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liver.pallesen\Desktop\"/>
    </mc:Choice>
  </mc:AlternateContent>
  <bookViews>
    <workbookView xWindow="0" yWindow="0" windowWidth="19200" windowHeight="7050"/>
  </bookViews>
  <sheets>
    <sheet name="Menu" sheetId="1" r:id="rId1"/>
    <sheet name="1" sheetId="2" r:id="rId2"/>
    <sheet name="2" sheetId="3" r:id="rId3"/>
    <sheet name="3" sheetId="4" r:id="rId4"/>
    <sheet name="4" sheetId="5" r:id="rId5"/>
    <sheet name="5" sheetId="6" r:id="rId6"/>
  </sheet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0" i="2" l="1"/>
  <c r="M11" i="2"/>
  <c r="G10" i="2"/>
  <c r="R11" i="2"/>
  <c r="G12" i="2"/>
  <c r="C13" i="2"/>
  <c r="A10" i="2"/>
  <c r="A11" i="2"/>
  <c r="L10" i="2"/>
  <c r="G11" i="2"/>
  <c r="A12" i="2"/>
  <c r="H13" i="2"/>
  <c r="C14" i="2"/>
  <c r="G28" i="2"/>
  <c r="G24" i="2"/>
  <c r="A20" i="2"/>
  <c r="F17" i="2"/>
  <c r="AC18" i="2"/>
  <c r="R12" i="6"/>
  <c r="M13" i="6"/>
  <c r="G12" i="6"/>
  <c r="R13" i="6"/>
  <c r="G14" i="6"/>
  <c r="C15" i="6"/>
  <c r="G7" i="6"/>
  <c r="A12" i="6"/>
  <c r="A13" i="6"/>
  <c r="L12" i="6"/>
  <c r="G13" i="6"/>
  <c r="A14" i="6"/>
  <c r="H15" i="6"/>
  <c r="C16" i="6"/>
  <c r="M18" i="6"/>
  <c r="AE32" i="6"/>
  <c r="AC24" i="6"/>
  <c r="AE33" i="6"/>
  <c r="AE34" i="6"/>
  <c r="AE35" i="6"/>
  <c r="AE36" i="6"/>
  <c r="AE37" i="6"/>
  <c r="AE38" i="6"/>
  <c r="AE39" i="6"/>
  <c r="AE40" i="6"/>
  <c r="AE41" i="6"/>
  <c r="AE42" i="6"/>
  <c r="AE43" i="6"/>
  <c r="AE44" i="6"/>
  <c r="AE45" i="6"/>
  <c r="AE46" i="6"/>
  <c r="AE47" i="6"/>
  <c r="AE48" i="6"/>
  <c r="AE49" i="6"/>
  <c r="AE50" i="6"/>
  <c r="AE51" i="6"/>
  <c r="AE52" i="6"/>
  <c r="AE53" i="6"/>
  <c r="AE54" i="6"/>
  <c r="AE55" i="6"/>
  <c r="AE56" i="6"/>
  <c r="AE57" i="6"/>
  <c r="AE58" i="6"/>
  <c r="AE59" i="6"/>
  <c r="AE60" i="6"/>
  <c r="AE61" i="6"/>
  <c r="AE62" i="6"/>
  <c r="AE63" i="6"/>
  <c r="AE64" i="6"/>
  <c r="AE65" i="6"/>
  <c r="AE66" i="6"/>
  <c r="AE67" i="6"/>
  <c r="AE68" i="6"/>
  <c r="AE69" i="6"/>
  <c r="AE70" i="6"/>
  <c r="AE71" i="6"/>
  <c r="AE72" i="6"/>
  <c r="AE73" i="6"/>
  <c r="AE74" i="6"/>
  <c r="AE75" i="6"/>
  <c r="AE76" i="6"/>
  <c r="AE77" i="6"/>
  <c r="AE78" i="6"/>
  <c r="AE79" i="6"/>
  <c r="AE80" i="6"/>
  <c r="AE81" i="6"/>
  <c r="AE82" i="6"/>
  <c r="AE83" i="6"/>
  <c r="AE84" i="6"/>
  <c r="AE85" i="6"/>
  <c r="AE86" i="6"/>
  <c r="AE87" i="6"/>
  <c r="AE88" i="6"/>
  <c r="AE89" i="6"/>
  <c r="AE90" i="6"/>
  <c r="AE91" i="6"/>
  <c r="AE92" i="6"/>
  <c r="AE93" i="6"/>
  <c r="AE94" i="6"/>
  <c r="AE95" i="6"/>
  <c r="AE96" i="6"/>
  <c r="AE97" i="6"/>
  <c r="AE98" i="6"/>
  <c r="AE99" i="6"/>
  <c r="AE100" i="6"/>
  <c r="AE101" i="6"/>
  <c r="AE102" i="6"/>
  <c r="AE103" i="6"/>
  <c r="AE104" i="6"/>
  <c r="AE105" i="6"/>
  <c r="AE106" i="6"/>
  <c r="AE107" i="6"/>
  <c r="AE108" i="6"/>
  <c r="AE109" i="6"/>
  <c r="AE110" i="6"/>
  <c r="AE111" i="6"/>
  <c r="AE112" i="6"/>
  <c r="AE113" i="6"/>
  <c r="AE114" i="6"/>
  <c r="AE115" i="6"/>
  <c r="AE116" i="6"/>
  <c r="AE117" i="6"/>
  <c r="AE118" i="6"/>
  <c r="AE119" i="6"/>
  <c r="AE120" i="6"/>
  <c r="AE121" i="6"/>
  <c r="AE122" i="6"/>
  <c r="AE123" i="6"/>
  <c r="AE124" i="6"/>
  <c r="AE125" i="6"/>
  <c r="AE126" i="6"/>
  <c r="AE127" i="6"/>
  <c r="AE128" i="6"/>
  <c r="AE129" i="6"/>
  <c r="AE130" i="6"/>
  <c r="AE131" i="6"/>
  <c r="AE132" i="6"/>
  <c r="AE133" i="6"/>
  <c r="AE134" i="6"/>
  <c r="AE135" i="6"/>
  <c r="AE136" i="6"/>
  <c r="AE137" i="6"/>
  <c r="AE138" i="6"/>
  <c r="AE139" i="6"/>
  <c r="AE140" i="6"/>
  <c r="AE141" i="6"/>
  <c r="AE142" i="6"/>
  <c r="AE143" i="6"/>
  <c r="AE144" i="6"/>
  <c r="AE145" i="6"/>
  <c r="AE146" i="6"/>
  <c r="AE147" i="6"/>
  <c r="AE148" i="6"/>
  <c r="AE149" i="6"/>
  <c r="AE150" i="6"/>
  <c r="AE151" i="6"/>
  <c r="AE152" i="6"/>
  <c r="AE153" i="6"/>
  <c r="AE154" i="6"/>
  <c r="AE155" i="6"/>
  <c r="AE156" i="6"/>
  <c r="AE157" i="6"/>
  <c r="AE158" i="6"/>
  <c r="AE159" i="6"/>
  <c r="AE160" i="6"/>
  <c r="AE161" i="6"/>
  <c r="AE162" i="6"/>
  <c r="AE163" i="6"/>
  <c r="AE164" i="6"/>
  <c r="AE165" i="6"/>
  <c r="AE166" i="6"/>
  <c r="AE167" i="6"/>
  <c r="AE168" i="6"/>
  <c r="AE169" i="6"/>
  <c r="AE170" i="6"/>
  <c r="AE171" i="6"/>
  <c r="AE172" i="6"/>
  <c r="AE173" i="6"/>
  <c r="AE174" i="6"/>
  <c r="AE175" i="6"/>
  <c r="AE176" i="6"/>
  <c r="AE177" i="6"/>
  <c r="AE178" i="6"/>
  <c r="AE179" i="6"/>
  <c r="AE180" i="6"/>
  <c r="AE181" i="6"/>
  <c r="AE182" i="6"/>
  <c r="AE183" i="6"/>
  <c r="AE184" i="6"/>
  <c r="AE185" i="6"/>
  <c r="AE186" i="6"/>
  <c r="AE187" i="6"/>
  <c r="AE188" i="6"/>
  <c r="AE189" i="6"/>
  <c r="AE190" i="6"/>
  <c r="AE191" i="6"/>
  <c r="AE192" i="6"/>
  <c r="AE193" i="6"/>
  <c r="AE194" i="6"/>
  <c r="AE195" i="6"/>
  <c r="AE196" i="6"/>
  <c r="AE197" i="6"/>
  <c r="AE198" i="6"/>
  <c r="AE199" i="6"/>
  <c r="AE200" i="6"/>
  <c r="AE201" i="6"/>
  <c r="AE202" i="6"/>
  <c r="AE203" i="6"/>
  <c r="AE204" i="6"/>
  <c r="AE205" i="6"/>
  <c r="AE206" i="6"/>
  <c r="AE207" i="6"/>
  <c r="AE208" i="6"/>
  <c r="AE209" i="6"/>
  <c r="AE210" i="6"/>
  <c r="AE211" i="6"/>
  <c r="AE212" i="6"/>
  <c r="AE213" i="6"/>
  <c r="AE214" i="6"/>
  <c r="AE215" i="6"/>
  <c r="AE216" i="6"/>
  <c r="AE217" i="6"/>
  <c r="AE218" i="6"/>
  <c r="AE219" i="6"/>
  <c r="AE220" i="6"/>
  <c r="AE221" i="6"/>
  <c r="AE222" i="6"/>
  <c r="AE223" i="6"/>
  <c r="AE224" i="6"/>
  <c r="AE225" i="6"/>
  <c r="AE226" i="6"/>
  <c r="AE227" i="6"/>
  <c r="AE228" i="6"/>
  <c r="AE229" i="6"/>
  <c r="AE230" i="6"/>
  <c r="AE231" i="6"/>
  <c r="AE232" i="6"/>
  <c r="AE233" i="6"/>
  <c r="AE234" i="6"/>
  <c r="AE235" i="6"/>
  <c r="AE236" i="6"/>
  <c r="AE237" i="6"/>
  <c r="AE238" i="6"/>
  <c r="AE239" i="6"/>
  <c r="AE240" i="6"/>
  <c r="AE241" i="6"/>
  <c r="AE242" i="6"/>
  <c r="AE243" i="6"/>
  <c r="AE244" i="6"/>
  <c r="AE245" i="6"/>
  <c r="AE246" i="6"/>
  <c r="AE247" i="6"/>
  <c r="AE248" i="6"/>
  <c r="AE249" i="6"/>
  <c r="AE250" i="6"/>
  <c r="AE251" i="6"/>
  <c r="AE252" i="6"/>
  <c r="AE253" i="6"/>
  <c r="AE254" i="6"/>
  <c r="AE255" i="6"/>
  <c r="AE256" i="6"/>
  <c r="AE257" i="6"/>
  <c r="AE258" i="6"/>
  <c r="AE259" i="6"/>
  <c r="AE260" i="6"/>
  <c r="AE261" i="6"/>
  <c r="AE262" i="6"/>
  <c r="AE263" i="6"/>
  <c r="AE264" i="6"/>
  <c r="AE265" i="6"/>
  <c r="AE266" i="6"/>
  <c r="AE267" i="6"/>
  <c r="AE268" i="6"/>
  <c r="AE269" i="6"/>
  <c r="AE270" i="6"/>
  <c r="AE271" i="6"/>
  <c r="AE272" i="6"/>
  <c r="AE273" i="6"/>
  <c r="AE274" i="6"/>
  <c r="AE275" i="6"/>
  <c r="AE276" i="6"/>
  <c r="AE277" i="6"/>
  <c r="AE278" i="6"/>
  <c r="AE279" i="6"/>
  <c r="AE280" i="6"/>
  <c r="AE281" i="6"/>
  <c r="AE282" i="6"/>
  <c r="AE283" i="6"/>
  <c r="AE284" i="6"/>
  <c r="AE285" i="6"/>
  <c r="AE286" i="6"/>
  <c r="AE287" i="6"/>
  <c r="AE288" i="6"/>
  <c r="AE289" i="6"/>
  <c r="AE290" i="6"/>
  <c r="AE291" i="6"/>
  <c r="AE292" i="6"/>
  <c r="AE293" i="6"/>
  <c r="AE294" i="6"/>
  <c r="AE295" i="6"/>
  <c r="AE296" i="6"/>
  <c r="AE297" i="6"/>
  <c r="AE298" i="6"/>
  <c r="AE299" i="6"/>
  <c r="AE300" i="6"/>
  <c r="AE301" i="6"/>
  <c r="AE302" i="6"/>
  <c r="AE303" i="6"/>
  <c r="AE304" i="6"/>
  <c r="AE305" i="6"/>
  <c r="AE306" i="6"/>
  <c r="AE307" i="6"/>
  <c r="AE308" i="6"/>
  <c r="AE309" i="6"/>
  <c r="AE310" i="6"/>
  <c r="AE311" i="6"/>
  <c r="AE312" i="6"/>
  <c r="AE313" i="6"/>
  <c r="AE314" i="6"/>
  <c r="AE315" i="6"/>
  <c r="AE316" i="6"/>
  <c r="AE317" i="6"/>
  <c r="AE318" i="6"/>
  <c r="AE319" i="6"/>
  <c r="AE320" i="6"/>
  <c r="AE321" i="6"/>
  <c r="AE322" i="6"/>
  <c r="AE323" i="6"/>
  <c r="AE324" i="6"/>
  <c r="AE325" i="6"/>
  <c r="AE326" i="6"/>
  <c r="AE327" i="6"/>
  <c r="AE328" i="6"/>
  <c r="AE329" i="6"/>
  <c r="AE330" i="6"/>
  <c r="AE331" i="6"/>
  <c r="AE332" i="6"/>
  <c r="AE333" i="6"/>
  <c r="AE334" i="6"/>
  <c r="AE335" i="6"/>
  <c r="AE336" i="6"/>
  <c r="AE337" i="6"/>
  <c r="AE338" i="6"/>
  <c r="AE339" i="6"/>
  <c r="AE340" i="6"/>
  <c r="AE341" i="6"/>
  <c r="AE342" i="6"/>
  <c r="AE343" i="6"/>
  <c r="AE344" i="6"/>
  <c r="AE345" i="6"/>
  <c r="AE346" i="6"/>
  <c r="AE347" i="6"/>
  <c r="AE348" i="6"/>
  <c r="AE349" i="6"/>
  <c r="AE350" i="6"/>
  <c r="AE351" i="6"/>
  <c r="AE352" i="6"/>
  <c r="AE353" i="6"/>
  <c r="AE354" i="6"/>
  <c r="AE355" i="6"/>
  <c r="AE356" i="6"/>
  <c r="AE357" i="6"/>
  <c r="AE358" i="6"/>
  <c r="AE359" i="6"/>
  <c r="AE360" i="6"/>
  <c r="AE361" i="6"/>
  <c r="AE362" i="6"/>
  <c r="AE363" i="6"/>
  <c r="AE364" i="6"/>
  <c r="AE365" i="6"/>
  <c r="AE366" i="6"/>
  <c r="AE367" i="6"/>
  <c r="AE368" i="6"/>
  <c r="AE369" i="6"/>
  <c r="AE370" i="6"/>
  <c r="AE371" i="6"/>
  <c r="AE372" i="6"/>
  <c r="AE373" i="6"/>
  <c r="AE374" i="6"/>
  <c r="AE375" i="6"/>
  <c r="AE376" i="6"/>
  <c r="AE377" i="6"/>
  <c r="AE378" i="6"/>
  <c r="AE379" i="6"/>
  <c r="AE380" i="6"/>
  <c r="AE381" i="6"/>
  <c r="AE382" i="6"/>
  <c r="AE383" i="6"/>
  <c r="AE384" i="6"/>
  <c r="AE385" i="6"/>
  <c r="AE386" i="6"/>
  <c r="AE387" i="6"/>
  <c r="AE388" i="6"/>
  <c r="AE389" i="6"/>
  <c r="AE390" i="6"/>
  <c r="AE391" i="6"/>
  <c r="AE392" i="6"/>
  <c r="AE393" i="6"/>
  <c r="AE394" i="6"/>
  <c r="AE395" i="6"/>
  <c r="AE396" i="6"/>
  <c r="AE397" i="6"/>
  <c r="AE398" i="6"/>
  <c r="AE399" i="6"/>
  <c r="AE400" i="6"/>
  <c r="AE401" i="6"/>
  <c r="AE402" i="6"/>
  <c r="AE403" i="6"/>
  <c r="AE404" i="6"/>
  <c r="AE405" i="6"/>
  <c r="AE406" i="6"/>
  <c r="AE407" i="6"/>
  <c r="AE408" i="6"/>
  <c r="AE409" i="6"/>
  <c r="AE410" i="6"/>
  <c r="AE411" i="6"/>
  <c r="AE412" i="6"/>
  <c r="AE413" i="6"/>
  <c r="AE414" i="6"/>
  <c r="AE415" i="6"/>
  <c r="AE416" i="6"/>
  <c r="AE417" i="6"/>
  <c r="AE418" i="6"/>
  <c r="AE419" i="6"/>
  <c r="AE420" i="6"/>
  <c r="AE421" i="6"/>
  <c r="AE422" i="6"/>
  <c r="AE423" i="6"/>
  <c r="AE424" i="6"/>
  <c r="AE425" i="6"/>
  <c r="AE426" i="6"/>
  <c r="AE427" i="6"/>
  <c r="AE428" i="6"/>
  <c r="AE429" i="6"/>
  <c r="AE430" i="6"/>
  <c r="AE431" i="6"/>
  <c r="AE432" i="6"/>
  <c r="AE433" i="6"/>
  <c r="AE434" i="6"/>
  <c r="AE435" i="6"/>
  <c r="AE436" i="6"/>
  <c r="AE437" i="6"/>
  <c r="AE438" i="6"/>
  <c r="AE439" i="6"/>
  <c r="AE440" i="6"/>
  <c r="AE441" i="6"/>
  <c r="AE442" i="6"/>
  <c r="AE443" i="6"/>
  <c r="AE444" i="6"/>
  <c r="AE445" i="6"/>
  <c r="AE446" i="6"/>
  <c r="AE447" i="6"/>
  <c r="AE448" i="6"/>
  <c r="AE449" i="6"/>
  <c r="AE450" i="6"/>
  <c r="AE451" i="6"/>
  <c r="AE452" i="6"/>
  <c r="AE453" i="6"/>
  <c r="AE454" i="6"/>
  <c r="AE455" i="6"/>
  <c r="AE456" i="6"/>
  <c r="AE457" i="6"/>
  <c r="AE458" i="6"/>
  <c r="AE459" i="6"/>
  <c r="AE460" i="6"/>
  <c r="AE461" i="6"/>
  <c r="AE462" i="6"/>
  <c r="AE463" i="6"/>
  <c r="AE464" i="6"/>
  <c r="AE465" i="6"/>
  <c r="AE466" i="6"/>
  <c r="AE467" i="6"/>
  <c r="AE468" i="6"/>
  <c r="AE469" i="6"/>
  <c r="AE470" i="6"/>
  <c r="AE471" i="6"/>
  <c r="AE472" i="6"/>
  <c r="AE473" i="6"/>
  <c r="AE474" i="6"/>
  <c r="AE475" i="6"/>
  <c r="AE476" i="6"/>
  <c r="AE477" i="6"/>
  <c r="AE478" i="6"/>
  <c r="AE479" i="6"/>
  <c r="AE480" i="6"/>
  <c r="AE481" i="6"/>
  <c r="AE482" i="6"/>
  <c r="AE483" i="6"/>
  <c r="AE484" i="6"/>
  <c r="AE485" i="6"/>
  <c r="AE486" i="6"/>
  <c r="AE487" i="6"/>
  <c r="AE488" i="6"/>
  <c r="AE489" i="6"/>
  <c r="AE490" i="6"/>
  <c r="AE491" i="6"/>
  <c r="AE492" i="6"/>
  <c r="AE493" i="6"/>
  <c r="AE494" i="6"/>
  <c r="AE495" i="6"/>
  <c r="AE496" i="6"/>
  <c r="AE497" i="6"/>
  <c r="AE498" i="6"/>
  <c r="AE499" i="6"/>
  <c r="AE500" i="6"/>
  <c r="AE501" i="6"/>
  <c r="AE502" i="6"/>
  <c r="AE503" i="6"/>
  <c r="AE504" i="6"/>
  <c r="AE505" i="6"/>
  <c r="AE506" i="6"/>
  <c r="AE507" i="6"/>
  <c r="AE508" i="6"/>
  <c r="AE509" i="6"/>
  <c r="AE510" i="6"/>
  <c r="AE511" i="6"/>
  <c r="AE512" i="6"/>
  <c r="AE513" i="6"/>
  <c r="AE514" i="6"/>
  <c r="AE515" i="6"/>
  <c r="AE516" i="6"/>
  <c r="AE517" i="6"/>
  <c r="AE518" i="6"/>
  <c r="AE519" i="6"/>
  <c r="AE520" i="6"/>
  <c r="AE521" i="6"/>
  <c r="AE522" i="6"/>
  <c r="AE523" i="6"/>
  <c r="AE524" i="6"/>
  <c r="AE525" i="6"/>
  <c r="AE526" i="6"/>
  <c r="AE527" i="6"/>
  <c r="AE528" i="6"/>
  <c r="AE529" i="6"/>
  <c r="AE530" i="6"/>
  <c r="AE531" i="6"/>
  <c r="AE532" i="6"/>
  <c r="AE533" i="6"/>
  <c r="AE534" i="6"/>
  <c r="AE535" i="6"/>
  <c r="AE536" i="6"/>
  <c r="AE537" i="6"/>
  <c r="AE538" i="6"/>
  <c r="AE539" i="6"/>
  <c r="AE540" i="6"/>
  <c r="AE541" i="6"/>
  <c r="AE542" i="6"/>
  <c r="AE543" i="6"/>
  <c r="AE544" i="6"/>
  <c r="AE545" i="6"/>
  <c r="AE546" i="6"/>
  <c r="AE547" i="6"/>
  <c r="AE548" i="6"/>
  <c r="AE549" i="6"/>
  <c r="AE550" i="6"/>
  <c r="AE551" i="6"/>
  <c r="AE552" i="6"/>
  <c r="AE553" i="6"/>
  <c r="AE554" i="6"/>
  <c r="AE555" i="6"/>
  <c r="AE556" i="6"/>
  <c r="AE557" i="6"/>
  <c r="AE558" i="6"/>
  <c r="AE559" i="6"/>
  <c r="AE560" i="6"/>
  <c r="AE561" i="6"/>
  <c r="AE562" i="6"/>
  <c r="AE563" i="6"/>
  <c r="AE564" i="6"/>
  <c r="AE565" i="6"/>
  <c r="AE566" i="6"/>
  <c r="AE567" i="6"/>
  <c r="AE568" i="6"/>
  <c r="AE569" i="6"/>
  <c r="AE570" i="6"/>
  <c r="AE571" i="6"/>
  <c r="AE572" i="6"/>
  <c r="AE573" i="6"/>
  <c r="AE574" i="6"/>
  <c r="AE575" i="6"/>
  <c r="AE576" i="6"/>
  <c r="AE577" i="6"/>
  <c r="AE578" i="6"/>
  <c r="AE579" i="6"/>
  <c r="AE580" i="6"/>
  <c r="AE581" i="6"/>
  <c r="AE582" i="6"/>
  <c r="AE583" i="6"/>
  <c r="AE584" i="6"/>
  <c r="AE585" i="6"/>
  <c r="AE586" i="6"/>
  <c r="AE587" i="6"/>
  <c r="AE588" i="6"/>
  <c r="AE589" i="6"/>
  <c r="AE590" i="6"/>
  <c r="AE591" i="6"/>
  <c r="AE592" i="6"/>
  <c r="AE593" i="6"/>
  <c r="AE594" i="6"/>
  <c r="AE595" i="6"/>
  <c r="AE596" i="6"/>
  <c r="AE597" i="6"/>
  <c r="AE598" i="6"/>
  <c r="AE599" i="6"/>
  <c r="AE600" i="6"/>
  <c r="AE601" i="6"/>
  <c r="AE602" i="6"/>
  <c r="AE603" i="6"/>
  <c r="AE604" i="6"/>
  <c r="AE605" i="6"/>
  <c r="AE606" i="6"/>
  <c r="AE607" i="6"/>
  <c r="AE608" i="6"/>
  <c r="AE609" i="6"/>
  <c r="AE610" i="6"/>
  <c r="AE611" i="6"/>
  <c r="AE612" i="6"/>
  <c r="AE613" i="6"/>
  <c r="AE614" i="6"/>
  <c r="AE615" i="6"/>
  <c r="AE616" i="6"/>
  <c r="AE617" i="6"/>
  <c r="AE618" i="6"/>
  <c r="AE619" i="6"/>
  <c r="AE620" i="6"/>
  <c r="AE621" i="6"/>
  <c r="AE622" i="6"/>
  <c r="AE623" i="6"/>
  <c r="AE624" i="6"/>
  <c r="AE625" i="6"/>
  <c r="AE626" i="6"/>
  <c r="AE627" i="6"/>
  <c r="AE628" i="6"/>
  <c r="AE629" i="6"/>
  <c r="AE630" i="6"/>
  <c r="AE631" i="6"/>
  <c r="AE632" i="6"/>
  <c r="AE633" i="6"/>
  <c r="AE634" i="6"/>
  <c r="AE635" i="6"/>
  <c r="AE636" i="6"/>
  <c r="AE637" i="6"/>
  <c r="AE638" i="6"/>
  <c r="AE639" i="6"/>
  <c r="AE640" i="6"/>
  <c r="AE641" i="6"/>
  <c r="AE642" i="6"/>
  <c r="AE643" i="6"/>
  <c r="AE644" i="6"/>
  <c r="AE645" i="6"/>
  <c r="AE646" i="6"/>
  <c r="AE647" i="6"/>
  <c r="AE648" i="6"/>
  <c r="AE649" i="6"/>
  <c r="AE650" i="6"/>
  <c r="AE651" i="6"/>
  <c r="AE652" i="6"/>
  <c r="AE653" i="6"/>
  <c r="AE654" i="6"/>
  <c r="AE655" i="6"/>
  <c r="AE656" i="6"/>
  <c r="AE657" i="6"/>
  <c r="AE658" i="6"/>
  <c r="AE659" i="6"/>
  <c r="AE660" i="6"/>
  <c r="AE661" i="6"/>
  <c r="AE662" i="6"/>
  <c r="AE663" i="6"/>
  <c r="AE664" i="6"/>
  <c r="AE665" i="6"/>
  <c r="AE666" i="6"/>
  <c r="AE667" i="6"/>
  <c r="AE668" i="6"/>
  <c r="AE669" i="6"/>
  <c r="AE670" i="6"/>
  <c r="AE671" i="6"/>
  <c r="AE672" i="6"/>
  <c r="AE673" i="6"/>
  <c r="AE674" i="6"/>
  <c r="AE675" i="6"/>
  <c r="AE676" i="6"/>
  <c r="AE677" i="6"/>
  <c r="AE678" i="6"/>
  <c r="AE679" i="6"/>
  <c r="AE680" i="6"/>
  <c r="AE681" i="6"/>
  <c r="AE682" i="6"/>
  <c r="AE683" i="6"/>
  <c r="AE684" i="6"/>
  <c r="AE685" i="6"/>
  <c r="AE686" i="6"/>
  <c r="AE687" i="6"/>
  <c r="AE688" i="6"/>
  <c r="AE689" i="6"/>
  <c r="AE690" i="6"/>
  <c r="AE691" i="6"/>
  <c r="AE692" i="6"/>
  <c r="AE693" i="6"/>
  <c r="AE694" i="6"/>
  <c r="AE695" i="6"/>
  <c r="AE696" i="6"/>
  <c r="AE697" i="6"/>
  <c r="AE698" i="6"/>
  <c r="AE699" i="6"/>
  <c r="AE700" i="6"/>
  <c r="AE701" i="6"/>
  <c r="AE702" i="6"/>
  <c r="AE703" i="6"/>
  <c r="AE704" i="6"/>
  <c r="AE705" i="6"/>
  <c r="AE706" i="6"/>
  <c r="AE707" i="6"/>
  <c r="AE708" i="6"/>
  <c r="AE709" i="6"/>
  <c r="AE710" i="6"/>
  <c r="AE711" i="6"/>
  <c r="AE712" i="6"/>
  <c r="AE713" i="6"/>
  <c r="AE714" i="6"/>
  <c r="AE715" i="6"/>
  <c r="AE716" i="6"/>
  <c r="AG716" i="6"/>
  <c r="AF716" i="6"/>
  <c r="AC32" i="6"/>
  <c r="AC33" i="6"/>
  <c r="AC34" i="6"/>
  <c r="AC35" i="6"/>
  <c r="AC36" i="6"/>
  <c r="AC37" i="6"/>
  <c r="AC38" i="6"/>
  <c r="AC39" i="6"/>
  <c r="AC40" i="6"/>
  <c r="AC41" i="6"/>
  <c r="AC42" i="6"/>
  <c r="AC43" i="6"/>
  <c r="AC44" i="6"/>
  <c r="AC45" i="6"/>
  <c r="AC46" i="6"/>
  <c r="AC47" i="6"/>
  <c r="AC48" i="6"/>
  <c r="AC49" i="6"/>
  <c r="AC50" i="6"/>
  <c r="AC51" i="6"/>
  <c r="AC52" i="6"/>
  <c r="AC53" i="6"/>
  <c r="AC54" i="6"/>
  <c r="AC55" i="6"/>
  <c r="AC56" i="6"/>
  <c r="AC57" i="6"/>
  <c r="AC58" i="6"/>
  <c r="AC59" i="6"/>
  <c r="AC60" i="6"/>
  <c r="AC61" i="6"/>
  <c r="AC62" i="6"/>
  <c r="AC63" i="6"/>
  <c r="AC64" i="6"/>
  <c r="AC65" i="6"/>
  <c r="AC66" i="6"/>
  <c r="AC67" i="6"/>
  <c r="AC68" i="6"/>
  <c r="AC69" i="6"/>
  <c r="AC70" i="6"/>
  <c r="AC71" i="6"/>
  <c r="AC72" i="6"/>
  <c r="AC73" i="6"/>
  <c r="AC74" i="6"/>
  <c r="AC75" i="6"/>
  <c r="AC76" i="6"/>
  <c r="AC77" i="6"/>
  <c r="AC78" i="6"/>
  <c r="AC79" i="6"/>
  <c r="AC80" i="6"/>
  <c r="AC81" i="6"/>
  <c r="AC82" i="6"/>
  <c r="AC83" i="6"/>
  <c r="AC84" i="6"/>
  <c r="AC85" i="6"/>
  <c r="AC86" i="6"/>
  <c r="AC87" i="6"/>
  <c r="AC88" i="6"/>
  <c r="AC89" i="6"/>
  <c r="AC90" i="6"/>
  <c r="AC91" i="6"/>
  <c r="AC92" i="6"/>
  <c r="AC93" i="6"/>
  <c r="AC94" i="6"/>
  <c r="AC95" i="6"/>
  <c r="AC96" i="6"/>
  <c r="AC97" i="6"/>
  <c r="AC98" i="6"/>
  <c r="AC99" i="6"/>
  <c r="AC100" i="6"/>
  <c r="AC101" i="6"/>
  <c r="AC102" i="6"/>
  <c r="AC103" i="6"/>
  <c r="AC104" i="6"/>
  <c r="AC105" i="6"/>
  <c r="AC106" i="6"/>
  <c r="AC107" i="6"/>
  <c r="AC108" i="6"/>
  <c r="AC109" i="6"/>
  <c r="AC110" i="6"/>
  <c r="AC111" i="6"/>
  <c r="AC112" i="6"/>
  <c r="AC113" i="6"/>
  <c r="AC114" i="6"/>
  <c r="AC115" i="6"/>
  <c r="AC116" i="6"/>
  <c r="AC117" i="6"/>
  <c r="AC118" i="6"/>
  <c r="AC119" i="6"/>
  <c r="AC120" i="6"/>
  <c r="AC121" i="6"/>
  <c r="AC122" i="6"/>
  <c r="AC123" i="6"/>
  <c r="AC124" i="6"/>
  <c r="AC125" i="6"/>
  <c r="AC126" i="6"/>
  <c r="AC127" i="6"/>
  <c r="AC128" i="6"/>
  <c r="AC129" i="6"/>
  <c r="AC130" i="6"/>
  <c r="AC131" i="6"/>
  <c r="AC132" i="6"/>
  <c r="AC133" i="6"/>
  <c r="AC134" i="6"/>
  <c r="AC135" i="6"/>
  <c r="AC136" i="6"/>
  <c r="AC137" i="6"/>
  <c r="AC138" i="6"/>
  <c r="AC139" i="6"/>
  <c r="AC140" i="6"/>
  <c r="AC141" i="6"/>
  <c r="AC142" i="6"/>
  <c r="AC143" i="6"/>
  <c r="AC144" i="6"/>
  <c r="AC145" i="6"/>
  <c r="AC146" i="6"/>
  <c r="AC147" i="6"/>
  <c r="AC148" i="6"/>
  <c r="AC149" i="6"/>
  <c r="AC150" i="6"/>
  <c r="AC151" i="6"/>
  <c r="AC152" i="6"/>
  <c r="AC153" i="6"/>
  <c r="AC154" i="6"/>
  <c r="AC155" i="6"/>
  <c r="AC156" i="6"/>
  <c r="AC157" i="6"/>
  <c r="AC158" i="6"/>
  <c r="AC159" i="6"/>
  <c r="AC160" i="6"/>
  <c r="AC161" i="6"/>
  <c r="AC162" i="6"/>
  <c r="AC163" i="6"/>
  <c r="AC164" i="6"/>
  <c r="AC165" i="6"/>
  <c r="AC166" i="6"/>
  <c r="AC167" i="6"/>
  <c r="AC168" i="6"/>
  <c r="AC169" i="6"/>
  <c r="AC170" i="6"/>
  <c r="AC171" i="6"/>
  <c r="AC172" i="6"/>
  <c r="AC173" i="6"/>
  <c r="AC174" i="6"/>
  <c r="AC175" i="6"/>
  <c r="AC176" i="6"/>
  <c r="AC177" i="6"/>
  <c r="AC178" i="6"/>
  <c r="AC179" i="6"/>
  <c r="AC180" i="6"/>
  <c r="AC181" i="6"/>
  <c r="AC182" i="6"/>
  <c r="AC183" i="6"/>
  <c r="AC184" i="6"/>
  <c r="AC185" i="6"/>
  <c r="AC186" i="6"/>
  <c r="AC187" i="6"/>
  <c r="AC188" i="6"/>
  <c r="AC189" i="6"/>
  <c r="AC190" i="6"/>
  <c r="AC191" i="6"/>
  <c r="AC192" i="6"/>
  <c r="AC193" i="6"/>
  <c r="AC194" i="6"/>
  <c r="AC195" i="6"/>
  <c r="AC196" i="6"/>
  <c r="AC197" i="6"/>
  <c r="AC198" i="6"/>
  <c r="AC199" i="6"/>
  <c r="AC200" i="6"/>
  <c r="AC201" i="6"/>
  <c r="AC202" i="6"/>
  <c r="AC203" i="6"/>
  <c r="AC204" i="6"/>
  <c r="AC205" i="6"/>
  <c r="AC206" i="6"/>
  <c r="AC207" i="6"/>
  <c r="AC208" i="6"/>
  <c r="AC209" i="6"/>
  <c r="AC210" i="6"/>
  <c r="AC211" i="6"/>
  <c r="AC212" i="6"/>
  <c r="AC213" i="6"/>
  <c r="AC214" i="6"/>
  <c r="AC215" i="6"/>
  <c r="AC216" i="6"/>
  <c r="AC217" i="6"/>
  <c r="AC218" i="6"/>
  <c r="AC219" i="6"/>
  <c r="AC220" i="6"/>
  <c r="AC221" i="6"/>
  <c r="AC222" i="6"/>
  <c r="AC31" i="6"/>
  <c r="AC223" i="6"/>
  <c r="AC224" i="6"/>
  <c r="AC225" i="6"/>
  <c r="AC226" i="6"/>
  <c r="AC227" i="6"/>
  <c r="AC228" i="6"/>
  <c r="AC229" i="6"/>
  <c r="AC230" i="6"/>
  <c r="AC231" i="6"/>
  <c r="AC232" i="6"/>
  <c r="AC233" i="6"/>
  <c r="AC234" i="6"/>
  <c r="AC235" i="6"/>
  <c r="AC236" i="6"/>
  <c r="AC237" i="6"/>
  <c r="AC238" i="6"/>
  <c r="AC239" i="6"/>
  <c r="AC240" i="6"/>
  <c r="AC241" i="6"/>
  <c r="AC242" i="6"/>
  <c r="AC243" i="6"/>
  <c r="AC244" i="6"/>
  <c r="AC245" i="6"/>
  <c r="AC246" i="6"/>
  <c r="AC247" i="6"/>
  <c r="AC248" i="6"/>
  <c r="AC249" i="6"/>
  <c r="AC250" i="6"/>
  <c r="AC251" i="6"/>
  <c r="AC252" i="6"/>
  <c r="AC253" i="6"/>
  <c r="AC254" i="6"/>
  <c r="AC255" i="6"/>
  <c r="AC256" i="6"/>
  <c r="AC257" i="6"/>
  <c r="AC258" i="6"/>
  <c r="AC259" i="6"/>
  <c r="AC260" i="6"/>
  <c r="AC261" i="6"/>
  <c r="AC262" i="6"/>
  <c r="AC263" i="6"/>
  <c r="AC264" i="6"/>
  <c r="AC265" i="6"/>
  <c r="AC266" i="6"/>
  <c r="AC267" i="6"/>
  <c r="AC268" i="6"/>
  <c r="AC269" i="6"/>
  <c r="AC270" i="6"/>
  <c r="AC271" i="6"/>
  <c r="AC272" i="6"/>
  <c r="AC273" i="6"/>
  <c r="AC274" i="6"/>
  <c r="AC275" i="6"/>
  <c r="AC276" i="6"/>
  <c r="AC277" i="6"/>
  <c r="AC278" i="6"/>
  <c r="AC279" i="6"/>
  <c r="AC280" i="6"/>
  <c r="AC281" i="6"/>
  <c r="AC282" i="6"/>
  <c r="AC283" i="6"/>
  <c r="AC284" i="6"/>
  <c r="AC285" i="6"/>
  <c r="AC286" i="6"/>
  <c r="AC287" i="6"/>
  <c r="AC288" i="6"/>
  <c r="AC289" i="6"/>
  <c r="AC290" i="6"/>
  <c r="AC291" i="6"/>
  <c r="AC292" i="6"/>
  <c r="AC293" i="6"/>
  <c r="AC294" i="6"/>
  <c r="AC295" i="6"/>
  <c r="AC296" i="6"/>
  <c r="AC297" i="6"/>
  <c r="AC298" i="6"/>
  <c r="AC299" i="6"/>
  <c r="AC300" i="6"/>
  <c r="AC301" i="6"/>
  <c r="AC302" i="6"/>
  <c r="AC303" i="6"/>
  <c r="AC304" i="6"/>
  <c r="AC305" i="6"/>
  <c r="AC306" i="6"/>
  <c r="AC307" i="6"/>
  <c r="AC308" i="6"/>
  <c r="AC309" i="6"/>
  <c r="AC310" i="6"/>
  <c r="AC311" i="6"/>
  <c r="AC312" i="6"/>
  <c r="AC313" i="6"/>
  <c r="AC314" i="6"/>
  <c r="AC315" i="6"/>
  <c r="AC316" i="6"/>
  <c r="AC317" i="6"/>
  <c r="AC318" i="6"/>
  <c r="AC319" i="6"/>
  <c r="AC320" i="6"/>
  <c r="AC321" i="6"/>
  <c r="AC322" i="6"/>
  <c r="AC323" i="6"/>
  <c r="AC324" i="6"/>
  <c r="AC325" i="6"/>
  <c r="AC326" i="6"/>
  <c r="AC327" i="6"/>
  <c r="AC328" i="6"/>
  <c r="AC329" i="6"/>
  <c r="AC330" i="6"/>
  <c r="AC331" i="6"/>
  <c r="AC332" i="6"/>
  <c r="AC333" i="6"/>
  <c r="AC334" i="6"/>
  <c r="AC335" i="6"/>
  <c r="AC336" i="6"/>
  <c r="AC337" i="6"/>
  <c r="AC338" i="6"/>
  <c r="AC339" i="6"/>
  <c r="AC340" i="6"/>
  <c r="AC341" i="6"/>
  <c r="AC342" i="6"/>
  <c r="AC343" i="6"/>
  <c r="AC344" i="6"/>
  <c r="AC345" i="6"/>
  <c r="AC346" i="6"/>
  <c r="AC347" i="6"/>
  <c r="AC348" i="6"/>
  <c r="AC349" i="6"/>
  <c r="AC350" i="6"/>
  <c r="AC351" i="6"/>
  <c r="AC352" i="6"/>
  <c r="AC353" i="6"/>
  <c r="AC354" i="6"/>
  <c r="AC355" i="6"/>
  <c r="AC356" i="6"/>
  <c r="AC357" i="6"/>
  <c r="AC358" i="6"/>
  <c r="AC359" i="6"/>
  <c r="AC360" i="6"/>
  <c r="AC361" i="6"/>
  <c r="AC362" i="6"/>
  <c r="AC363" i="6"/>
  <c r="AC364" i="6"/>
  <c r="AC365" i="6"/>
  <c r="AC366" i="6"/>
  <c r="AC367" i="6"/>
  <c r="AC368" i="6"/>
  <c r="AC369" i="6"/>
  <c r="AC370" i="6"/>
  <c r="AC371" i="6"/>
  <c r="AC372" i="6"/>
  <c r="AC373" i="6"/>
  <c r="AC374" i="6"/>
  <c r="AC375" i="6"/>
  <c r="AC376" i="6"/>
  <c r="AC377" i="6"/>
  <c r="AC378" i="6"/>
  <c r="AC379" i="6"/>
  <c r="AC380" i="6"/>
  <c r="AC381" i="6"/>
  <c r="AC382" i="6"/>
  <c r="AC383" i="6"/>
  <c r="AC384" i="6"/>
  <c r="AC385" i="6"/>
  <c r="AC386" i="6"/>
  <c r="AC387" i="6"/>
  <c r="AC388" i="6"/>
  <c r="AC389" i="6"/>
  <c r="AC390" i="6"/>
  <c r="AC391" i="6"/>
  <c r="AC392" i="6"/>
  <c r="AC393" i="6"/>
  <c r="AC394" i="6"/>
  <c r="AC395" i="6"/>
  <c r="AC396" i="6"/>
  <c r="AC397" i="6"/>
  <c r="AC398" i="6"/>
  <c r="AC399" i="6"/>
  <c r="AC400" i="6"/>
  <c r="AC401" i="6"/>
  <c r="AC402" i="6"/>
  <c r="AC403" i="6"/>
  <c r="AC404" i="6"/>
  <c r="AC405" i="6"/>
  <c r="AC406" i="6"/>
  <c r="AC407" i="6"/>
  <c r="AC408" i="6"/>
  <c r="AC409" i="6"/>
  <c r="AC410" i="6"/>
  <c r="AC411" i="6"/>
  <c r="AC412" i="6"/>
  <c r="AC413" i="6"/>
  <c r="AC414" i="6"/>
  <c r="AC415" i="6"/>
  <c r="AC416" i="6"/>
  <c r="AC417" i="6"/>
  <c r="AC418" i="6"/>
  <c r="AC419" i="6"/>
  <c r="AC420" i="6"/>
  <c r="AC421" i="6"/>
  <c r="AC422" i="6"/>
  <c r="AC423" i="6"/>
  <c r="AC424" i="6"/>
  <c r="AC425" i="6"/>
  <c r="AC426" i="6"/>
  <c r="AC427" i="6"/>
  <c r="AC428" i="6"/>
  <c r="AC429" i="6"/>
  <c r="AC430" i="6"/>
  <c r="AC431" i="6"/>
  <c r="AC432" i="6"/>
  <c r="AC433" i="6"/>
  <c r="AC434" i="6"/>
  <c r="AC435" i="6"/>
  <c r="AC436" i="6"/>
  <c r="AC437" i="6"/>
  <c r="AC438" i="6"/>
  <c r="AC439" i="6"/>
  <c r="AC440" i="6"/>
  <c r="AC441" i="6"/>
  <c r="AC442" i="6"/>
  <c r="AC443" i="6"/>
  <c r="AC444" i="6"/>
  <c r="AC445" i="6"/>
  <c r="AC446" i="6"/>
  <c r="AC447" i="6"/>
  <c r="AC448" i="6"/>
  <c r="AC449" i="6"/>
  <c r="AC450" i="6"/>
  <c r="AC451" i="6"/>
  <c r="AC452" i="6"/>
  <c r="AC453" i="6"/>
  <c r="AC454" i="6"/>
  <c r="AC455" i="6"/>
  <c r="AC456" i="6"/>
  <c r="AC457" i="6"/>
  <c r="AC458" i="6"/>
  <c r="AC459" i="6"/>
  <c r="AC460" i="6"/>
  <c r="AC461" i="6"/>
  <c r="AC462" i="6"/>
  <c r="AC463" i="6"/>
  <c r="AC464" i="6"/>
  <c r="AC465" i="6"/>
  <c r="AC466" i="6"/>
  <c r="AC467" i="6"/>
  <c r="AC468" i="6"/>
  <c r="AC469" i="6"/>
  <c r="AC470" i="6"/>
  <c r="AC471" i="6"/>
  <c r="AC472" i="6"/>
  <c r="AC473" i="6"/>
  <c r="AC474" i="6"/>
  <c r="AC475" i="6"/>
  <c r="AC476" i="6"/>
  <c r="AC477" i="6"/>
  <c r="AC478" i="6"/>
  <c r="AC479" i="6"/>
  <c r="AC480" i="6"/>
  <c r="AC481" i="6"/>
  <c r="AC482" i="6"/>
  <c r="AC483" i="6"/>
  <c r="AC484" i="6"/>
  <c r="AC485" i="6"/>
  <c r="AC486" i="6"/>
  <c r="AC487" i="6"/>
  <c r="AC488" i="6"/>
  <c r="AC489" i="6"/>
  <c r="AC490" i="6"/>
  <c r="AC491" i="6"/>
  <c r="AC492" i="6"/>
  <c r="AC493" i="6"/>
  <c r="AC494" i="6"/>
  <c r="AC495" i="6"/>
  <c r="AC496" i="6"/>
  <c r="AC497" i="6"/>
  <c r="AC498" i="6"/>
  <c r="AC499" i="6"/>
  <c r="AC500" i="6"/>
  <c r="AC501" i="6"/>
  <c r="AC502" i="6"/>
  <c r="AC503" i="6"/>
  <c r="AC504" i="6"/>
  <c r="AC505" i="6"/>
  <c r="AC506" i="6"/>
  <c r="AC507" i="6"/>
  <c r="AC508" i="6"/>
  <c r="AC509" i="6"/>
  <c r="AC510" i="6"/>
  <c r="AC511" i="6"/>
  <c r="AC512" i="6"/>
  <c r="AC513" i="6"/>
  <c r="AC514" i="6"/>
  <c r="AC515" i="6"/>
  <c r="AC516" i="6"/>
  <c r="AC517" i="6"/>
  <c r="AC518" i="6"/>
  <c r="AC519" i="6"/>
  <c r="AC520" i="6"/>
  <c r="AC521" i="6"/>
  <c r="AC522" i="6"/>
  <c r="AC523" i="6"/>
  <c r="AC524" i="6"/>
  <c r="AC525" i="6"/>
  <c r="AC526" i="6"/>
  <c r="AC527" i="6"/>
  <c r="AC528" i="6"/>
  <c r="AC529" i="6"/>
  <c r="AC530" i="6"/>
  <c r="AC531" i="6"/>
  <c r="AC532" i="6"/>
  <c r="AC533" i="6"/>
  <c r="AC534" i="6"/>
  <c r="AC535" i="6"/>
  <c r="AC536" i="6"/>
  <c r="AC537" i="6"/>
  <c r="AC538" i="6"/>
  <c r="AC539" i="6"/>
  <c r="AC540" i="6"/>
  <c r="AC541" i="6"/>
  <c r="AC542" i="6"/>
  <c r="AC543" i="6"/>
  <c r="AC544" i="6"/>
  <c r="AC545" i="6"/>
  <c r="AC546" i="6"/>
  <c r="AC547" i="6"/>
  <c r="AC548" i="6"/>
  <c r="AC549" i="6"/>
  <c r="AC550" i="6"/>
  <c r="AC551" i="6"/>
  <c r="AC552" i="6"/>
  <c r="AC553" i="6"/>
  <c r="AC554" i="6"/>
  <c r="AC555" i="6"/>
  <c r="AC556" i="6"/>
  <c r="AC557" i="6"/>
  <c r="AC558" i="6"/>
  <c r="AC559" i="6"/>
  <c r="AC560" i="6"/>
  <c r="AC561" i="6"/>
  <c r="AC562" i="6"/>
  <c r="AC563" i="6"/>
  <c r="AC564" i="6"/>
  <c r="AC565" i="6"/>
  <c r="AC566" i="6"/>
  <c r="AC567" i="6"/>
  <c r="AC568" i="6"/>
  <c r="AC569" i="6"/>
  <c r="AC570" i="6"/>
  <c r="AC571" i="6"/>
  <c r="AC572" i="6"/>
  <c r="AC573" i="6"/>
  <c r="AC574" i="6"/>
  <c r="AC575" i="6"/>
  <c r="AC576" i="6"/>
  <c r="AC577" i="6"/>
  <c r="AC578" i="6"/>
  <c r="AC579" i="6"/>
  <c r="AC580" i="6"/>
  <c r="AC581" i="6"/>
  <c r="AC582" i="6"/>
  <c r="AC583" i="6"/>
  <c r="AC584" i="6"/>
  <c r="AC585" i="6"/>
  <c r="AC586" i="6"/>
  <c r="AC587" i="6"/>
  <c r="AC588" i="6"/>
  <c r="AC589" i="6"/>
  <c r="AC590" i="6"/>
  <c r="AC591" i="6"/>
  <c r="AC592" i="6"/>
  <c r="AC593" i="6"/>
  <c r="AC594" i="6"/>
  <c r="AC595" i="6"/>
  <c r="AC596" i="6"/>
  <c r="AC597" i="6"/>
  <c r="AC598" i="6"/>
  <c r="AC599" i="6"/>
  <c r="AC600" i="6"/>
  <c r="AC601" i="6"/>
  <c r="AC602" i="6"/>
  <c r="AC603" i="6"/>
  <c r="AC604" i="6"/>
  <c r="AC605" i="6"/>
  <c r="AC606" i="6"/>
  <c r="AC607" i="6"/>
  <c r="AC608" i="6"/>
  <c r="AC609" i="6"/>
  <c r="AC610" i="6"/>
  <c r="AC611" i="6"/>
  <c r="AC612" i="6"/>
  <c r="AC613" i="6"/>
  <c r="AC614" i="6"/>
  <c r="AC615" i="6"/>
  <c r="AC616" i="6"/>
  <c r="AC617" i="6"/>
  <c r="AC618" i="6"/>
  <c r="AC619" i="6"/>
  <c r="AC620" i="6"/>
  <c r="AC621" i="6"/>
  <c r="AC622" i="6"/>
  <c r="AC623" i="6"/>
  <c r="AC624" i="6"/>
  <c r="AC625" i="6"/>
  <c r="AC626" i="6"/>
  <c r="AC627" i="6"/>
  <c r="AC628" i="6"/>
  <c r="AC629" i="6"/>
  <c r="AC630" i="6"/>
  <c r="AC631" i="6"/>
  <c r="AC632" i="6"/>
  <c r="AC633" i="6"/>
  <c r="AC634" i="6"/>
  <c r="AC635" i="6"/>
  <c r="AC636" i="6"/>
  <c r="AC637" i="6"/>
  <c r="AC638" i="6"/>
  <c r="AC639" i="6"/>
  <c r="AC640" i="6"/>
  <c r="AC641" i="6"/>
  <c r="AC642" i="6"/>
  <c r="AC643" i="6"/>
  <c r="AC644" i="6"/>
  <c r="AC645" i="6"/>
  <c r="AC646" i="6"/>
  <c r="AC647" i="6"/>
  <c r="AC648" i="6"/>
  <c r="AC649" i="6"/>
  <c r="AC650" i="6"/>
  <c r="AC651" i="6"/>
  <c r="AC652" i="6"/>
  <c r="AC653" i="6"/>
  <c r="AC654" i="6"/>
  <c r="AC655" i="6"/>
  <c r="AC656" i="6"/>
  <c r="AC657" i="6"/>
  <c r="AC658" i="6"/>
  <c r="AC659" i="6"/>
  <c r="AC660" i="6"/>
  <c r="AC661" i="6"/>
  <c r="AC662" i="6"/>
  <c r="AC663" i="6"/>
  <c r="AC664" i="6"/>
  <c r="AC665" i="6"/>
  <c r="AC666" i="6"/>
  <c r="AC667" i="6"/>
  <c r="AC668" i="6"/>
  <c r="AC669" i="6"/>
  <c r="AC670" i="6"/>
  <c r="AC671" i="6"/>
  <c r="AC672" i="6"/>
  <c r="AC673" i="6"/>
  <c r="AC674" i="6"/>
  <c r="AC675" i="6"/>
  <c r="AC676" i="6"/>
  <c r="AC677" i="6"/>
  <c r="AC678" i="6"/>
  <c r="AC679" i="6"/>
  <c r="AC680" i="6"/>
  <c r="AC681" i="6"/>
  <c r="AC682" i="6"/>
  <c r="AC683" i="6"/>
  <c r="AC684" i="6"/>
  <c r="AC685" i="6"/>
  <c r="AC686" i="6"/>
  <c r="AC687" i="6"/>
  <c r="AC688" i="6"/>
  <c r="AC689" i="6"/>
  <c r="AC690" i="6"/>
  <c r="AC691" i="6"/>
  <c r="AC692" i="6"/>
  <c r="AC693" i="6"/>
  <c r="AC694" i="6"/>
  <c r="AC695" i="6"/>
  <c r="AC696" i="6"/>
  <c r="AC697" i="6"/>
  <c r="AC698" i="6"/>
  <c r="AC699" i="6"/>
  <c r="AC700" i="6"/>
  <c r="AC701" i="6"/>
  <c r="AC702" i="6"/>
  <c r="AC703" i="6"/>
  <c r="AC704" i="6"/>
  <c r="AC705" i="6"/>
  <c r="AC706" i="6"/>
  <c r="AC707" i="6"/>
  <c r="AC708" i="6"/>
  <c r="AC709" i="6"/>
  <c r="AC710" i="6"/>
  <c r="AC711" i="6"/>
  <c r="AC712" i="6"/>
  <c r="AC713" i="6"/>
  <c r="AC714" i="6"/>
  <c r="AC715" i="6"/>
  <c r="AC716" i="6"/>
  <c r="AD716" i="6"/>
  <c r="AG715" i="6"/>
  <c r="AF715" i="6"/>
  <c r="AD715" i="6"/>
  <c r="AG714" i="6"/>
  <c r="AF714" i="6"/>
  <c r="AD714" i="6"/>
  <c r="AG713" i="6"/>
  <c r="AF713" i="6"/>
  <c r="AD713" i="6"/>
  <c r="AG712" i="6"/>
  <c r="AF712" i="6"/>
  <c r="AD712" i="6"/>
  <c r="AG711" i="6"/>
  <c r="AF711" i="6"/>
  <c r="AD711" i="6"/>
  <c r="AG710" i="6"/>
  <c r="AF710" i="6"/>
  <c r="AD710" i="6"/>
  <c r="AG709" i="6"/>
  <c r="AF709" i="6"/>
  <c r="AD709" i="6"/>
  <c r="AG708" i="6"/>
  <c r="AF708" i="6"/>
  <c r="AD708" i="6"/>
  <c r="AG707" i="6"/>
  <c r="AF707" i="6"/>
  <c r="AD707" i="6"/>
  <c r="AG706" i="6"/>
  <c r="AF706" i="6"/>
  <c r="AD706" i="6"/>
  <c r="AG705" i="6"/>
  <c r="AF705" i="6"/>
  <c r="AD705" i="6"/>
  <c r="AG704" i="6"/>
  <c r="AF704" i="6"/>
  <c r="AD704" i="6"/>
  <c r="AG703" i="6"/>
  <c r="AF703" i="6"/>
  <c r="AD703" i="6"/>
  <c r="AG702" i="6"/>
  <c r="AF702" i="6"/>
  <c r="AD702" i="6"/>
  <c r="AG701" i="6"/>
  <c r="AF701" i="6"/>
  <c r="AD701" i="6"/>
  <c r="AG700" i="6"/>
  <c r="AF700" i="6"/>
  <c r="AD700" i="6"/>
  <c r="AG699" i="6"/>
  <c r="AF699" i="6"/>
  <c r="AD699" i="6"/>
  <c r="AG698" i="6"/>
  <c r="AF698" i="6"/>
  <c r="AD698" i="6"/>
  <c r="AG697" i="6"/>
  <c r="AF697" i="6"/>
  <c r="AD697" i="6"/>
  <c r="AG696" i="6"/>
  <c r="AF696" i="6"/>
  <c r="AD696" i="6"/>
  <c r="AG695" i="6"/>
  <c r="AF695" i="6"/>
  <c r="AD695" i="6"/>
  <c r="AG694" i="6"/>
  <c r="AF694" i="6"/>
  <c r="AD694" i="6"/>
  <c r="AG693" i="6"/>
  <c r="AF693" i="6"/>
  <c r="AD693" i="6"/>
  <c r="AG692" i="6"/>
  <c r="AF692" i="6"/>
  <c r="AD692" i="6"/>
  <c r="AG691" i="6"/>
  <c r="AF691" i="6"/>
  <c r="AD691" i="6"/>
  <c r="AG690" i="6"/>
  <c r="AF690" i="6"/>
  <c r="AD690" i="6"/>
  <c r="AG689" i="6"/>
  <c r="AF689" i="6"/>
  <c r="AD689" i="6"/>
  <c r="AG688" i="6"/>
  <c r="AF688" i="6"/>
  <c r="AD688" i="6"/>
  <c r="AG687" i="6"/>
  <c r="AF687" i="6"/>
  <c r="AD687" i="6"/>
  <c r="AG686" i="6"/>
  <c r="AF686" i="6"/>
  <c r="AD686" i="6"/>
  <c r="AG685" i="6"/>
  <c r="AF685" i="6"/>
  <c r="AD685" i="6"/>
  <c r="AG684" i="6"/>
  <c r="AF684" i="6"/>
  <c r="AD684" i="6"/>
  <c r="AG683" i="6"/>
  <c r="AF683" i="6"/>
  <c r="AD683" i="6"/>
  <c r="AG682" i="6"/>
  <c r="AF682" i="6"/>
  <c r="AD682" i="6"/>
  <c r="AG681" i="6"/>
  <c r="AF681" i="6"/>
  <c r="AD681" i="6"/>
  <c r="AG680" i="6"/>
  <c r="AF680" i="6"/>
  <c r="AD680" i="6"/>
  <c r="AG679" i="6"/>
  <c r="AF679" i="6"/>
  <c r="AD679" i="6"/>
  <c r="AG678" i="6"/>
  <c r="AF678" i="6"/>
  <c r="AD678" i="6"/>
  <c r="AG677" i="6"/>
  <c r="AF677" i="6"/>
  <c r="AD677" i="6"/>
  <c r="AG676" i="6"/>
  <c r="AF676" i="6"/>
  <c r="AD676" i="6"/>
  <c r="AG675" i="6"/>
  <c r="AF675" i="6"/>
  <c r="AD675" i="6"/>
  <c r="AG674" i="6"/>
  <c r="AF674" i="6"/>
  <c r="AD674" i="6"/>
  <c r="AG673" i="6"/>
  <c r="AF673" i="6"/>
  <c r="AD673" i="6"/>
  <c r="AG672" i="6"/>
  <c r="AF672" i="6"/>
  <c r="AD672" i="6"/>
  <c r="AG671" i="6"/>
  <c r="AF671" i="6"/>
  <c r="AD671" i="6"/>
  <c r="AG670" i="6"/>
  <c r="AF670" i="6"/>
  <c r="AD670" i="6"/>
  <c r="AG669" i="6"/>
  <c r="AF669" i="6"/>
  <c r="AD669" i="6"/>
  <c r="AG668" i="6"/>
  <c r="AF668" i="6"/>
  <c r="AD668" i="6"/>
  <c r="AG667" i="6"/>
  <c r="AF667" i="6"/>
  <c r="AD667" i="6"/>
  <c r="AG666" i="6"/>
  <c r="AF666" i="6"/>
  <c r="AD666" i="6"/>
  <c r="AG665" i="6"/>
  <c r="AF665" i="6"/>
  <c r="AD665" i="6"/>
  <c r="AG664" i="6"/>
  <c r="AF664" i="6"/>
  <c r="AD664" i="6"/>
  <c r="AG663" i="6"/>
  <c r="AF663" i="6"/>
  <c r="AD663" i="6"/>
  <c r="AG662" i="6"/>
  <c r="AF662" i="6"/>
  <c r="AD662" i="6"/>
  <c r="AG661" i="6"/>
  <c r="AF661" i="6"/>
  <c r="AD661" i="6"/>
  <c r="AG660" i="6"/>
  <c r="AF660" i="6"/>
  <c r="AD660" i="6"/>
  <c r="AG659" i="6"/>
  <c r="AF659" i="6"/>
  <c r="AD659" i="6"/>
  <c r="AG658" i="6"/>
  <c r="AF658" i="6"/>
  <c r="AD658" i="6"/>
  <c r="AG657" i="6"/>
  <c r="AF657" i="6"/>
  <c r="AD657" i="6"/>
  <c r="AG656" i="6"/>
  <c r="AF656" i="6"/>
  <c r="AD656" i="6"/>
  <c r="AG655" i="6"/>
  <c r="AF655" i="6"/>
  <c r="AD655" i="6"/>
  <c r="AG654" i="6"/>
  <c r="AF654" i="6"/>
  <c r="AD654" i="6"/>
  <c r="AG653" i="6"/>
  <c r="AF653" i="6"/>
  <c r="AD653" i="6"/>
  <c r="AG652" i="6"/>
  <c r="AF652" i="6"/>
  <c r="AD652" i="6"/>
  <c r="AG651" i="6"/>
  <c r="AF651" i="6"/>
  <c r="AD651" i="6"/>
  <c r="AG650" i="6"/>
  <c r="AF650" i="6"/>
  <c r="AD650" i="6"/>
  <c r="AG649" i="6"/>
  <c r="AF649" i="6"/>
  <c r="AD649" i="6"/>
  <c r="AG648" i="6"/>
  <c r="AF648" i="6"/>
  <c r="AD648" i="6"/>
  <c r="AG647" i="6"/>
  <c r="AF647" i="6"/>
  <c r="AD647" i="6"/>
  <c r="AG646" i="6"/>
  <c r="AF646" i="6"/>
  <c r="AD646" i="6"/>
  <c r="AG645" i="6"/>
  <c r="AF645" i="6"/>
  <c r="AD645" i="6"/>
  <c r="AG644" i="6"/>
  <c r="AF644" i="6"/>
  <c r="AD644" i="6"/>
  <c r="AG643" i="6"/>
  <c r="AF643" i="6"/>
  <c r="AD643" i="6"/>
  <c r="AG642" i="6"/>
  <c r="AF642" i="6"/>
  <c r="AD642" i="6"/>
  <c r="AG641" i="6"/>
  <c r="AF641" i="6"/>
  <c r="AD641" i="6"/>
  <c r="AG640" i="6"/>
  <c r="AF640" i="6"/>
  <c r="AD640" i="6"/>
  <c r="AG639" i="6"/>
  <c r="AF639" i="6"/>
  <c r="AD639" i="6"/>
  <c r="AG638" i="6"/>
  <c r="AF638" i="6"/>
  <c r="AD638" i="6"/>
  <c r="AG637" i="6"/>
  <c r="AF637" i="6"/>
  <c r="AD637" i="6"/>
  <c r="AG636" i="6"/>
  <c r="AF636" i="6"/>
  <c r="AD636" i="6"/>
  <c r="AG635" i="6"/>
  <c r="AF635" i="6"/>
  <c r="AD635" i="6"/>
  <c r="AG634" i="6"/>
  <c r="AF634" i="6"/>
  <c r="AD634" i="6"/>
  <c r="AG633" i="6"/>
  <c r="AF633" i="6"/>
  <c r="AD633" i="6"/>
  <c r="AG632" i="6"/>
  <c r="AF632" i="6"/>
  <c r="AD632" i="6"/>
  <c r="AG631" i="6"/>
  <c r="AF631" i="6"/>
  <c r="AD631" i="6"/>
  <c r="AG630" i="6"/>
  <c r="AF630" i="6"/>
  <c r="AD630" i="6"/>
  <c r="AG629" i="6"/>
  <c r="AF629" i="6"/>
  <c r="AD629" i="6"/>
  <c r="AG628" i="6"/>
  <c r="AF628" i="6"/>
  <c r="AD628" i="6"/>
  <c r="AG627" i="6"/>
  <c r="AF627" i="6"/>
  <c r="AD627" i="6"/>
  <c r="AG626" i="6"/>
  <c r="AF626" i="6"/>
  <c r="AD626" i="6"/>
  <c r="AG625" i="6"/>
  <c r="AF625" i="6"/>
  <c r="AD625" i="6"/>
  <c r="AG624" i="6"/>
  <c r="AF624" i="6"/>
  <c r="AD624" i="6"/>
  <c r="AG623" i="6"/>
  <c r="AF623" i="6"/>
  <c r="AD623" i="6"/>
  <c r="AG622" i="6"/>
  <c r="AF622" i="6"/>
  <c r="AD622" i="6"/>
  <c r="AG621" i="6"/>
  <c r="AF621" i="6"/>
  <c r="AD621" i="6"/>
  <c r="AG620" i="6"/>
  <c r="AF620" i="6"/>
  <c r="AD620" i="6"/>
  <c r="AG619" i="6"/>
  <c r="AF619" i="6"/>
  <c r="AD619" i="6"/>
  <c r="AG618" i="6"/>
  <c r="AF618" i="6"/>
  <c r="AD618" i="6"/>
  <c r="AG617" i="6"/>
  <c r="AF617" i="6"/>
  <c r="AD617" i="6"/>
  <c r="AG616" i="6"/>
  <c r="AF616" i="6"/>
  <c r="AD616" i="6"/>
  <c r="AG615" i="6"/>
  <c r="AF615" i="6"/>
  <c r="AD615" i="6"/>
  <c r="AG614" i="6"/>
  <c r="AF614" i="6"/>
  <c r="AD614" i="6"/>
  <c r="AG613" i="6"/>
  <c r="AF613" i="6"/>
  <c r="AD613" i="6"/>
  <c r="AG612" i="6"/>
  <c r="AF612" i="6"/>
  <c r="AD612" i="6"/>
  <c r="AG611" i="6"/>
  <c r="AF611" i="6"/>
  <c r="AD611" i="6"/>
  <c r="AG610" i="6"/>
  <c r="AF610" i="6"/>
  <c r="AD610" i="6"/>
  <c r="AG609" i="6"/>
  <c r="AF609" i="6"/>
  <c r="AD609" i="6"/>
  <c r="AG608" i="6"/>
  <c r="AF608" i="6"/>
  <c r="AD608" i="6"/>
  <c r="AG607" i="6"/>
  <c r="AF607" i="6"/>
  <c r="AD607" i="6"/>
  <c r="AG606" i="6"/>
  <c r="AF606" i="6"/>
  <c r="AD606" i="6"/>
  <c r="AG605" i="6"/>
  <c r="AF605" i="6"/>
  <c r="AD605" i="6"/>
  <c r="AG604" i="6"/>
  <c r="AF604" i="6"/>
  <c r="AD604" i="6"/>
  <c r="AG603" i="6"/>
  <c r="AF603" i="6"/>
  <c r="AD603" i="6"/>
  <c r="AG602" i="6"/>
  <c r="AF602" i="6"/>
  <c r="AD602" i="6"/>
  <c r="AG601" i="6"/>
  <c r="AF601" i="6"/>
  <c r="AD601" i="6"/>
  <c r="AG600" i="6"/>
  <c r="AF600" i="6"/>
  <c r="AD600" i="6"/>
  <c r="AG599" i="6"/>
  <c r="AF599" i="6"/>
  <c r="AD599" i="6"/>
  <c r="AG598" i="6"/>
  <c r="AF598" i="6"/>
  <c r="AD598" i="6"/>
  <c r="AG597" i="6"/>
  <c r="AF597" i="6"/>
  <c r="AD597" i="6"/>
  <c r="AG596" i="6"/>
  <c r="AF596" i="6"/>
  <c r="AD596" i="6"/>
  <c r="AG595" i="6"/>
  <c r="AF595" i="6"/>
  <c r="AD595" i="6"/>
  <c r="AG594" i="6"/>
  <c r="AF594" i="6"/>
  <c r="AD594" i="6"/>
  <c r="AG593" i="6"/>
  <c r="AF593" i="6"/>
  <c r="AD593" i="6"/>
  <c r="AG592" i="6"/>
  <c r="AF592" i="6"/>
  <c r="AD592" i="6"/>
  <c r="AG591" i="6"/>
  <c r="AF591" i="6"/>
  <c r="AD591" i="6"/>
  <c r="AG590" i="6"/>
  <c r="AF590" i="6"/>
  <c r="AD590" i="6"/>
  <c r="AG589" i="6"/>
  <c r="AF589" i="6"/>
  <c r="AD589" i="6"/>
  <c r="AG588" i="6"/>
  <c r="AF588" i="6"/>
  <c r="AD588" i="6"/>
  <c r="AG587" i="6"/>
  <c r="AF587" i="6"/>
  <c r="AD587" i="6"/>
  <c r="AG586" i="6"/>
  <c r="AF586" i="6"/>
  <c r="AD586" i="6"/>
  <c r="AG585" i="6"/>
  <c r="AF585" i="6"/>
  <c r="AD585" i="6"/>
  <c r="AG584" i="6"/>
  <c r="AF584" i="6"/>
  <c r="AD584" i="6"/>
  <c r="AG583" i="6"/>
  <c r="AF583" i="6"/>
  <c r="AD583" i="6"/>
  <c r="AG582" i="6"/>
  <c r="AF582" i="6"/>
  <c r="AD582" i="6"/>
  <c r="AG581" i="6"/>
  <c r="AF581" i="6"/>
  <c r="AD581" i="6"/>
  <c r="AG580" i="6"/>
  <c r="AF580" i="6"/>
  <c r="AD580" i="6"/>
  <c r="AG579" i="6"/>
  <c r="AF579" i="6"/>
  <c r="AD579" i="6"/>
  <c r="AG578" i="6"/>
  <c r="AF578" i="6"/>
  <c r="AD578" i="6"/>
  <c r="AG577" i="6"/>
  <c r="AF577" i="6"/>
  <c r="AD577" i="6"/>
  <c r="AG576" i="6"/>
  <c r="AF576" i="6"/>
  <c r="AD576" i="6"/>
  <c r="AG575" i="6"/>
  <c r="AF575" i="6"/>
  <c r="AD575" i="6"/>
  <c r="AG574" i="6"/>
  <c r="AF574" i="6"/>
  <c r="AD574" i="6"/>
  <c r="AG573" i="6"/>
  <c r="AF573" i="6"/>
  <c r="AD573" i="6"/>
  <c r="AG572" i="6"/>
  <c r="AF572" i="6"/>
  <c r="AD572" i="6"/>
  <c r="AG571" i="6"/>
  <c r="AF571" i="6"/>
  <c r="AD571" i="6"/>
  <c r="AG570" i="6"/>
  <c r="AF570" i="6"/>
  <c r="AD570" i="6"/>
  <c r="AG569" i="6"/>
  <c r="AF569" i="6"/>
  <c r="AD569" i="6"/>
  <c r="AG568" i="6"/>
  <c r="AF568" i="6"/>
  <c r="AD568" i="6"/>
  <c r="AG567" i="6"/>
  <c r="AF567" i="6"/>
  <c r="AD567" i="6"/>
  <c r="AG566" i="6"/>
  <c r="AF566" i="6"/>
  <c r="AD566" i="6"/>
  <c r="AG565" i="6"/>
  <c r="AF565" i="6"/>
  <c r="AD565" i="6"/>
  <c r="AG564" i="6"/>
  <c r="AF564" i="6"/>
  <c r="AD564" i="6"/>
  <c r="AG563" i="6"/>
  <c r="AF563" i="6"/>
  <c r="AD563" i="6"/>
  <c r="AG562" i="6"/>
  <c r="AF562" i="6"/>
  <c r="AD562" i="6"/>
  <c r="AG561" i="6"/>
  <c r="AF561" i="6"/>
  <c r="AD561" i="6"/>
  <c r="AG560" i="6"/>
  <c r="AF560" i="6"/>
  <c r="AD560" i="6"/>
  <c r="AG559" i="6"/>
  <c r="AF559" i="6"/>
  <c r="AD559" i="6"/>
  <c r="AG558" i="6"/>
  <c r="AF558" i="6"/>
  <c r="AD558" i="6"/>
  <c r="AG557" i="6"/>
  <c r="AF557" i="6"/>
  <c r="AD557" i="6"/>
  <c r="AG556" i="6"/>
  <c r="AF556" i="6"/>
  <c r="AD556" i="6"/>
  <c r="AG555" i="6"/>
  <c r="AF555" i="6"/>
  <c r="AD555" i="6"/>
  <c r="AG554" i="6"/>
  <c r="AF554" i="6"/>
  <c r="AD554" i="6"/>
  <c r="AG553" i="6"/>
  <c r="AF553" i="6"/>
  <c r="AD553" i="6"/>
  <c r="AG552" i="6"/>
  <c r="AF552" i="6"/>
  <c r="AD552" i="6"/>
  <c r="AG551" i="6"/>
  <c r="AF551" i="6"/>
  <c r="AD551" i="6"/>
  <c r="AG550" i="6"/>
  <c r="AF550" i="6"/>
  <c r="AD550" i="6"/>
  <c r="AG549" i="6"/>
  <c r="AF549" i="6"/>
  <c r="AD549" i="6"/>
  <c r="AG548" i="6"/>
  <c r="AF548" i="6"/>
  <c r="AD548" i="6"/>
  <c r="AG547" i="6"/>
  <c r="AF547" i="6"/>
  <c r="AD547" i="6"/>
  <c r="AG546" i="6"/>
  <c r="AF546" i="6"/>
  <c r="AD546" i="6"/>
  <c r="AG545" i="6"/>
  <c r="AF545" i="6"/>
  <c r="AD545" i="6"/>
  <c r="AG544" i="6"/>
  <c r="AF544" i="6"/>
  <c r="AD544" i="6"/>
  <c r="AG543" i="6"/>
  <c r="AF543" i="6"/>
  <c r="AD543" i="6"/>
  <c r="AG542" i="6"/>
  <c r="AF542" i="6"/>
  <c r="AD542" i="6"/>
  <c r="AG541" i="6"/>
  <c r="AF541" i="6"/>
  <c r="AD541" i="6"/>
  <c r="AG540" i="6"/>
  <c r="AF540" i="6"/>
  <c r="AD540" i="6"/>
  <c r="AG539" i="6"/>
  <c r="AF539" i="6"/>
  <c r="AD539" i="6"/>
  <c r="AG538" i="6"/>
  <c r="AF538" i="6"/>
  <c r="AD538" i="6"/>
  <c r="AG537" i="6"/>
  <c r="AF537" i="6"/>
  <c r="AD537" i="6"/>
  <c r="AG536" i="6"/>
  <c r="AF536" i="6"/>
  <c r="AD536" i="6"/>
  <c r="AG535" i="6"/>
  <c r="AF535" i="6"/>
  <c r="AD535" i="6"/>
  <c r="AG534" i="6"/>
  <c r="AF534" i="6"/>
  <c r="AD534" i="6"/>
  <c r="AG533" i="6"/>
  <c r="AF533" i="6"/>
  <c r="AD533" i="6"/>
  <c r="AG532" i="6"/>
  <c r="AF532" i="6"/>
  <c r="AD532" i="6"/>
  <c r="AG531" i="6"/>
  <c r="AF531" i="6"/>
  <c r="AD531" i="6"/>
  <c r="AG530" i="6"/>
  <c r="AF530" i="6"/>
  <c r="AD530" i="6"/>
  <c r="AG529" i="6"/>
  <c r="AF529" i="6"/>
  <c r="AD529" i="6"/>
  <c r="AG528" i="6"/>
  <c r="AF528" i="6"/>
  <c r="AD528" i="6"/>
  <c r="AG527" i="6"/>
  <c r="AF527" i="6"/>
  <c r="AD527" i="6"/>
  <c r="AG526" i="6"/>
  <c r="AF526" i="6"/>
  <c r="AD526" i="6"/>
  <c r="AG525" i="6"/>
  <c r="AF525" i="6"/>
  <c r="AD525" i="6"/>
  <c r="AG524" i="6"/>
  <c r="AF524" i="6"/>
  <c r="AD524" i="6"/>
  <c r="AG523" i="6"/>
  <c r="AF523" i="6"/>
  <c r="AD523" i="6"/>
  <c r="AG522" i="6"/>
  <c r="AF522" i="6"/>
  <c r="AD522" i="6"/>
  <c r="AG521" i="6"/>
  <c r="AF521" i="6"/>
  <c r="AD521" i="6"/>
  <c r="AG520" i="6"/>
  <c r="AF520" i="6"/>
  <c r="AD520" i="6"/>
  <c r="AG519" i="6"/>
  <c r="AF519" i="6"/>
  <c r="AD519" i="6"/>
  <c r="AG518" i="6"/>
  <c r="AF518" i="6"/>
  <c r="AD518" i="6"/>
  <c r="AG517" i="6"/>
  <c r="AF517" i="6"/>
  <c r="AD517" i="6"/>
  <c r="AG516" i="6"/>
  <c r="AF516" i="6"/>
  <c r="AD516" i="6"/>
  <c r="AG515" i="6"/>
  <c r="AF515" i="6"/>
  <c r="AD515" i="6"/>
  <c r="AG514" i="6"/>
  <c r="AF514" i="6"/>
  <c r="AD514" i="6"/>
  <c r="AG513" i="6"/>
  <c r="AF513" i="6"/>
  <c r="AD513" i="6"/>
  <c r="AG512" i="6"/>
  <c r="AF512" i="6"/>
  <c r="AD512" i="6"/>
  <c r="AG511" i="6"/>
  <c r="AF511" i="6"/>
  <c r="AD511" i="6"/>
  <c r="AG510" i="6"/>
  <c r="AF510" i="6"/>
  <c r="AD510" i="6"/>
  <c r="AG509" i="6"/>
  <c r="AF509" i="6"/>
  <c r="AD509" i="6"/>
  <c r="AG508" i="6"/>
  <c r="AF508" i="6"/>
  <c r="AD508" i="6"/>
  <c r="AG507" i="6"/>
  <c r="AF507" i="6"/>
  <c r="AD507" i="6"/>
  <c r="AG506" i="6"/>
  <c r="AF506" i="6"/>
  <c r="AD506" i="6"/>
  <c r="AG505" i="6"/>
  <c r="AF505" i="6"/>
  <c r="AD505" i="6"/>
  <c r="AG504" i="6"/>
  <c r="AF504" i="6"/>
  <c r="AD504" i="6"/>
  <c r="AG503" i="6"/>
  <c r="AF503" i="6"/>
  <c r="AD503" i="6"/>
  <c r="AG502" i="6"/>
  <c r="AF502" i="6"/>
  <c r="AD502" i="6"/>
  <c r="AG501" i="6"/>
  <c r="AF501" i="6"/>
  <c r="AD501" i="6"/>
  <c r="AG500" i="6"/>
  <c r="AF500" i="6"/>
  <c r="AD500" i="6"/>
  <c r="AG499" i="6"/>
  <c r="AF499" i="6"/>
  <c r="AD499" i="6"/>
  <c r="AG498" i="6"/>
  <c r="AF498" i="6"/>
  <c r="AD498" i="6"/>
  <c r="AG497" i="6"/>
  <c r="AF497" i="6"/>
  <c r="AD497" i="6"/>
  <c r="AG496" i="6"/>
  <c r="AF496" i="6"/>
  <c r="AD496" i="6"/>
  <c r="AG495" i="6"/>
  <c r="AF495" i="6"/>
  <c r="AD495" i="6"/>
  <c r="AG494" i="6"/>
  <c r="AF494" i="6"/>
  <c r="AD494" i="6"/>
  <c r="AG493" i="6"/>
  <c r="AF493" i="6"/>
  <c r="AD493" i="6"/>
  <c r="AG492" i="6"/>
  <c r="AF492" i="6"/>
  <c r="AD492" i="6"/>
  <c r="AG491" i="6"/>
  <c r="AF491" i="6"/>
  <c r="AD491" i="6"/>
  <c r="AG490" i="6"/>
  <c r="AF490" i="6"/>
  <c r="AD490" i="6"/>
  <c r="AG489" i="6"/>
  <c r="AF489" i="6"/>
  <c r="AD489" i="6"/>
  <c r="AG488" i="6"/>
  <c r="AF488" i="6"/>
  <c r="AD488" i="6"/>
  <c r="AG487" i="6"/>
  <c r="AF487" i="6"/>
  <c r="AD487" i="6"/>
  <c r="AG486" i="6"/>
  <c r="AF486" i="6"/>
  <c r="AD486" i="6"/>
  <c r="AG485" i="6"/>
  <c r="AF485" i="6"/>
  <c r="AD485" i="6"/>
  <c r="AG484" i="6"/>
  <c r="AF484" i="6"/>
  <c r="AD484" i="6"/>
  <c r="AG483" i="6"/>
  <c r="AF483" i="6"/>
  <c r="AD483" i="6"/>
  <c r="AG482" i="6"/>
  <c r="AF482" i="6"/>
  <c r="AD482" i="6"/>
  <c r="AG481" i="6"/>
  <c r="AF481" i="6"/>
  <c r="AD481" i="6"/>
  <c r="AG480" i="6"/>
  <c r="AF480" i="6"/>
  <c r="AD480" i="6"/>
  <c r="AG479" i="6"/>
  <c r="AF479" i="6"/>
  <c r="AD479" i="6"/>
  <c r="AG478" i="6"/>
  <c r="AF478" i="6"/>
  <c r="AD478" i="6"/>
  <c r="AG477" i="6"/>
  <c r="AF477" i="6"/>
  <c r="AD477" i="6"/>
  <c r="AG476" i="6"/>
  <c r="AF476" i="6"/>
  <c r="AD476" i="6"/>
  <c r="AG475" i="6"/>
  <c r="AF475" i="6"/>
  <c r="AD475" i="6"/>
  <c r="AG474" i="6"/>
  <c r="AF474" i="6"/>
  <c r="AD474" i="6"/>
  <c r="AG473" i="6"/>
  <c r="AF473" i="6"/>
  <c r="AD473" i="6"/>
  <c r="AG472" i="6"/>
  <c r="AF472" i="6"/>
  <c r="AD472" i="6"/>
  <c r="AG471" i="6"/>
  <c r="AF471" i="6"/>
  <c r="AD471" i="6"/>
  <c r="AG470" i="6"/>
  <c r="AF470" i="6"/>
  <c r="AD470" i="6"/>
  <c r="AG469" i="6"/>
  <c r="AF469" i="6"/>
  <c r="AD469" i="6"/>
  <c r="AG468" i="6"/>
  <c r="AF468" i="6"/>
  <c r="AD468" i="6"/>
  <c r="AG467" i="6"/>
  <c r="AF467" i="6"/>
  <c r="AD467" i="6"/>
  <c r="AG466" i="6"/>
  <c r="AF466" i="6"/>
  <c r="AD466" i="6"/>
  <c r="AG465" i="6"/>
  <c r="AF465" i="6"/>
  <c r="AD465" i="6"/>
  <c r="AG464" i="6"/>
  <c r="AF464" i="6"/>
  <c r="AD464" i="6"/>
  <c r="AG463" i="6"/>
  <c r="AF463" i="6"/>
  <c r="AD463" i="6"/>
  <c r="AG462" i="6"/>
  <c r="AF462" i="6"/>
  <c r="AD462" i="6"/>
  <c r="AG461" i="6"/>
  <c r="AF461" i="6"/>
  <c r="AD461" i="6"/>
  <c r="AG460" i="6"/>
  <c r="AF460" i="6"/>
  <c r="AD460" i="6"/>
  <c r="AG459" i="6"/>
  <c r="AF459" i="6"/>
  <c r="AD459" i="6"/>
  <c r="AG458" i="6"/>
  <c r="AF458" i="6"/>
  <c r="AD458" i="6"/>
  <c r="AG457" i="6"/>
  <c r="AF457" i="6"/>
  <c r="AD457" i="6"/>
  <c r="AG456" i="6"/>
  <c r="AF456" i="6"/>
  <c r="AD456" i="6"/>
  <c r="AG455" i="6"/>
  <c r="AF455" i="6"/>
  <c r="AD455" i="6"/>
  <c r="AG454" i="6"/>
  <c r="AF454" i="6"/>
  <c r="AD454" i="6"/>
  <c r="AG453" i="6"/>
  <c r="AF453" i="6"/>
  <c r="AD453" i="6"/>
  <c r="AG452" i="6"/>
  <c r="AF452" i="6"/>
  <c r="AD452" i="6"/>
  <c r="AG451" i="6"/>
  <c r="AF451" i="6"/>
  <c r="AD451" i="6"/>
  <c r="AG450" i="6"/>
  <c r="AF450" i="6"/>
  <c r="AD450" i="6"/>
  <c r="AG449" i="6"/>
  <c r="AF449" i="6"/>
  <c r="AD449" i="6"/>
  <c r="AG448" i="6"/>
  <c r="AF448" i="6"/>
  <c r="AD448" i="6"/>
  <c r="AG447" i="6"/>
  <c r="AF447" i="6"/>
  <c r="AD447" i="6"/>
  <c r="AG446" i="6"/>
  <c r="AF446" i="6"/>
  <c r="AD446" i="6"/>
  <c r="AG445" i="6"/>
  <c r="AF445" i="6"/>
  <c r="AD445" i="6"/>
  <c r="AG444" i="6"/>
  <c r="AF444" i="6"/>
  <c r="AD444" i="6"/>
  <c r="AG443" i="6"/>
  <c r="AF443" i="6"/>
  <c r="AD443" i="6"/>
  <c r="AG442" i="6"/>
  <c r="AF442" i="6"/>
  <c r="AD442" i="6"/>
  <c r="AG441" i="6"/>
  <c r="AF441" i="6"/>
  <c r="AD441" i="6"/>
  <c r="AG440" i="6"/>
  <c r="AF440" i="6"/>
  <c r="AD440" i="6"/>
  <c r="AG439" i="6"/>
  <c r="AF439" i="6"/>
  <c r="AD439" i="6"/>
  <c r="AG438" i="6"/>
  <c r="AF438" i="6"/>
  <c r="AD438" i="6"/>
  <c r="AG437" i="6"/>
  <c r="AF437" i="6"/>
  <c r="AD437" i="6"/>
  <c r="AG436" i="6"/>
  <c r="AF436" i="6"/>
  <c r="AD436" i="6"/>
  <c r="AG435" i="6"/>
  <c r="AF435" i="6"/>
  <c r="AD435" i="6"/>
  <c r="AG434" i="6"/>
  <c r="AF434" i="6"/>
  <c r="AD434" i="6"/>
  <c r="AG433" i="6"/>
  <c r="AF433" i="6"/>
  <c r="AD433" i="6"/>
  <c r="AG432" i="6"/>
  <c r="AF432" i="6"/>
  <c r="AD432" i="6"/>
  <c r="AG431" i="6"/>
  <c r="AF431" i="6"/>
  <c r="AD431" i="6"/>
  <c r="AG430" i="6"/>
  <c r="AF430" i="6"/>
  <c r="AD430" i="6"/>
  <c r="AG429" i="6"/>
  <c r="AF429" i="6"/>
  <c r="AD429" i="6"/>
  <c r="AG428" i="6"/>
  <c r="AF428" i="6"/>
  <c r="AD428" i="6"/>
  <c r="AG427" i="6"/>
  <c r="AF427" i="6"/>
  <c r="AD427" i="6"/>
  <c r="AG426" i="6"/>
  <c r="AF426" i="6"/>
  <c r="AD426" i="6"/>
  <c r="AG425" i="6"/>
  <c r="AF425" i="6"/>
  <c r="AD425" i="6"/>
  <c r="AG424" i="6"/>
  <c r="AF424" i="6"/>
  <c r="AD424" i="6"/>
  <c r="AG423" i="6"/>
  <c r="AF423" i="6"/>
  <c r="AD423" i="6"/>
  <c r="AG422" i="6"/>
  <c r="AF422" i="6"/>
  <c r="AD422" i="6"/>
  <c r="AG421" i="6"/>
  <c r="AF421" i="6"/>
  <c r="AD421" i="6"/>
  <c r="AG420" i="6"/>
  <c r="AF420" i="6"/>
  <c r="AD420" i="6"/>
  <c r="AG419" i="6"/>
  <c r="AF419" i="6"/>
  <c r="AD419" i="6"/>
  <c r="AG418" i="6"/>
  <c r="AF418" i="6"/>
  <c r="AD418" i="6"/>
  <c r="AG417" i="6"/>
  <c r="AF417" i="6"/>
  <c r="AD417" i="6"/>
  <c r="AG416" i="6"/>
  <c r="AF416" i="6"/>
  <c r="AD416" i="6"/>
  <c r="AG415" i="6"/>
  <c r="AF415" i="6"/>
  <c r="AD415" i="6"/>
  <c r="AG414" i="6"/>
  <c r="AF414" i="6"/>
  <c r="AD414" i="6"/>
  <c r="AG413" i="6"/>
  <c r="AF413" i="6"/>
  <c r="AD413" i="6"/>
  <c r="AG412" i="6"/>
  <c r="AF412" i="6"/>
  <c r="AD412" i="6"/>
  <c r="AG411" i="6"/>
  <c r="AF411" i="6"/>
  <c r="AD411" i="6"/>
  <c r="AG410" i="6"/>
  <c r="AF410" i="6"/>
  <c r="AD410" i="6"/>
  <c r="AG409" i="6"/>
  <c r="AF409" i="6"/>
  <c r="AD409" i="6"/>
  <c r="AG408" i="6"/>
  <c r="AF408" i="6"/>
  <c r="AD408" i="6"/>
  <c r="AG407" i="6"/>
  <c r="AF407" i="6"/>
  <c r="AD407" i="6"/>
  <c r="AG406" i="6"/>
  <c r="AF406" i="6"/>
  <c r="AD406" i="6"/>
  <c r="AG405" i="6"/>
  <c r="AF405" i="6"/>
  <c r="AD405" i="6"/>
  <c r="AG404" i="6"/>
  <c r="AF404" i="6"/>
  <c r="AD404" i="6"/>
  <c r="AG403" i="6"/>
  <c r="AF403" i="6"/>
  <c r="AD403" i="6"/>
  <c r="AG402" i="6"/>
  <c r="AF402" i="6"/>
  <c r="AD402" i="6"/>
  <c r="AG401" i="6"/>
  <c r="AF401" i="6"/>
  <c r="AD401" i="6"/>
  <c r="AG400" i="6"/>
  <c r="AF400" i="6"/>
  <c r="AD400" i="6"/>
  <c r="AG399" i="6"/>
  <c r="AF399" i="6"/>
  <c r="AD399" i="6"/>
  <c r="AG398" i="6"/>
  <c r="AF398" i="6"/>
  <c r="AD398" i="6"/>
  <c r="AG397" i="6"/>
  <c r="AF397" i="6"/>
  <c r="AD397" i="6"/>
  <c r="AG396" i="6"/>
  <c r="AF396" i="6"/>
  <c r="AD396" i="6"/>
  <c r="AG395" i="6"/>
  <c r="AF395" i="6"/>
  <c r="AD395" i="6"/>
  <c r="AG394" i="6"/>
  <c r="AF394" i="6"/>
  <c r="AD394" i="6"/>
  <c r="AG393" i="6"/>
  <c r="AF393" i="6"/>
  <c r="AD393" i="6"/>
  <c r="AG392" i="6"/>
  <c r="AF392" i="6"/>
  <c r="AD392" i="6"/>
  <c r="AG391" i="6"/>
  <c r="AF391" i="6"/>
  <c r="AD391" i="6"/>
  <c r="AG390" i="6"/>
  <c r="AF390" i="6"/>
  <c r="AD390" i="6"/>
  <c r="AG389" i="6"/>
  <c r="AF389" i="6"/>
  <c r="AD389" i="6"/>
  <c r="AG388" i="6"/>
  <c r="AF388" i="6"/>
  <c r="AD388" i="6"/>
  <c r="AG387" i="6"/>
  <c r="AF387" i="6"/>
  <c r="AD387" i="6"/>
  <c r="AG386" i="6"/>
  <c r="AF386" i="6"/>
  <c r="AD386" i="6"/>
  <c r="AG385" i="6"/>
  <c r="AF385" i="6"/>
  <c r="AD385" i="6"/>
  <c r="AG384" i="6"/>
  <c r="AF384" i="6"/>
  <c r="AD384" i="6"/>
  <c r="AG383" i="6"/>
  <c r="AF383" i="6"/>
  <c r="AD383" i="6"/>
  <c r="AG382" i="6"/>
  <c r="AF382" i="6"/>
  <c r="AD382" i="6"/>
  <c r="AG381" i="6"/>
  <c r="AF381" i="6"/>
  <c r="AD381" i="6"/>
  <c r="AG380" i="6"/>
  <c r="AF380" i="6"/>
  <c r="AD380" i="6"/>
  <c r="AG379" i="6"/>
  <c r="AF379" i="6"/>
  <c r="AD379" i="6"/>
  <c r="AG378" i="6"/>
  <c r="AF378" i="6"/>
  <c r="AD378" i="6"/>
  <c r="AG377" i="6"/>
  <c r="AF377" i="6"/>
  <c r="AD377" i="6"/>
  <c r="AG376" i="6"/>
  <c r="AF376" i="6"/>
  <c r="AD376" i="6"/>
  <c r="AG375" i="6"/>
  <c r="AF375" i="6"/>
  <c r="AD375" i="6"/>
  <c r="AG374" i="6"/>
  <c r="AF374" i="6"/>
  <c r="AD374" i="6"/>
  <c r="AG373" i="6"/>
  <c r="AF373" i="6"/>
  <c r="AD373" i="6"/>
  <c r="AG372" i="6"/>
  <c r="AF372" i="6"/>
  <c r="AD372" i="6"/>
  <c r="AG371" i="6"/>
  <c r="AF371" i="6"/>
  <c r="AD371" i="6"/>
  <c r="AG370" i="6"/>
  <c r="AF370" i="6"/>
  <c r="AD370" i="6"/>
  <c r="AG369" i="6"/>
  <c r="AF369" i="6"/>
  <c r="AD369" i="6"/>
  <c r="AG368" i="6"/>
  <c r="AF368" i="6"/>
  <c r="AD368" i="6"/>
  <c r="AG367" i="6"/>
  <c r="AF367" i="6"/>
  <c r="AD367" i="6"/>
  <c r="AG366" i="6"/>
  <c r="AF366" i="6"/>
  <c r="AD366" i="6"/>
  <c r="AG365" i="6"/>
  <c r="AF365" i="6"/>
  <c r="AD365" i="6"/>
  <c r="AG364" i="6"/>
  <c r="AF364" i="6"/>
  <c r="AD364" i="6"/>
  <c r="AG363" i="6"/>
  <c r="AF363" i="6"/>
  <c r="AD363" i="6"/>
  <c r="AG362" i="6"/>
  <c r="AF362" i="6"/>
  <c r="AD362" i="6"/>
  <c r="AG361" i="6"/>
  <c r="AF361" i="6"/>
  <c r="AD361" i="6"/>
  <c r="AG360" i="6"/>
  <c r="AF360" i="6"/>
  <c r="AD360" i="6"/>
  <c r="AG359" i="6"/>
  <c r="AF359" i="6"/>
  <c r="AD359" i="6"/>
  <c r="AG358" i="6"/>
  <c r="AF358" i="6"/>
  <c r="AD358" i="6"/>
  <c r="AG357" i="6"/>
  <c r="AF357" i="6"/>
  <c r="AD357" i="6"/>
  <c r="AG356" i="6"/>
  <c r="AF356" i="6"/>
  <c r="AD356" i="6"/>
  <c r="AG355" i="6"/>
  <c r="AF355" i="6"/>
  <c r="AD355" i="6"/>
  <c r="AG354" i="6"/>
  <c r="AF354" i="6"/>
  <c r="AD354" i="6"/>
  <c r="AG353" i="6"/>
  <c r="AF353" i="6"/>
  <c r="AD353" i="6"/>
  <c r="AG352" i="6"/>
  <c r="AF352" i="6"/>
  <c r="AD352" i="6"/>
  <c r="AG351" i="6"/>
  <c r="AF351" i="6"/>
  <c r="AD351" i="6"/>
  <c r="AG350" i="6"/>
  <c r="AF350" i="6"/>
  <c r="AD350" i="6"/>
  <c r="AG349" i="6"/>
  <c r="AF349" i="6"/>
  <c r="AD349" i="6"/>
  <c r="AG348" i="6"/>
  <c r="AF348" i="6"/>
  <c r="AD348" i="6"/>
  <c r="AG347" i="6"/>
  <c r="AF347" i="6"/>
  <c r="AD347" i="6"/>
  <c r="AG346" i="6"/>
  <c r="AF346" i="6"/>
  <c r="AD346" i="6"/>
  <c r="AG345" i="6"/>
  <c r="AF345" i="6"/>
  <c r="AD345" i="6"/>
  <c r="AG344" i="6"/>
  <c r="AF344" i="6"/>
  <c r="AD344" i="6"/>
  <c r="AG343" i="6"/>
  <c r="AF343" i="6"/>
  <c r="AD343" i="6"/>
  <c r="AG342" i="6"/>
  <c r="AF342" i="6"/>
  <c r="AD342" i="6"/>
  <c r="AG341" i="6"/>
  <c r="AF341" i="6"/>
  <c r="AD341" i="6"/>
  <c r="AG340" i="6"/>
  <c r="AF340" i="6"/>
  <c r="AD340" i="6"/>
  <c r="AG339" i="6"/>
  <c r="AF339" i="6"/>
  <c r="AD339" i="6"/>
  <c r="AG338" i="6"/>
  <c r="AF338" i="6"/>
  <c r="AD338" i="6"/>
  <c r="AG337" i="6"/>
  <c r="AF337" i="6"/>
  <c r="AD337" i="6"/>
  <c r="AG336" i="6"/>
  <c r="AF336" i="6"/>
  <c r="AD336" i="6"/>
  <c r="AG335" i="6"/>
  <c r="AF335" i="6"/>
  <c r="AD335" i="6"/>
  <c r="AG334" i="6"/>
  <c r="AF334" i="6"/>
  <c r="AD334" i="6"/>
  <c r="AG333" i="6"/>
  <c r="AF333" i="6"/>
  <c r="AD333" i="6"/>
  <c r="AG332" i="6"/>
  <c r="AF332" i="6"/>
  <c r="AD332" i="6"/>
  <c r="AG331" i="6"/>
  <c r="AF331" i="6"/>
  <c r="AD331" i="6"/>
  <c r="AG330" i="6"/>
  <c r="AF330" i="6"/>
  <c r="AD330" i="6"/>
  <c r="AG329" i="6"/>
  <c r="AF329" i="6"/>
  <c r="AD329" i="6"/>
  <c r="AG328" i="6"/>
  <c r="AF328" i="6"/>
  <c r="AD328" i="6"/>
  <c r="AG327" i="6"/>
  <c r="AF327" i="6"/>
  <c r="AD327" i="6"/>
  <c r="AG326" i="6"/>
  <c r="AF326" i="6"/>
  <c r="AD326" i="6"/>
  <c r="AG325" i="6"/>
  <c r="AF325" i="6"/>
  <c r="AD325" i="6"/>
  <c r="AG324" i="6"/>
  <c r="AF324" i="6"/>
  <c r="AD324" i="6"/>
  <c r="AG323" i="6"/>
  <c r="AF323" i="6"/>
  <c r="AD323" i="6"/>
  <c r="AG322" i="6"/>
  <c r="AF322" i="6"/>
  <c r="AD322" i="6"/>
  <c r="AG321" i="6"/>
  <c r="AF321" i="6"/>
  <c r="AD321" i="6"/>
  <c r="AG320" i="6"/>
  <c r="AF320" i="6"/>
  <c r="AD320" i="6"/>
  <c r="AG319" i="6"/>
  <c r="AF319" i="6"/>
  <c r="AD319" i="6"/>
  <c r="AG318" i="6"/>
  <c r="AF318" i="6"/>
  <c r="AD318" i="6"/>
  <c r="AG317" i="6"/>
  <c r="AF317" i="6"/>
  <c r="AD317" i="6"/>
  <c r="AG316" i="6"/>
  <c r="AF316" i="6"/>
  <c r="AD316" i="6"/>
  <c r="AG315" i="6"/>
  <c r="AF315" i="6"/>
  <c r="AD315" i="6"/>
  <c r="AG314" i="6"/>
  <c r="AF314" i="6"/>
  <c r="AD314" i="6"/>
  <c r="AG313" i="6"/>
  <c r="AF313" i="6"/>
  <c r="AD313" i="6"/>
  <c r="AG312" i="6"/>
  <c r="AF312" i="6"/>
  <c r="AD312" i="6"/>
  <c r="AG311" i="6"/>
  <c r="AF311" i="6"/>
  <c r="AD311" i="6"/>
  <c r="AG310" i="6"/>
  <c r="AF310" i="6"/>
  <c r="AD310" i="6"/>
  <c r="AG309" i="6"/>
  <c r="AF309" i="6"/>
  <c r="AD309" i="6"/>
  <c r="AG308" i="6"/>
  <c r="AF308" i="6"/>
  <c r="AD308" i="6"/>
  <c r="AG307" i="6"/>
  <c r="AF307" i="6"/>
  <c r="AD307" i="6"/>
  <c r="AG306" i="6"/>
  <c r="AF306" i="6"/>
  <c r="AD306" i="6"/>
  <c r="AG305" i="6"/>
  <c r="AF305" i="6"/>
  <c r="AD305" i="6"/>
  <c r="AG304" i="6"/>
  <c r="AF304" i="6"/>
  <c r="AD304" i="6"/>
  <c r="AG303" i="6"/>
  <c r="AF303" i="6"/>
  <c r="AD303" i="6"/>
  <c r="AG302" i="6"/>
  <c r="AF302" i="6"/>
  <c r="AD302" i="6"/>
  <c r="AG301" i="6"/>
  <c r="AF301" i="6"/>
  <c r="AD301" i="6"/>
  <c r="AG300" i="6"/>
  <c r="AF300" i="6"/>
  <c r="AD300" i="6"/>
  <c r="AG299" i="6"/>
  <c r="AF299" i="6"/>
  <c r="AD299" i="6"/>
  <c r="AG298" i="6"/>
  <c r="AF298" i="6"/>
  <c r="AD298" i="6"/>
  <c r="AG297" i="6"/>
  <c r="AF297" i="6"/>
  <c r="AD297" i="6"/>
  <c r="AG296" i="6"/>
  <c r="AF296" i="6"/>
  <c r="AD296" i="6"/>
  <c r="AG295" i="6"/>
  <c r="AF295" i="6"/>
  <c r="AD295" i="6"/>
  <c r="AG294" i="6"/>
  <c r="AF294" i="6"/>
  <c r="AD294" i="6"/>
  <c r="AG293" i="6"/>
  <c r="AF293" i="6"/>
  <c r="AD293" i="6"/>
  <c r="AG292" i="6"/>
  <c r="AF292" i="6"/>
  <c r="AD292" i="6"/>
  <c r="AG291" i="6"/>
  <c r="AF291" i="6"/>
  <c r="AD291" i="6"/>
  <c r="AG290" i="6"/>
  <c r="AF290" i="6"/>
  <c r="AD290" i="6"/>
  <c r="AG289" i="6"/>
  <c r="AF289" i="6"/>
  <c r="AD289" i="6"/>
  <c r="AG288" i="6"/>
  <c r="AF288" i="6"/>
  <c r="AD288" i="6"/>
  <c r="AG287" i="6"/>
  <c r="AF287" i="6"/>
  <c r="AD287" i="6"/>
  <c r="AG286" i="6"/>
  <c r="AF286" i="6"/>
  <c r="AD286" i="6"/>
  <c r="AG285" i="6"/>
  <c r="AF285" i="6"/>
  <c r="AD285" i="6"/>
  <c r="AG284" i="6"/>
  <c r="AF284" i="6"/>
  <c r="AD284" i="6"/>
  <c r="AG283" i="6"/>
  <c r="AF283" i="6"/>
  <c r="AD283" i="6"/>
  <c r="AG282" i="6"/>
  <c r="AF282" i="6"/>
  <c r="AD282" i="6"/>
  <c r="AG281" i="6"/>
  <c r="AF281" i="6"/>
  <c r="AD281" i="6"/>
  <c r="AG280" i="6"/>
  <c r="AF280" i="6"/>
  <c r="AD280" i="6"/>
  <c r="AG279" i="6"/>
  <c r="AF279" i="6"/>
  <c r="AD279" i="6"/>
  <c r="AG278" i="6"/>
  <c r="AF278" i="6"/>
  <c r="AD278" i="6"/>
  <c r="AG277" i="6"/>
  <c r="AF277" i="6"/>
  <c r="AD277" i="6"/>
  <c r="AG276" i="6"/>
  <c r="AF276" i="6"/>
  <c r="AD276" i="6"/>
  <c r="AG275" i="6"/>
  <c r="AF275" i="6"/>
  <c r="AD275" i="6"/>
  <c r="AG274" i="6"/>
  <c r="AF274" i="6"/>
  <c r="AD274" i="6"/>
  <c r="AG273" i="6"/>
  <c r="AF273" i="6"/>
  <c r="AD273" i="6"/>
  <c r="AG272" i="6"/>
  <c r="AF272" i="6"/>
  <c r="AD272" i="6"/>
  <c r="AG271" i="6"/>
  <c r="AF271" i="6"/>
  <c r="AD271" i="6"/>
  <c r="AG270" i="6"/>
  <c r="AF270" i="6"/>
  <c r="AD270" i="6"/>
  <c r="AG269" i="6"/>
  <c r="AF269" i="6"/>
  <c r="AD269" i="6"/>
  <c r="AG268" i="6"/>
  <c r="AF268" i="6"/>
  <c r="AD268" i="6"/>
  <c r="AG267" i="6"/>
  <c r="AF267" i="6"/>
  <c r="AD267" i="6"/>
  <c r="AG266" i="6"/>
  <c r="AF266" i="6"/>
  <c r="AD266" i="6"/>
  <c r="AG265" i="6"/>
  <c r="AF265" i="6"/>
  <c r="AD265" i="6"/>
  <c r="AG264" i="6"/>
  <c r="AF264" i="6"/>
  <c r="AD264" i="6"/>
  <c r="AG263" i="6"/>
  <c r="AF263" i="6"/>
  <c r="AD263" i="6"/>
  <c r="AG262" i="6"/>
  <c r="AF262" i="6"/>
  <c r="AD262" i="6"/>
  <c r="AG261" i="6"/>
  <c r="AF261" i="6"/>
  <c r="AD261" i="6"/>
  <c r="AG260" i="6"/>
  <c r="AF260" i="6"/>
  <c r="AD260" i="6"/>
  <c r="AG259" i="6"/>
  <c r="AF259" i="6"/>
  <c r="AD259" i="6"/>
  <c r="AG258" i="6"/>
  <c r="AF258" i="6"/>
  <c r="AD258" i="6"/>
  <c r="AG257" i="6"/>
  <c r="AF257" i="6"/>
  <c r="AD257" i="6"/>
  <c r="AG256" i="6"/>
  <c r="AF256" i="6"/>
  <c r="AD256" i="6"/>
  <c r="AG255" i="6"/>
  <c r="AF255" i="6"/>
  <c r="AD255" i="6"/>
  <c r="AG254" i="6"/>
  <c r="AF254" i="6"/>
  <c r="AD254" i="6"/>
  <c r="AG253" i="6"/>
  <c r="AF253" i="6"/>
  <c r="AD253" i="6"/>
  <c r="AG252" i="6"/>
  <c r="AF252" i="6"/>
  <c r="AD252" i="6"/>
  <c r="AG251" i="6"/>
  <c r="AF251" i="6"/>
  <c r="AD251" i="6"/>
  <c r="AG250" i="6"/>
  <c r="AF250" i="6"/>
  <c r="AD250" i="6"/>
  <c r="AG249" i="6"/>
  <c r="AF249" i="6"/>
  <c r="AD249" i="6"/>
  <c r="AG248" i="6"/>
  <c r="AF248" i="6"/>
  <c r="AD248" i="6"/>
  <c r="AG247" i="6"/>
  <c r="AF247" i="6"/>
  <c r="AD247" i="6"/>
  <c r="AG246" i="6"/>
  <c r="AF246" i="6"/>
  <c r="AD246" i="6"/>
  <c r="AG245" i="6"/>
  <c r="AF245" i="6"/>
  <c r="AD245" i="6"/>
  <c r="AG244" i="6"/>
  <c r="AF244" i="6"/>
  <c r="AD244" i="6"/>
  <c r="AG243" i="6"/>
  <c r="AF243" i="6"/>
  <c r="AD243" i="6"/>
  <c r="AG242" i="6"/>
  <c r="AF242" i="6"/>
  <c r="AD242" i="6"/>
  <c r="AG241" i="6"/>
  <c r="AF241" i="6"/>
  <c r="AD241" i="6"/>
  <c r="AG240" i="6"/>
  <c r="AF240" i="6"/>
  <c r="AD240" i="6"/>
  <c r="AG239" i="6"/>
  <c r="AF239" i="6"/>
  <c r="AD239" i="6"/>
  <c r="AG238" i="6"/>
  <c r="AF238" i="6"/>
  <c r="AD238" i="6"/>
  <c r="AG237" i="6"/>
  <c r="AF237" i="6"/>
  <c r="AD237" i="6"/>
  <c r="AG236" i="6"/>
  <c r="AF236" i="6"/>
  <c r="AD236" i="6"/>
  <c r="AG235" i="6"/>
  <c r="AF235" i="6"/>
  <c r="AD235" i="6"/>
  <c r="AG234" i="6"/>
  <c r="AF234" i="6"/>
  <c r="AD234" i="6"/>
  <c r="AG233" i="6"/>
  <c r="AF233" i="6"/>
  <c r="AD233" i="6"/>
  <c r="AG232" i="6"/>
  <c r="AF232" i="6"/>
  <c r="AD232" i="6"/>
  <c r="AG231" i="6"/>
  <c r="AF231" i="6"/>
  <c r="AD231" i="6"/>
  <c r="AG230" i="6"/>
  <c r="AF230" i="6"/>
  <c r="AD230" i="6"/>
  <c r="AG229" i="6"/>
  <c r="AF229" i="6"/>
  <c r="AD229" i="6"/>
  <c r="AG228" i="6"/>
  <c r="AF228" i="6"/>
  <c r="AD228" i="6"/>
  <c r="AG227" i="6"/>
  <c r="AF227" i="6"/>
  <c r="AD227" i="6"/>
  <c r="AG226" i="6"/>
  <c r="AF226" i="6"/>
  <c r="AD226" i="6"/>
  <c r="AG225" i="6"/>
  <c r="AF225" i="6"/>
  <c r="AD225" i="6"/>
  <c r="AG224" i="6"/>
  <c r="AF224" i="6"/>
  <c r="AD224" i="6"/>
  <c r="AG223" i="6"/>
  <c r="AF223" i="6"/>
  <c r="AD223" i="6"/>
  <c r="AG222" i="6"/>
  <c r="AF222" i="6"/>
  <c r="AD222" i="6"/>
  <c r="AG221" i="6"/>
  <c r="AF221" i="6"/>
  <c r="AD221" i="6"/>
  <c r="AG220" i="6"/>
  <c r="AF220" i="6"/>
  <c r="AD220" i="6"/>
  <c r="AG219" i="6"/>
  <c r="AF219" i="6"/>
  <c r="AD219" i="6"/>
  <c r="AG218" i="6"/>
  <c r="AF218" i="6"/>
  <c r="AD218" i="6"/>
  <c r="AG217" i="6"/>
  <c r="AF217" i="6"/>
  <c r="AD217" i="6"/>
  <c r="AG216" i="6"/>
  <c r="AF216" i="6"/>
  <c r="AD216" i="6"/>
  <c r="AG215" i="6"/>
  <c r="AF215" i="6"/>
  <c r="AD215" i="6"/>
  <c r="AG214" i="6"/>
  <c r="AF214" i="6"/>
  <c r="AD214" i="6"/>
  <c r="AG213" i="6"/>
  <c r="AF213" i="6"/>
  <c r="AD213" i="6"/>
  <c r="AG212" i="6"/>
  <c r="AF212" i="6"/>
  <c r="AD212" i="6"/>
  <c r="AG211" i="6"/>
  <c r="AF211" i="6"/>
  <c r="AD211" i="6"/>
  <c r="AG210" i="6"/>
  <c r="AF210" i="6"/>
  <c r="AD210" i="6"/>
  <c r="AG209" i="6"/>
  <c r="AF209" i="6"/>
  <c r="AD209" i="6"/>
  <c r="AG208" i="6"/>
  <c r="AF208" i="6"/>
  <c r="AD208" i="6"/>
  <c r="AG207" i="6"/>
  <c r="AF207" i="6"/>
  <c r="AD207" i="6"/>
  <c r="AG206" i="6"/>
  <c r="AF206" i="6"/>
  <c r="AD206" i="6"/>
  <c r="AG205" i="6"/>
  <c r="AF205" i="6"/>
  <c r="AD205" i="6"/>
  <c r="AG204" i="6"/>
  <c r="AF204" i="6"/>
  <c r="AD204" i="6"/>
  <c r="AG203" i="6"/>
  <c r="AF203" i="6"/>
  <c r="AD203" i="6"/>
  <c r="AG202" i="6"/>
  <c r="AF202" i="6"/>
  <c r="AD202" i="6"/>
  <c r="AG201" i="6"/>
  <c r="AF201" i="6"/>
  <c r="AD201" i="6"/>
  <c r="AG200" i="6"/>
  <c r="AF200" i="6"/>
  <c r="AD200" i="6"/>
  <c r="AG199" i="6"/>
  <c r="AF199" i="6"/>
  <c r="AD199" i="6"/>
  <c r="AG198" i="6"/>
  <c r="AF198" i="6"/>
  <c r="AD198" i="6"/>
  <c r="AG197" i="6"/>
  <c r="AF197" i="6"/>
  <c r="AD197" i="6"/>
  <c r="AG196" i="6"/>
  <c r="AF196" i="6"/>
  <c r="AD196" i="6"/>
  <c r="AG195" i="6"/>
  <c r="AF195" i="6"/>
  <c r="AD195" i="6"/>
  <c r="AG194" i="6"/>
  <c r="AF194" i="6"/>
  <c r="AD194" i="6"/>
  <c r="AG193" i="6"/>
  <c r="AF193" i="6"/>
  <c r="AD193" i="6"/>
  <c r="AG192" i="6"/>
  <c r="AF192" i="6"/>
  <c r="AD192" i="6"/>
  <c r="AG191" i="6"/>
  <c r="AF191" i="6"/>
  <c r="AD191" i="6"/>
  <c r="AG190" i="6"/>
  <c r="AF190" i="6"/>
  <c r="AD190" i="6"/>
  <c r="AG189" i="6"/>
  <c r="AF189" i="6"/>
  <c r="AD189" i="6"/>
  <c r="AG188" i="6"/>
  <c r="AF188" i="6"/>
  <c r="AD188" i="6"/>
  <c r="AG187" i="6"/>
  <c r="AF187" i="6"/>
  <c r="AD187" i="6"/>
  <c r="AG186" i="6"/>
  <c r="AF186" i="6"/>
  <c r="AD186" i="6"/>
  <c r="AG185" i="6"/>
  <c r="AF185" i="6"/>
  <c r="AD185" i="6"/>
  <c r="AG184" i="6"/>
  <c r="AF184" i="6"/>
  <c r="AD184" i="6"/>
  <c r="AG183" i="6"/>
  <c r="AF183" i="6"/>
  <c r="AD183" i="6"/>
  <c r="AG182" i="6"/>
  <c r="AF182" i="6"/>
  <c r="AD182" i="6"/>
  <c r="AG181" i="6"/>
  <c r="AF181" i="6"/>
  <c r="AD181" i="6"/>
  <c r="AG180" i="6"/>
  <c r="AF180" i="6"/>
  <c r="AD180" i="6"/>
  <c r="AG179" i="6"/>
  <c r="AF179" i="6"/>
  <c r="AD179" i="6"/>
  <c r="AG178" i="6"/>
  <c r="AF178" i="6"/>
  <c r="AD178" i="6"/>
  <c r="AG177" i="6"/>
  <c r="AF177" i="6"/>
  <c r="AD177" i="6"/>
  <c r="AG176" i="6"/>
  <c r="AF176" i="6"/>
  <c r="AD176" i="6"/>
  <c r="AG175" i="6"/>
  <c r="AF175" i="6"/>
  <c r="AD175" i="6"/>
  <c r="AG174" i="6"/>
  <c r="AF174" i="6"/>
  <c r="AD174" i="6"/>
  <c r="AG173" i="6"/>
  <c r="AF173" i="6"/>
  <c r="AD173" i="6"/>
  <c r="AG172" i="6"/>
  <c r="AF172" i="6"/>
  <c r="AD172" i="6"/>
  <c r="AG171" i="6"/>
  <c r="AF171" i="6"/>
  <c r="AD171" i="6"/>
  <c r="AG170" i="6"/>
  <c r="AF170" i="6"/>
  <c r="AD170" i="6"/>
  <c r="AG169" i="6"/>
  <c r="AF169" i="6"/>
  <c r="AD169" i="6"/>
  <c r="AG168" i="6"/>
  <c r="AF168" i="6"/>
  <c r="AD168" i="6"/>
  <c r="AG167" i="6"/>
  <c r="AF167" i="6"/>
  <c r="AD167" i="6"/>
  <c r="AG166" i="6"/>
  <c r="AF166" i="6"/>
  <c r="AD166" i="6"/>
  <c r="AG165" i="6"/>
  <c r="AF165" i="6"/>
  <c r="AD165" i="6"/>
  <c r="AG164" i="6"/>
  <c r="AF164" i="6"/>
  <c r="AD164" i="6"/>
  <c r="AG163" i="6"/>
  <c r="AF163" i="6"/>
  <c r="AD163" i="6"/>
  <c r="AG162" i="6"/>
  <c r="AF162" i="6"/>
  <c r="AD162" i="6"/>
  <c r="AG161" i="6"/>
  <c r="AF161" i="6"/>
  <c r="AD161" i="6"/>
  <c r="AG160" i="6"/>
  <c r="AF160" i="6"/>
  <c r="AD160" i="6"/>
  <c r="AG159" i="6"/>
  <c r="AF159" i="6"/>
  <c r="AD159" i="6"/>
  <c r="AG158" i="6"/>
  <c r="AF158" i="6"/>
  <c r="AD158" i="6"/>
  <c r="AG157" i="6"/>
  <c r="AF157" i="6"/>
  <c r="AD157" i="6"/>
  <c r="AG156" i="6"/>
  <c r="AF156" i="6"/>
  <c r="AD156" i="6"/>
  <c r="AG155" i="6"/>
  <c r="AF155" i="6"/>
  <c r="AD155" i="6"/>
  <c r="AG154" i="6"/>
  <c r="AF154" i="6"/>
  <c r="AD154" i="6"/>
  <c r="AG153" i="6"/>
  <c r="AF153" i="6"/>
  <c r="AD153" i="6"/>
  <c r="AG152" i="6"/>
  <c r="AF152" i="6"/>
  <c r="AD152" i="6"/>
  <c r="AG151" i="6"/>
  <c r="AF151" i="6"/>
  <c r="AD151" i="6"/>
  <c r="AG150" i="6"/>
  <c r="AF150" i="6"/>
  <c r="AD150" i="6"/>
  <c r="AG149" i="6"/>
  <c r="AF149" i="6"/>
  <c r="AD149" i="6"/>
  <c r="AG148" i="6"/>
  <c r="AF148" i="6"/>
  <c r="AD148" i="6"/>
  <c r="AG147" i="6"/>
  <c r="AF147" i="6"/>
  <c r="AD147" i="6"/>
  <c r="AG146" i="6"/>
  <c r="AF146" i="6"/>
  <c r="AD146" i="6"/>
  <c r="AG145" i="6"/>
  <c r="AF145" i="6"/>
  <c r="AD145" i="6"/>
  <c r="AG144" i="6"/>
  <c r="AF144" i="6"/>
  <c r="AD144" i="6"/>
  <c r="AG143" i="6"/>
  <c r="AF143" i="6"/>
  <c r="AD143" i="6"/>
  <c r="AG142" i="6"/>
  <c r="AF142" i="6"/>
  <c r="AD142" i="6"/>
  <c r="AG141" i="6"/>
  <c r="AF141" i="6"/>
  <c r="AD141" i="6"/>
  <c r="AG140" i="6"/>
  <c r="AF140" i="6"/>
  <c r="AD140" i="6"/>
  <c r="AG139" i="6"/>
  <c r="AF139" i="6"/>
  <c r="AD139" i="6"/>
  <c r="AG138" i="6"/>
  <c r="AF138" i="6"/>
  <c r="AD138" i="6"/>
  <c r="AG137" i="6"/>
  <c r="AF137" i="6"/>
  <c r="AD137" i="6"/>
  <c r="AG136" i="6"/>
  <c r="AF136" i="6"/>
  <c r="AD136" i="6"/>
  <c r="AG135" i="6"/>
  <c r="AF135" i="6"/>
  <c r="AD135" i="6"/>
  <c r="AG134" i="6"/>
  <c r="AF134" i="6"/>
  <c r="AD134" i="6"/>
  <c r="AG133" i="6"/>
  <c r="AF133" i="6"/>
  <c r="AD133" i="6"/>
  <c r="AG132" i="6"/>
  <c r="AF132" i="6"/>
  <c r="AD132" i="6"/>
  <c r="AG131" i="6"/>
  <c r="AF131" i="6"/>
  <c r="AD131" i="6"/>
  <c r="AG130" i="6"/>
  <c r="AF130" i="6"/>
  <c r="AD130" i="6"/>
  <c r="AG129" i="6"/>
  <c r="AF129" i="6"/>
  <c r="AD129" i="6"/>
  <c r="AG128" i="6"/>
  <c r="AF128" i="6"/>
  <c r="AD128" i="6"/>
  <c r="AG127" i="6"/>
  <c r="AF127" i="6"/>
  <c r="AD127" i="6"/>
  <c r="AG126" i="6"/>
  <c r="AF126" i="6"/>
  <c r="AD126" i="6"/>
  <c r="AG125" i="6"/>
  <c r="AF125" i="6"/>
  <c r="AD125" i="6"/>
  <c r="AG124" i="6"/>
  <c r="AF124" i="6"/>
  <c r="AD124" i="6"/>
  <c r="AG123" i="6"/>
  <c r="AF123" i="6"/>
  <c r="AD123" i="6"/>
  <c r="AG122" i="6"/>
  <c r="AF122" i="6"/>
  <c r="AD122" i="6"/>
  <c r="AG121" i="6"/>
  <c r="AF121" i="6"/>
  <c r="AD121" i="6"/>
  <c r="AG120" i="6"/>
  <c r="AF120" i="6"/>
  <c r="AD120" i="6"/>
  <c r="AG119" i="6"/>
  <c r="AF119" i="6"/>
  <c r="AD119" i="6"/>
  <c r="AG118" i="6"/>
  <c r="AF118" i="6"/>
  <c r="AD118" i="6"/>
  <c r="AG117" i="6"/>
  <c r="AF117" i="6"/>
  <c r="AD117" i="6"/>
  <c r="AG116" i="6"/>
  <c r="AF116" i="6"/>
  <c r="AD116" i="6"/>
  <c r="AG115" i="6"/>
  <c r="AF115" i="6"/>
  <c r="AD115" i="6"/>
  <c r="AG114" i="6"/>
  <c r="AF114" i="6"/>
  <c r="AD114" i="6"/>
  <c r="AG113" i="6"/>
  <c r="AF113" i="6"/>
  <c r="AD113" i="6"/>
  <c r="AG112" i="6"/>
  <c r="AF112" i="6"/>
  <c r="AD112" i="6"/>
  <c r="AG111" i="6"/>
  <c r="AF111" i="6"/>
  <c r="AD111" i="6"/>
  <c r="AG110" i="6"/>
  <c r="AF110" i="6"/>
  <c r="AD110" i="6"/>
  <c r="AG109" i="6"/>
  <c r="AF109" i="6"/>
  <c r="AD109" i="6"/>
  <c r="AG108" i="6"/>
  <c r="AF108" i="6"/>
  <c r="AD108" i="6"/>
  <c r="AG107" i="6"/>
  <c r="AF107" i="6"/>
  <c r="AD107" i="6"/>
  <c r="AG106" i="6"/>
  <c r="AF106" i="6"/>
  <c r="AD106" i="6"/>
  <c r="AG105" i="6"/>
  <c r="AF105" i="6"/>
  <c r="AD105" i="6"/>
  <c r="AG104" i="6"/>
  <c r="AF104" i="6"/>
  <c r="AD104" i="6"/>
  <c r="AG103" i="6"/>
  <c r="AF103" i="6"/>
  <c r="AD103" i="6"/>
  <c r="AG102" i="6"/>
  <c r="AF102" i="6"/>
  <c r="AD102" i="6"/>
  <c r="AG101" i="6"/>
  <c r="AF101" i="6"/>
  <c r="AD101" i="6"/>
  <c r="AG100" i="6"/>
  <c r="AF100" i="6"/>
  <c r="AD100" i="6"/>
  <c r="AG99" i="6"/>
  <c r="AF99" i="6"/>
  <c r="AD99" i="6"/>
  <c r="AG98" i="6"/>
  <c r="AF98" i="6"/>
  <c r="AD98" i="6"/>
  <c r="AG97" i="6"/>
  <c r="AF97" i="6"/>
  <c r="AD97" i="6"/>
  <c r="AG96" i="6"/>
  <c r="AF96" i="6"/>
  <c r="AD96" i="6"/>
  <c r="AG95" i="6"/>
  <c r="AF95" i="6"/>
  <c r="AD95" i="6"/>
  <c r="AG94" i="6"/>
  <c r="AF94" i="6"/>
  <c r="AD94" i="6"/>
  <c r="AG93" i="6"/>
  <c r="AF93" i="6"/>
  <c r="AD93" i="6"/>
  <c r="AG92" i="6"/>
  <c r="AF92" i="6"/>
  <c r="AD92" i="6"/>
  <c r="AG91" i="6"/>
  <c r="AF91" i="6"/>
  <c r="AD91" i="6"/>
  <c r="AG90" i="6"/>
  <c r="AF90" i="6"/>
  <c r="AD90" i="6"/>
  <c r="AG89" i="6"/>
  <c r="AF89" i="6"/>
  <c r="AD89" i="6"/>
  <c r="AG88" i="6"/>
  <c r="AF88" i="6"/>
  <c r="AD88" i="6"/>
  <c r="AG87" i="6"/>
  <c r="AF87" i="6"/>
  <c r="AD87" i="6"/>
  <c r="AG86" i="6"/>
  <c r="AF86" i="6"/>
  <c r="AD86" i="6"/>
  <c r="AG85" i="6"/>
  <c r="AF85" i="6"/>
  <c r="AD85" i="6"/>
  <c r="AG84" i="6"/>
  <c r="AF84" i="6"/>
  <c r="AD84" i="6"/>
  <c r="AG83" i="6"/>
  <c r="AF83" i="6"/>
  <c r="AD83" i="6"/>
  <c r="AG82" i="6"/>
  <c r="AF82" i="6"/>
  <c r="AD82" i="6"/>
  <c r="AG81" i="6"/>
  <c r="AF81" i="6"/>
  <c r="AD81" i="6"/>
  <c r="AG80" i="6"/>
  <c r="AF80" i="6"/>
  <c r="AD80" i="6"/>
  <c r="AG79" i="6"/>
  <c r="AF79" i="6"/>
  <c r="AD79" i="6"/>
  <c r="AG78" i="6"/>
  <c r="AF78" i="6"/>
  <c r="AD78" i="6"/>
  <c r="AG77" i="6"/>
  <c r="AF77" i="6"/>
  <c r="AD77" i="6"/>
  <c r="AG76" i="6"/>
  <c r="AF76" i="6"/>
  <c r="AD76" i="6"/>
  <c r="AG75" i="6"/>
  <c r="AF75" i="6"/>
  <c r="AD75" i="6"/>
  <c r="AG74" i="6"/>
  <c r="AF74" i="6"/>
  <c r="AD74" i="6"/>
  <c r="AG73" i="6"/>
  <c r="AF73" i="6"/>
  <c r="AD73" i="6"/>
  <c r="AG72" i="6"/>
  <c r="AF72" i="6"/>
  <c r="AD72" i="6"/>
  <c r="AG71" i="6"/>
  <c r="AF71" i="6"/>
  <c r="AD71" i="6"/>
  <c r="AG70" i="6"/>
  <c r="AF70" i="6"/>
  <c r="AD70" i="6"/>
  <c r="AG69" i="6"/>
  <c r="AF69" i="6"/>
  <c r="AD69" i="6"/>
  <c r="AG68" i="6"/>
  <c r="AF68" i="6"/>
  <c r="AD68" i="6"/>
  <c r="AG67" i="6"/>
  <c r="AF67" i="6"/>
  <c r="AD67" i="6"/>
  <c r="AG66" i="6"/>
  <c r="AF66" i="6"/>
  <c r="AD66" i="6"/>
  <c r="AG65" i="6"/>
  <c r="AF65" i="6"/>
  <c r="AD65" i="6"/>
  <c r="AG64" i="6"/>
  <c r="AF64" i="6"/>
  <c r="AD64" i="6"/>
  <c r="AG63" i="6"/>
  <c r="AF63" i="6"/>
  <c r="AD63" i="6"/>
  <c r="AG62" i="6"/>
  <c r="AF62" i="6"/>
  <c r="AD62" i="6"/>
  <c r="AG61" i="6"/>
  <c r="AF61" i="6"/>
  <c r="AD61" i="6"/>
  <c r="AG60" i="6"/>
  <c r="AF60" i="6"/>
  <c r="AD60" i="6"/>
  <c r="AG59" i="6"/>
  <c r="AF59" i="6"/>
  <c r="AD59" i="6"/>
  <c r="AG58" i="6"/>
  <c r="AF58" i="6"/>
  <c r="AD58" i="6"/>
  <c r="AG57" i="6"/>
  <c r="AF57" i="6"/>
  <c r="AD57" i="6"/>
  <c r="AG56" i="6"/>
  <c r="AF56" i="6"/>
  <c r="AD56" i="6"/>
  <c r="AG55" i="6"/>
  <c r="AF55" i="6"/>
  <c r="AD55" i="6"/>
  <c r="AG54" i="6"/>
  <c r="AF54" i="6"/>
  <c r="AD54" i="6"/>
  <c r="AG53" i="6"/>
  <c r="AF53" i="6"/>
  <c r="AD53" i="6"/>
  <c r="AG52" i="6"/>
  <c r="AF52" i="6"/>
  <c r="AD52" i="6"/>
  <c r="AG51" i="6"/>
  <c r="AF51" i="6"/>
  <c r="AD51" i="6"/>
  <c r="AG50" i="6"/>
  <c r="AF50" i="6"/>
  <c r="AD50" i="6"/>
  <c r="AG49" i="6"/>
  <c r="AF49" i="6"/>
  <c r="AD49" i="6"/>
  <c r="AG48" i="6"/>
  <c r="AF48" i="6"/>
  <c r="AD48" i="6"/>
  <c r="AG47" i="6"/>
  <c r="AF47" i="6"/>
  <c r="AD47" i="6"/>
  <c r="AG46" i="6"/>
  <c r="AF46" i="6"/>
  <c r="AD46" i="6"/>
  <c r="AG45" i="6"/>
  <c r="AF45" i="6"/>
  <c r="AD45" i="6"/>
  <c r="AG44" i="6"/>
  <c r="AF44" i="6"/>
  <c r="AD44" i="6"/>
  <c r="AG43" i="6"/>
  <c r="AF43" i="6"/>
  <c r="AD43" i="6"/>
  <c r="AG42" i="6"/>
  <c r="AF42" i="6"/>
  <c r="AD42" i="6"/>
  <c r="AG41" i="6"/>
  <c r="AF41" i="6"/>
  <c r="AD41" i="6"/>
  <c r="AG40" i="6"/>
  <c r="AF40" i="6"/>
  <c r="AD40" i="6"/>
  <c r="AG39" i="6"/>
  <c r="AF39" i="6"/>
  <c r="AD39" i="6"/>
  <c r="AG38" i="6"/>
  <c r="AF38" i="6"/>
  <c r="AD38" i="6"/>
  <c r="AG37" i="6"/>
  <c r="AF37" i="6"/>
  <c r="AD37" i="6"/>
  <c r="AG36" i="6"/>
  <c r="AF36" i="6"/>
  <c r="AD36" i="6"/>
  <c r="AG35" i="6"/>
  <c r="AF35" i="6"/>
  <c r="AD35" i="6"/>
  <c r="AG34" i="6"/>
  <c r="AF34" i="6"/>
  <c r="AD34" i="6"/>
  <c r="AG33" i="6"/>
  <c r="AF33" i="6"/>
  <c r="AD33" i="6"/>
  <c r="AG32" i="6"/>
  <c r="AF32" i="6"/>
  <c r="AD32" i="6"/>
  <c r="G32" i="6"/>
  <c r="A21" i="6"/>
  <c r="F21" i="6"/>
  <c r="K21" i="6"/>
  <c r="P21" i="6"/>
  <c r="L32" i="6"/>
  <c r="R32" i="6"/>
  <c r="AG31" i="6"/>
  <c r="AF31" i="6"/>
  <c r="AD31" i="6"/>
  <c r="G28" i="6"/>
  <c r="L28" i="6"/>
  <c r="R28" i="6"/>
  <c r="AD27" i="6"/>
  <c r="AC27" i="6"/>
  <c r="AD26" i="6"/>
  <c r="AC26" i="6"/>
  <c r="AF24" i="6"/>
  <c r="AE24" i="6"/>
  <c r="AD24" i="6"/>
  <c r="A24" i="6"/>
  <c r="F24" i="6"/>
  <c r="K24" i="6"/>
  <c r="AF23" i="6"/>
  <c r="AE23" i="6"/>
  <c r="AC23" i="6"/>
  <c r="AD23" i="6"/>
  <c r="AD20" i="6"/>
  <c r="AC20" i="6"/>
  <c r="AC19" i="6"/>
  <c r="AD19" i="6"/>
  <c r="AC18" i="6"/>
  <c r="AF18" i="6"/>
  <c r="AG18" i="6"/>
  <c r="AE18" i="6"/>
  <c r="AD18" i="6"/>
  <c r="AG17" i="6"/>
  <c r="AE17" i="6"/>
  <c r="AD17" i="6"/>
  <c r="R12" i="5"/>
  <c r="M13" i="5"/>
  <c r="G12" i="5"/>
  <c r="R13" i="5"/>
  <c r="G14" i="5"/>
  <c r="C15" i="5"/>
  <c r="A12" i="5"/>
  <c r="A13" i="5"/>
  <c r="L12" i="5"/>
  <c r="G13" i="5"/>
  <c r="A14" i="5"/>
  <c r="H15" i="5"/>
  <c r="M18" i="5"/>
  <c r="AE32" i="5"/>
  <c r="AC24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AE59" i="5"/>
  <c r="AE60" i="5"/>
  <c r="AE61" i="5"/>
  <c r="AE62" i="5"/>
  <c r="AE63" i="5"/>
  <c r="AE64" i="5"/>
  <c r="AE65" i="5"/>
  <c r="AE66" i="5"/>
  <c r="AE67" i="5"/>
  <c r="AE68" i="5"/>
  <c r="AE69" i="5"/>
  <c r="AE70" i="5"/>
  <c r="AE71" i="5"/>
  <c r="AE72" i="5"/>
  <c r="AE73" i="5"/>
  <c r="AE74" i="5"/>
  <c r="AE75" i="5"/>
  <c r="AE76" i="5"/>
  <c r="AE77" i="5"/>
  <c r="AE78" i="5"/>
  <c r="AE79" i="5"/>
  <c r="AE80" i="5"/>
  <c r="AE81" i="5"/>
  <c r="AE82" i="5"/>
  <c r="AE83" i="5"/>
  <c r="AE84" i="5"/>
  <c r="AE85" i="5"/>
  <c r="AE86" i="5"/>
  <c r="AE87" i="5"/>
  <c r="AE88" i="5"/>
  <c r="AE89" i="5"/>
  <c r="AE90" i="5"/>
  <c r="AE91" i="5"/>
  <c r="AE92" i="5"/>
  <c r="AE93" i="5"/>
  <c r="AE94" i="5"/>
  <c r="AE95" i="5"/>
  <c r="AE96" i="5"/>
  <c r="AE97" i="5"/>
  <c r="AE98" i="5"/>
  <c r="AE99" i="5"/>
  <c r="AE100" i="5"/>
  <c r="AE101" i="5"/>
  <c r="AE102" i="5"/>
  <c r="AE103" i="5"/>
  <c r="AE104" i="5"/>
  <c r="AE105" i="5"/>
  <c r="AE106" i="5"/>
  <c r="AE107" i="5"/>
  <c r="AE108" i="5"/>
  <c r="AE109" i="5"/>
  <c r="AE110" i="5"/>
  <c r="AE111" i="5"/>
  <c r="AE112" i="5"/>
  <c r="AE113" i="5"/>
  <c r="AE114" i="5"/>
  <c r="AE115" i="5"/>
  <c r="AE116" i="5"/>
  <c r="AE117" i="5"/>
  <c r="AE118" i="5"/>
  <c r="AE119" i="5"/>
  <c r="AE120" i="5"/>
  <c r="AE121" i="5"/>
  <c r="AE122" i="5"/>
  <c r="AE123" i="5"/>
  <c r="AE124" i="5"/>
  <c r="AE125" i="5"/>
  <c r="AE126" i="5"/>
  <c r="AE127" i="5"/>
  <c r="AE128" i="5"/>
  <c r="AE129" i="5"/>
  <c r="AE130" i="5"/>
  <c r="AE131" i="5"/>
  <c r="AE132" i="5"/>
  <c r="AE133" i="5"/>
  <c r="AE134" i="5"/>
  <c r="AE135" i="5"/>
  <c r="AE136" i="5"/>
  <c r="AE137" i="5"/>
  <c r="AE138" i="5"/>
  <c r="AE139" i="5"/>
  <c r="AE140" i="5"/>
  <c r="AE141" i="5"/>
  <c r="AE142" i="5"/>
  <c r="AE143" i="5"/>
  <c r="AE144" i="5"/>
  <c r="AE145" i="5"/>
  <c r="AE146" i="5"/>
  <c r="AE147" i="5"/>
  <c r="AE148" i="5"/>
  <c r="AE149" i="5"/>
  <c r="AE150" i="5"/>
  <c r="AE151" i="5"/>
  <c r="AE152" i="5"/>
  <c r="AE153" i="5"/>
  <c r="AE154" i="5"/>
  <c r="AE155" i="5"/>
  <c r="AE156" i="5"/>
  <c r="AE157" i="5"/>
  <c r="AE158" i="5"/>
  <c r="AE159" i="5"/>
  <c r="AE160" i="5"/>
  <c r="AE161" i="5"/>
  <c r="AE162" i="5"/>
  <c r="AE163" i="5"/>
  <c r="AE164" i="5"/>
  <c r="AE165" i="5"/>
  <c r="AE166" i="5"/>
  <c r="AE167" i="5"/>
  <c r="AE168" i="5"/>
  <c r="AE169" i="5"/>
  <c r="AE170" i="5"/>
  <c r="AE171" i="5"/>
  <c r="AE172" i="5"/>
  <c r="AE173" i="5"/>
  <c r="AE174" i="5"/>
  <c r="AE175" i="5"/>
  <c r="AE176" i="5"/>
  <c r="AE177" i="5"/>
  <c r="AE178" i="5"/>
  <c r="AE179" i="5"/>
  <c r="AE180" i="5"/>
  <c r="AE181" i="5"/>
  <c r="AE182" i="5"/>
  <c r="AE183" i="5"/>
  <c r="AE184" i="5"/>
  <c r="AE185" i="5"/>
  <c r="AE186" i="5"/>
  <c r="AE187" i="5"/>
  <c r="AE188" i="5"/>
  <c r="AE189" i="5"/>
  <c r="AE190" i="5"/>
  <c r="AE191" i="5"/>
  <c r="AE192" i="5"/>
  <c r="AE193" i="5"/>
  <c r="AE194" i="5"/>
  <c r="AE195" i="5"/>
  <c r="AE196" i="5"/>
  <c r="AE197" i="5"/>
  <c r="AE198" i="5"/>
  <c r="AE199" i="5"/>
  <c r="AE200" i="5"/>
  <c r="AE201" i="5"/>
  <c r="AE202" i="5"/>
  <c r="AE203" i="5"/>
  <c r="AE204" i="5"/>
  <c r="AE205" i="5"/>
  <c r="AE206" i="5"/>
  <c r="AE207" i="5"/>
  <c r="AE208" i="5"/>
  <c r="AE209" i="5"/>
  <c r="AE210" i="5"/>
  <c r="AE211" i="5"/>
  <c r="AE212" i="5"/>
  <c r="AE213" i="5"/>
  <c r="AE214" i="5"/>
  <c r="AE215" i="5"/>
  <c r="AE216" i="5"/>
  <c r="AE217" i="5"/>
  <c r="AE218" i="5"/>
  <c r="AE219" i="5"/>
  <c r="AE220" i="5"/>
  <c r="AE221" i="5"/>
  <c r="AE222" i="5"/>
  <c r="AE223" i="5"/>
  <c r="AE224" i="5"/>
  <c r="AE225" i="5"/>
  <c r="AE226" i="5"/>
  <c r="AE227" i="5"/>
  <c r="AE228" i="5"/>
  <c r="AE229" i="5"/>
  <c r="AE230" i="5"/>
  <c r="AE231" i="5"/>
  <c r="AE232" i="5"/>
  <c r="AE233" i="5"/>
  <c r="AE234" i="5"/>
  <c r="AE235" i="5"/>
  <c r="AE236" i="5"/>
  <c r="AE237" i="5"/>
  <c r="AE238" i="5"/>
  <c r="AE239" i="5"/>
  <c r="AE240" i="5"/>
  <c r="AE241" i="5"/>
  <c r="AE242" i="5"/>
  <c r="AE243" i="5"/>
  <c r="AE244" i="5"/>
  <c r="AE245" i="5"/>
  <c r="AE246" i="5"/>
  <c r="AE247" i="5"/>
  <c r="AE248" i="5"/>
  <c r="AE249" i="5"/>
  <c r="AE250" i="5"/>
  <c r="AE251" i="5"/>
  <c r="AE252" i="5"/>
  <c r="AE253" i="5"/>
  <c r="AE254" i="5"/>
  <c r="AE255" i="5"/>
  <c r="AE256" i="5"/>
  <c r="AE257" i="5"/>
  <c r="AE258" i="5"/>
  <c r="AE259" i="5"/>
  <c r="AE260" i="5"/>
  <c r="AE261" i="5"/>
  <c r="AE262" i="5"/>
  <c r="AE263" i="5"/>
  <c r="AE264" i="5"/>
  <c r="AE265" i="5"/>
  <c r="AE266" i="5"/>
  <c r="AE267" i="5"/>
  <c r="AE268" i="5"/>
  <c r="AE269" i="5"/>
  <c r="AE270" i="5"/>
  <c r="AE271" i="5"/>
  <c r="AE272" i="5"/>
  <c r="AE273" i="5"/>
  <c r="AE274" i="5"/>
  <c r="AE275" i="5"/>
  <c r="AE276" i="5"/>
  <c r="AE277" i="5"/>
  <c r="AE278" i="5"/>
  <c r="AE279" i="5"/>
  <c r="AE280" i="5"/>
  <c r="AE281" i="5"/>
  <c r="AE282" i="5"/>
  <c r="AE283" i="5"/>
  <c r="AE284" i="5"/>
  <c r="AE285" i="5"/>
  <c r="AE286" i="5"/>
  <c r="AE287" i="5"/>
  <c r="AE288" i="5"/>
  <c r="AE289" i="5"/>
  <c r="AE290" i="5"/>
  <c r="AE291" i="5"/>
  <c r="AE292" i="5"/>
  <c r="AE293" i="5"/>
  <c r="AE294" i="5"/>
  <c r="AE295" i="5"/>
  <c r="AE296" i="5"/>
  <c r="AE297" i="5"/>
  <c r="AE298" i="5"/>
  <c r="AE299" i="5"/>
  <c r="AE300" i="5"/>
  <c r="AE301" i="5"/>
  <c r="AE302" i="5"/>
  <c r="AE303" i="5"/>
  <c r="AE304" i="5"/>
  <c r="AE305" i="5"/>
  <c r="AE306" i="5"/>
  <c r="AE307" i="5"/>
  <c r="AE308" i="5"/>
  <c r="AE309" i="5"/>
  <c r="AE310" i="5"/>
  <c r="AE311" i="5"/>
  <c r="AE312" i="5"/>
  <c r="AE313" i="5"/>
  <c r="AE314" i="5"/>
  <c r="AE315" i="5"/>
  <c r="AE316" i="5"/>
  <c r="AE317" i="5"/>
  <c r="AE318" i="5"/>
  <c r="AE319" i="5"/>
  <c r="AE320" i="5"/>
  <c r="AE321" i="5"/>
  <c r="AE322" i="5"/>
  <c r="AE323" i="5"/>
  <c r="AE324" i="5"/>
  <c r="AE325" i="5"/>
  <c r="AE326" i="5"/>
  <c r="AE327" i="5"/>
  <c r="AE328" i="5"/>
  <c r="AE329" i="5"/>
  <c r="AE330" i="5"/>
  <c r="AE331" i="5"/>
  <c r="AE332" i="5"/>
  <c r="AE333" i="5"/>
  <c r="AE334" i="5"/>
  <c r="AE335" i="5"/>
  <c r="AE336" i="5"/>
  <c r="AE337" i="5"/>
  <c r="AE338" i="5"/>
  <c r="AE339" i="5"/>
  <c r="AE340" i="5"/>
  <c r="AE341" i="5"/>
  <c r="AE342" i="5"/>
  <c r="AE343" i="5"/>
  <c r="AE344" i="5"/>
  <c r="AE345" i="5"/>
  <c r="AE346" i="5"/>
  <c r="AE347" i="5"/>
  <c r="AE348" i="5"/>
  <c r="AE349" i="5"/>
  <c r="AE350" i="5"/>
  <c r="AE351" i="5"/>
  <c r="AE352" i="5"/>
  <c r="AE353" i="5"/>
  <c r="AE354" i="5"/>
  <c r="AE355" i="5"/>
  <c r="AE356" i="5"/>
  <c r="AE357" i="5"/>
  <c r="AE358" i="5"/>
  <c r="AE359" i="5"/>
  <c r="AE360" i="5"/>
  <c r="AE361" i="5"/>
  <c r="AE362" i="5"/>
  <c r="AE363" i="5"/>
  <c r="AE364" i="5"/>
  <c r="AE365" i="5"/>
  <c r="AE366" i="5"/>
  <c r="AE367" i="5"/>
  <c r="AE368" i="5"/>
  <c r="AE369" i="5"/>
  <c r="AE370" i="5"/>
  <c r="AE371" i="5"/>
  <c r="AE372" i="5"/>
  <c r="AE373" i="5"/>
  <c r="AE374" i="5"/>
  <c r="AE375" i="5"/>
  <c r="AE376" i="5"/>
  <c r="AE377" i="5"/>
  <c r="AE378" i="5"/>
  <c r="AE379" i="5"/>
  <c r="AE380" i="5"/>
  <c r="AE381" i="5"/>
  <c r="AE382" i="5"/>
  <c r="AE383" i="5"/>
  <c r="AE384" i="5"/>
  <c r="AE385" i="5"/>
  <c r="AE386" i="5"/>
  <c r="AE387" i="5"/>
  <c r="AE388" i="5"/>
  <c r="AE389" i="5"/>
  <c r="AE390" i="5"/>
  <c r="AE391" i="5"/>
  <c r="AE392" i="5"/>
  <c r="AE393" i="5"/>
  <c r="AE394" i="5"/>
  <c r="AE395" i="5"/>
  <c r="AE396" i="5"/>
  <c r="AE397" i="5"/>
  <c r="AE398" i="5"/>
  <c r="AE399" i="5"/>
  <c r="AE400" i="5"/>
  <c r="AE401" i="5"/>
  <c r="AE402" i="5"/>
  <c r="AE403" i="5"/>
  <c r="AE404" i="5"/>
  <c r="AE405" i="5"/>
  <c r="AE406" i="5"/>
  <c r="AE407" i="5"/>
  <c r="AE408" i="5"/>
  <c r="AE409" i="5"/>
  <c r="AE410" i="5"/>
  <c r="AE411" i="5"/>
  <c r="AE412" i="5"/>
  <c r="AE413" i="5"/>
  <c r="AE414" i="5"/>
  <c r="AE415" i="5"/>
  <c r="AE416" i="5"/>
  <c r="AE417" i="5"/>
  <c r="AE418" i="5"/>
  <c r="AE419" i="5"/>
  <c r="AE420" i="5"/>
  <c r="AE421" i="5"/>
  <c r="AE422" i="5"/>
  <c r="AE423" i="5"/>
  <c r="AE424" i="5"/>
  <c r="AE425" i="5"/>
  <c r="AE426" i="5"/>
  <c r="AE427" i="5"/>
  <c r="AE428" i="5"/>
  <c r="AE429" i="5"/>
  <c r="AE430" i="5"/>
  <c r="AE431" i="5"/>
  <c r="AE432" i="5"/>
  <c r="AE433" i="5"/>
  <c r="AE434" i="5"/>
  <c r="AE435" i="5"/>
  <c r="AE436" i="5"/>
  <c r="AE437" i="5"/>
  <c r="AE438" i="5"/>
  <c r="AE439" i="5"/>
  <c r="AE440" i="5"/>
  <c r="AE441" i="5"/>
  <c r="AE442" i="5"/>
  <c r="AE443" i="5"/>
  <c r="AE444" i="5"/>
  <c r="AE445" i="5"/>
  <c r="AE446" i="5"/>
  <c r="AE447" i="5"/>
  <c r="AE448" i="5"/>
  <c r="AE449" i="5"/>
  <c r="AE450" i="5"/>
  <c r="AE451" i="5"/>
  <c r="AE452" i="5"/>
  <c r="AE453" i="5"/>
  <c r="AE454" i="5"/>
  <c r="AE455" i="5"/>
  <c r="AE456" i="5"/>
  <c r="AE457" i="5"/>
  <c r="AE458" i="5"/>
  <c r="AE459" i="5"/>
  <c r="AE460" i="5"/>
  <c r="AE461" i="5"/>
  <c r="AE462" i="5"/>
  <c r="AE463" i="5"/>
  <c r="AE464" i="5"/>
  <c r="AE465" i="5"/>
  <c r="AE466" i="5"/>
  <c r="AE467" i="5"/>
  <c r="AE468" i="5"/>
  <c r="AE469" i="5"/>
  <c r="AE470" i="5"/>
  <c r="AE471" i="5"/>
  <c r="AE472" i="5"/>
  <c r="AE473" i="5"/>
  <c r="AE474" i="5"/>
  <c r="AE475" i="5"/>
  <c r="AE476" i="5"/>
  <c r="AE477" i="5"/>
  <c r="AE478" i="5"/>
  <c r="AE479" i="5"/>
  <c r="AE480" i="5"/>
  <c r="AE481" i="5"/>
  <c r="AE482" i="5"/>
  <c r="AE483" i="5"/>
  <c r="AE484" i="5"/>
  <c r="AE485" i="5"/>
  <c r="AE486" i="5"/>
  <c r="AE487" i="5"/>
  <c r="AE488" i="5"/>
  <c r="AE489" i="5"/>
  <c r="AE490" i="5"/>
  <c r="AE491" i="5"/>
  <c r="AE492" i="5"/>
  <c r="AE493" i="5"/>
  <c r="AE494" i="5"/>
  <c r="AE495" i="5"/>
  <c r="AE496" i="5"/>
  <c r="AE497" i="5"/>
  <c r="AE498" i="5"/>
  <c r="AE499" i="5"/>
  <c r="AE500" i="5"/>
  <c r="AE501" i="5"/>
  <c r="AE502" i="5"/>
  <c r="AE503" i="5"/>
  <c r="AE504" i="5"/>
  <c r="AE505" i="5"/>
  <c r="AE506" i="5"/>
  <c r="AE507" i="5"/>
  <c r="AE508" i="5"/>
  <c r="AE509" i="5"/>
  <c r="AE510" i="5"/>
  <c r="AE511" i="5"/>
  <c r="AE512" i="5"/>
  <c r="AE513" i="5"/>
  <c r="AE514" i="5"/>
  <c r="AE515" i="5"/>
  <c r="AE516" i="5"/>
  <c r="AE517" i="5"/>
  <c r="AE518" i="5"/>
  <c r="AE519" i="5"/>
  <c r="AE520" i="5"/>
  <c r="AE521" i="5"/>
  <c r="AE522" i="5"/>
  <c r="AE523" i="5"/>
  <c r="AE524" i="5"/>
  <c r="AE525" i="5"/>
  <c r="AE526" i="5"/>
  <c r="AE527" i="5"/>
  <c r="AE528" i="5"/>
  <c r="AE529" i="5"/>
  <c r="AE530" i="5"/>
  <c r="AE531" i="5"/>
  <c r="AE532" i="5"/>
  <c r="AE533" i="5"/>
  <c r="AE534" i="5"/>
  <c r="AE535" i="5"/>
  <c r="AE536" i="5"/>
  <c r="AE537" i="5"/>
  <c r="AE538" i="5"/>
  <c r="AE539" i="5"/>
  <c r="AE540" i="5"/>
  <c r="AE541" i="5"/>
  <c r="AE542" i="5"/>
  <c r="AE543" i="5"/>
  <c r="AE544" i="5"/>
  <c r="AE545" i="5"/>
  <c r="AE546" i="5"/>
  <c r="AE547" i="5"/>
  <c r="AE548" i="5"/>
  <c r="AE549" i="5"/>
  <c r="AE550" i="5"/>
  <c r="AE551" i="5"/>
  <c r="AE552" i="5"/>
  <c r="AE553" i="5"/>
  <c r="AE554" i="5"/>
  <c r="AE555" i="5"/>
  <c r="AE556" i="5"/>
  <c r="AE557" i="5"/>
  <c r="AE558" i="5"/>
  <c r="AE559" i="5"/>
  <c r="AE560" i="5"/>
  <c r="AE561" i="5"/>
  <c r="AE562" i="5"/>
  <c r="AE563" i="5"/>
  <c r="AE564" i="5"/>
  <c r="AE565" i="5"/>
  <c r="AE566" i="5"/>
  <c r="AE567" i="5"/>
  <c r="AE568" i="5"/>
  <c r="AE569" i="5"/>
  <c r="AE570" i="5"/>
  <c r="AE571" i="5"/>
  <c r="AE572" i="5"/>
  <c r="AE573" i="5"/>
  <c r="AE574" i="5"/>
  <c r="AE575" i="5"/>
  <c r="AE576" i="5"/>
  <c r="AE577" i="5"/>
  <c r="AE578" i="5"/>
  <c r="AE579" i="5"/>
  <c r="AE580" i="5"/>
  <c r="AE581" i="5"/>
  <c r="AE582" i="5"/>
  <c r="AE583" i="5"/>
  <c r="AE584" i="5"/>
  <c r="AE585" i="5"/>
  <c r="AE586" i="5"/>
  <c r="AE587" i="5"/>
  <c r="AE588" i="5"/>
  <c r="AE589" i="5"/>
  <c r="AE590" i="5"/>
  <c r="AE591" i="5"/>
  <c r="AE592" i="5"/>
  <c r="AE593" i="5"/>
  <c r="AE594" i="5"/>
  <c r="AE595" i="5"/>
  <c r="AE596" i="5"/>
  <c r="AE597" i="5"/>
  <c r="AE598" i="5"/>
  <c r="AE599" i="5"/>
  <c r="AE600" i="5"/>
  <c r="AE601" i="5"/>
  <c r="AE602" i="5"/>
  <c r="AE603" i="5"/>
  <c r="AE604" i="5"/>
  <c r="AE605" i="5"/>
  <c r="AE606" i="5"/>
  <c r="AE607" i="5"/>
  <c r="AE608" i="5"/>
  <c r="AE609" i="5"/>
  <c r="AE610" i="5"/>
  <c r="AE611" i="5"/>
  <c r="AE612" i="5"/>
  <c r="AE613" i="5"/>
  <c r="AE614" i="5"/>
  <c r="AE615" i="5"/>
  <c r="AE616" i="5"/>
  <c r="AE617" i="5"/>
  <c r="AE618" i="5"/>
  <c r="AE619" i="5"/>
  <c r="AE620" i="5"/>
  <c r="AE621" i="5"/>
  <c r="AE622" i="5"/>
  <c r="AE623" i="5"/>
  <c r="AE624" i="5"/>
  <c r="AE625" i="5"/>
  <c r="AE626" i="5"/>
  <c r="AE627" i="5"/>
  <c r="AE628" i="5"/>
  <c r="AE629" i="5"/>
  <c r="AE630" i="5"/>
  <c r="AE631" i="5"/>
  <c r="AE632" i="5"/>
  <c r="AE633" i="5"/>
  <c r="AE634" i="5"/>
  <c r="AE635" i="5"/>
  <c r="AE636" i="5"/>
  <c r="AE637" i="5"/>
  <c r="AE638" i="5"/>
  <c r="AE639" i="5"/>
  <c r="AE640" i="5"/>
  <c r="AE641" i="5"/>
  <c r="AE642" i="5"/>
  <c r="AE643" i="5"/>
  <c r="AE644" i="5"/>
  <c r="AE645" i="5"/>
  <c r="AE646" i="5"/>
  <c r="AE647" i="5"/>
  <c r="AE648" i="5"/>
  <c r="AE649" i="5"/>
  <c r="AE650" i="5"/>
  <c r="AE651" i="5"/>
  <c r="AE652" i="5"/>
  <c r="AE653" i="5"/>
  <c r="AE654" i="5"/>
  <c r="AE655" i="5"/>
  <c r="AE656" i="5"/>
  <c r="AE657" i="5"/>
  <c r="AE658" i="5"/>
  <c r="AE659" i="5"/>
  <c r="AE660" i="5"/>
  <c r="AE661" i="5"/>
  <c r="AE662" i="5"/>
  <c r="AE663" i="5"/>
  <c r="AE664" i="5"/>
  <c r="AE665" i="5"/>
  <c r="AE666" i="5"/>
  <c r="AE667" i="5"/>
  <c r="AE668" i="5"/>
  <c r="AE669" i="5"/>
  <c r="AE670" i="5"/>
  <c r="AE671" i="5"/>
  <c r="AE672" i="5"/>
  <c r="AE673" i="5"/>
  <c r="AE674" i="5"/>
  <c r="AE675" i="5"/>
  <c r="AE676" i="5"/>
  <c r="AE677" i="5"/>
  <c r="AE678" i="5"/>
  <c r="AE679" i="5"/>
  <c r="AE680" i="5"/>
  <c r="AE681" i="5"/>
  <c r="AE682" i="5"/>
  <c r="AE683" i="5"/>
  <c r="AE684" i="5"/>
  <c r="AE685" i="5"/>
  <c r="AE686" i="5"/>
  <c r="AE687" i="5"/>
  <c r="AE688" i="5"/>
  <c r="AE689" i="5"/>
  <c r="AE690" i="5"/>
  <c r="AE691" i="5"/>
  <c r="AE692" i="5"/>
  <c r="AE693" i="5"/>
  <c r="AE694" i="5"/>
  <c r="AE695" i="5"/>
  <c r="AE696" i="5"/>
  <c r="AE697" i="5"/>
  <c r="AE698" i="5"/>
  <c r="AE699" i="5"/>
  <c r="AE700" i="5"/>
  <c r="AE701" i="5"/>
  <c r="AE702" i="5"/>
  <c r="AE703" i="5"/>
  <c r="AE704" i="5"/>
  <c r="AE705" i="5"/>
  <c r="AE706" i="5"/>
  <c r="AE707" i="5"/>
  <c r="AE708" i="5"/>
  <c r="AE709" i="5"/>
  <c r="AE710" i="5"/>
  <c r="AE711" i="5"/>
  <c r="AE712" i="5"/>
  <c r="AE713" i="5"/>
  <c r="AE714" i="5"/>
  <c r="AE715" i="5"/>
  <c r="AE716" i="5"/>
  <c r="A21" i="5"/>
  <c r="F21" i="5"/>
  <c r="K21" i="5"/>
  <c r="P21" i="5"/>
  <c r="AF716" i="5"/>
  <c r="AG716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C69" i="5"/>
  <c r="AC70" i="5"/>
  <c r="AC71" i="5"/>
  <c r="AC72" i="5"/>
  <c r="AC73" i="5"/>
  <c r="AC74" i="5"/>
  <c r="AC75" i="5"/>
  <c r="AC76" i="5"/>
  <c r="AC77" i="5"/>
  <c r="AC78" i="5"/>
  <c r="AC79" i="5"/>
  <c r="AC80" i="5"/>
  <c r="AC81" i="5"/>
  <c r="AC82" i="5"/>
  <c r="AC83" i="5"/>
  <c r="AC84" i="5"/>
  <c r="AC85" i="5"/>
  <c r="AC86" i="5"/>
  <c r="AC87" i="5"/>
  <c r="AC88" i="5"/>
  <c r="AC89" i="5"/>
  <c r="AC90" i="5"/>
  <c r="AC91" i="5"/>
  <c r="AC92" i="5"/>
  <c r="AC93" i="5"/>
  <c r="AC94" i="5"/>
  <c r="AC95" i="5"/>
  <c r="AC96" i="5"/>
  <c r="AC97" i="5"/>
  <c r="AC98" i="5"/>
  <c r="AC99" i="5"/>
  <c r="AC100" i="5"/>
  <c r="AC101" i="5"/>
  <c r="AC102" i="5"/>
  <c r="AC103" i="5"/>
  <c r="AC104" i="5"/>
  <c r="AC105" i="5"/>
  <c r="AC106" i="5"/>
  <c r="AC107" i="5"/>
  <c r="AC108" i="5"/>
  <c r="AC109" i="5"/>
  <c r="AC110" i="5"/>
  <c r="AC111" i="5"/>
  <c r="AC112" i="5"/>
  <c r="AC113" i="5"/>
  <c r="AC114" i="5"/>
  <c r="AC115" i="5"/>
  <c r="AC116" i="5"/>
  <c r="AC117" i="5"/>
  <c r="AC118" i="5"/>
  <c r="AC119" i="5"/>
  <c r="AC120" i="5"/>
  <c r="AC121" i="5"/>
  <c r="AC122" i="5"/>
  <c r="AC123" i="5"/>
  <c r="AC124" i="5"/>
  <c r="AC125" i="5"/>
  <c r="AC126" i="5"/>
  <c r="AC127" i="5"/>
  <c r="AC128" i="5"/>
  <c r="AC129" i="5"/>
  <c r="AC130" i="5"/>
  <c r="AC131" i="5"/>
  <c r="AC132" i="5"/>
  <c r="AC133" i="5"/>
  <c r="AC134" i="5"/>
  <c r="AC135" i="5"/>
  <c r="AC136" i="5"/>
  <c r="AC137" i="5"/>
  <c r="AC138" i="5"/>
  <c r="AC139" i="5"/>
  <c r="AC140" i="5"/>
  <c r="AC141" i="5"/>
  <c r="AC142" i="5"/>
  <c r="AC143" i="5"/>
  <c r="AC144" i="5"/>
  <c r="AC145" i="5"/>
  <c r="AC146" i="5"/>
  <c r="AC147" i="5"/>
  <c r="AC148" i="5"/>
  <c r="AC149" i="5"/>
  <c r="AC150" i="5"/>
  <c r="AC151" i="5"/>
  <c r="AC152" i="5"/>
  <c r="AC153" i="5"/>
  <c r="AC154" i="5"/>
  <c r="AC155" i="5"/>
  <c r="AC156" i="5"/>
  <c r="AC157" i="5"/>
  <c r="AC158" i="5"/>
  <c r="AC159" i="5"/>
  <c r="AC160" i="5"/>
  <c r="AC161" i="5"/>
  <c r="AC162" i="5"/>
  <c r="AC163" i="5"/>
  <c r="AC164" i="5"/>
  <c r="AC165" i="5"/>
  <c r="AC166" i="5"/>
  <c r="AC167" i="5"/>
  <c r="AC168" i="5"/>
  <c r="AC169" i="5"/>
  <c r="AC170" i="5"/>
  <c r="AC171" i="5"/>
  <c r="AC172" i="5"/>
  <c r="AC173" i="5"/>
  <c r="AC174" i="5"/>
  <c r="AC175" i="5"/>
  <c r="AC176" i="5"/>
  <c r="AC177" i="5"/>
  <c r="AC178" i="5"/>
  <c r="AC179" i="5"/>
  <c r="AC180" i="5"/>
  <c r="AC181" i="5"/>
  <c r="AC182" i="5"/>
  <c r="AC183" i="5"/>
  <c r="AC184" i="5"/>
  <c r="AC185" i="5"/>
  <c r="AC186" i="5"/>
  <c r="AC187" i="5"/>
  <c r="AC188" i="5"/>
  <c r="AC189" i="5"/>
  <c r="AC190" i="5"/>
  <c r="AC191" i="5"/>
  <c r="AC192" i="5"/>
  <c r="AC193" i="5"/>
  <c r="AC194" i="5"/>
  <c r="AC195" i="5"/>
  <c r="AC196" i="5"/>
  <c r="AC197" i="5"/>
  <c r="AC198" i="5"/>
  <c r="AC199" i="5"/>
  <c r="AC200" i="5"/>
  <c r="AC201" i="5"/>
  <c r="AC202" i="5"/>
  <c r="AC203" i="5"/>
  <c r="AC204" i="5"/>
  <c r="AC205" i="5"/>
  <c r="AC206" i="5"/>
  <c r="AC207" i="5"/>
  <c r="AC208" i="5"/>
  <c r="AC209" i="5"/>
  <c r="AC210" i="5"/>
  <c r="AC211" i="5"/>
  <c r="AC212" i="5"/>
  <c r="AC213" i="5"/>
  <c r="AC214" i="5"/>
  <c r="AC215" i="5"/>
  <c r="AC216" i="5"/>
  <c r="AC217" i="5"/>
  <c r="AC218" i="5"/>
  <c r="AC219" i="5"/>
  <c r="AC220" i="5"/>
  <c r="AC221" i="5"/>
  <c r="AC222" i="5"/>
  <c r="AC223" i="5"/>
  <c r="AC224" i="5"/>
  <c r="AC225" i="5"/>
  <c r="AC226" i="5"/>
  <c r="AC227" i="5"/>
  <c r="AC228" i="5"/>
  <c r="AC229" i="5"/>
  <c r="AC230" i="5"/>
  <c r="AC231" i="5"/>
  <c r="AC232" i="5"/>
  <c r="AC233" i="5"/>
  <c r="AC234" i="5"/>
  <c r="AC235" i="5"/>
  <c r="AC236" i="5"/>
  <c r="AC237" i="5"/>
  <c r="AC238" i="5"/>
  <c r="AC239" i="5"/>
  <c r="AC240" i="5"/>
  <c r="AC241" i="5"/>
  <c r="AC242" i="5"/>
  <c r="AC31" i="5"/>
  <c r="AC243" i="5"/>
  <c r="AC244" i="5"/>
  <c r="AC245" i="5"/>
  <c r="AC246" i="5"/>
  <c r="AC247" i="5"/>
  <c r="AC248" i="5"/>
  <c r="AC249" i="5"/>
  <c r="AC250" i="5"/>
  <c r="AC251" i="5"/>
  <c r="AC252" i="5"/>
  <c r="AC253" i="5"/>
  <c r="AC254" i="5"/>
  <c r="AC255" i="5"/>
  <c r="AC256" i="5"/>
  <c r="AC257" i="5"/>
  <c r="AC258" i="5"/>
  <c r="AC259" i="5"/>
  <c r="AC260" i="5"/>
  <c r="AC261" i="5"/>
  <c r="AC262" i="5"/>
  <c r="AC263" i="5"/>
  <c r="AC264" i="5"/>
  <c r="AC265" i="5"/>
  <c r="AC266" i="5"/>
  <c r="AC267" i="5"/>
  <c r="AC268" i="5"/>
  <c r="AC269" i="5"/>
  <c r="AC270" i="5"/>
  <c r="AC271" i="5"/>
  <c r="AC272" i="5"/>
  <c r="AC273" i="5"/>
  <c r="AC274" i="5"/>
  <c r="AC275" i="5"/>
  <c r="AC276" i="5"/>
  <c r="AC277" i="5"/>
  <c r="AC278" i="5"/>
  <c r="AC279" i="5"/>
  <c r="AC280" i="5"/>
  <c r="AC281" i="5"/>
  <c r="AC282" i="5"/>
  <c r="AC283" i="5"/>
  <c r="AC284" i="5"/>
  <c r="AC285" i="5"/>
  <c r="AC286" i="5"/>
  <c r="AC287" i="5"/>
  <c r="AC288" i="5"/>
  <c r="AC289" i="5"/>
  <c r="AC290" i="5"/>
  <c r="AC291" i="5"/>
  <c r="AC292" i="5"/>
  <c r="AC293" i="5"/>
  <c r="AC294" i="5"/>
  <c r="AC295" i="5"/>
  <c r="AC296" i="5"/>
  <c r="AC297" i="5"/>
  <c r="AC298" i="5"/>
  <c r="AC299" i="5"/>
  <c r="AC300" i="5"/>
  <c r="AC301" i="5"/>
  <c r="AC302" i="5"/>
  <c r="AC303" i="5"/>
  <c r="AC304" i="5"/>
  <c r="AC305" i="5"/>
  <c r="AC306" i="5"/>
  <c r="AC307" i="5"/>
  <c r="AC308" i="5"/>
  <c r="AC309" i="5"/>
  <c r="AC310" i="5"/>
  <c r="AC311" i="5"/>
  <c r="AC312" i="5"/>
  <c r="AC313" i="5"/>
  <c r="AC314" i="5"/>
  <c r="AC315" i="5"/>
  <c r="AC316" i="5"/>
  <c r="AC317" i="5"/>
  <c r="AC318" i="5"/>
  <c r="AC319" i="5"/>
  <c r="AC320" i="5"/>
  <c r="AC321" i="5"/>
  <c r="AC322" i="5"/>
  <c r="AC323" i="5"/>
  <c r="AC324" i="5"/>
  <c r="AC325" i="5"/>
  <c r="AC326" i="5"/>
  <c r="AC327" i="5"/>
  <c r="AC328" i="5"/>
  <c r="AC329" i="5"/>
  <c r="AC330" i="5"/>
  <c r="AC331" i="5"/>
  <c r="AC332" i="5"/>
  <c r="AC333" i="5"/>
  <c r="AC334" i="5"/>
  <c r="AC335" i="5"/>
  <c r="AC336" i="5"/>
  <c r="AC337" i="5"/>
  <c r="AC338" i="5"/>
  <c r="AC339" i="5"/>
  <c r="AC340" i="5"/>
  <c r="AC341" i="5"/>
  <c r="AC342" i="5"/>
  <c r="AC343" i="5"/>
  <c r="AC344" i="5"/>
  <c r="AC345" i="5"/>
  <c r="AC346" i="5"/>
  <c r="AC347" i="5"/>
  <c r="AC348" i="5"/>
  <c r="AC349" i="5"/>
  <c r="AC350" i="5"/>
  <c r="AC351" i="5"/>
  <c r="AC352" i="5"/>
  <c r="AC353" i="5"/>
  <c r="AC354" i="5"/>
  <c r="AC355" i="5"/>
  <c r="AC356" i="5"/>
  <c r="AC357" i="5"/>
  <c r="AC358" i="5"/>
  <c r="AC359" i="5"/>
  <c r="AC360" i="5"/>
  <c r="AC361" i="5"/>
  <c r="AC362" i="5"/>
  <c r="AC363" i="5"/>
  <c r="AC364" i="5"/>
  <c r="AC365" i="5"/>
  <c r="AC366" i="5"/>
  <c r="AC367" i="5"/>
  <c r="AC368" i="5"/>
  <c r="AC369" i="5"/>
  <c r="AC370" i="5"/>
  <c r="AC371" i="5"/>
  <c r="AC372" i="5"/>
  <c r="AC373" i="5"/>
  <c r="AC374" i="5"/>
  <c r="AC375" i="5"/>
  <c r="AC376" i="5"/>
  <c r="AC377" i="5"/>
  <c r="AC378" i="5"/>
  <c r="AC379" i="5"/>
  <c r="AC380" i="5"/>
  <c r="AC381" i="5"/>
  <c r="AC382" i="5"/>
  <c r="AC383" i="5"/>
  <c r="AC384" i="5"/>
  <c r="AC385" i="5"/>
  <c r="AC386" i="5"/>
  <c r="AC387" i="5"/>
  <c r="AC388" i="5"/>
  <c r="AC389" i="5"/>
  <c r="AC390" i="5"/>
  <c r="AC391" i="5"/>
  <c r="AC392" i="5"/>
  <c r="AC393" i="5"/>
  <c r="AC394" i="5"/>
  <c r="AC395" i="5"/>
  <c r="AC396" i="5"/>
  <c r="AC397" i="5"/>
  <c r="AC398" i="5"/>
  <c r="AC399" i="5"/>
  <c r="AC400" i="5"/>
  <c r="AC401" i="5"/>
  <c r="AC402" i="5"/>
  <c r="AC403" i="5"/>
  <c r="AC404" i="5"/>
  <c r="AC405" i="5"/>
  <c r="AC406" i="5"/>
  <c r="AC407" i="5"/>
  <c r="AC408" i="5"/>
  <c r="AC409" i="5"/>
  <c r="AC410" i="5"/>
  <c r="AC411" i="5"/>
  <c r="AC412" i="5"/>
  <c r="AC413" i="5"/>
  <c r="AC414" i="5"/>
  <c r="AC415" i="5"/>
  <c r="AC416" i="5"/>
  <c r="AC417" i="5"/>
  <c r="AC418" i="5"/>
  <c r="AC419" i="5"/>
  <c r="AC420" i="5"/>
  <c r="AC421" i="5"/>
  <c r="AC422" i="5"/>
  <c r="AC423" i="5"/>
  <c r="AC424" i="5"/>
  <c r="AC425" i="5"/>
  <c r="AC426" i="5"/>
  <c r="AC427" i="5"/>
  <c r="AC428" i="5"/>
  <c r="AC429" i="5"/>
  <c r="AC430" i="5"/>
  <c r="AC431" i="5"/>
  <c r="AC432" i="5"/>
  <c r="AC433" i="5"/>
  <c r="AC434" i="5"/>
  <c r="AC435" i="5"/>
  <c r="AC436" i="5"/>
  <c r="AC437" i="5"/>
  <c r="AC438" i="5"/>
  <c r="AC439" i="5"/>
  <c r="AC440" i="5"/>
  <c r="AC441" i="5"/>
  <c r="AC442" i="5"/>
  <c r="AC443" i="5"/>
  <c r="AC444" i="5"/>
  <c r="AC445" i="5"/>
  <c r="AC446" i="5"/>
  <c r="AC447" i="5"/>
  <c r="AC448" i="5"/>
  <c r="AC449" i="5"/>
  <c r="AC450" i="5"/>
  <c r="AC451" i="5"/>
  <c r="AC452" i="5"/>
  <c r="AC453" i="5"/>
  <c r="AC454" i="5"/>
  <c r="AC455" i="5"/>
  <c r="AC456" i="5"/>
  <c r="AC457" i="5"/>
  <c r="AC458" i="5"/>
  <c r="AC459" i="5"/>
  <c r="AC460" i="5"/>
  <c r="AC461" i="5"/>
  <c r="AC462" i="5"/>
  <c r="AC463" i="5"/>
  <c r="AC464" i="5"/>
  <c r="AC465" i="5"/>
  <c r="AC466" i="5"/>
  <c r="AC467" i="5"/>
  <c r="AC468" i="5"/>
  <c r="AC469" i="5"/>
  <c r="AC470" i="5"/>
  <c r="AC471" i="5"/>
  <c r="AC472" i="5"/>
  <c r="AC473" i="5"/>
  <c r="AC474" i="5"/>
  <c r="AC475" i="5"/>
  <c r="AC476" i="5"/>
  <c r="AC477" i="5"/>
  <c r="AC478" i="5"/>
  <c r="AC479" i="5"/>
  <c r="AC480" i="5"/>
  <c r="AC481" i="5"/>
  <c r="AC482" i="5"/>
  <c r="AC483" i="5"/>
  <c r="AC484" i="5"/>
  <c r="AC485" i="5"/>
  <c r="AC486" i="5"/>
  <c r="AC487" i="5"/>
  <c r="AC488" i="5"/>
  <c r="AC489" i="5"/>
  <c r="AC490" i="5"/>
  <c r="AC491" i="5"/>
  <c r="AC492" i="5"/>
  <c r="AC493" i="5"/>
  <c r="AC494" i="5"/>
  <c r="AC495" i="5"/>
  <c r="AC496" i="5"/>
  <c r="AC497" i="5"/>
  <c r="AC498" i="5"/>
  <c r="AC499" i="5"/>
  <c r="AC500" i="5"/>
  <c r="AC501" i="5"/>
  <c r="AC502" i="5"/>
  <c r="AC503" i="5"/>
  <c r="AC504" i="5"/>
  <c r="AC505" i="5"/>
  <c r="AC506" i="5"/>
  <c r="AC507" i="5"/>
  <c r="AC508" i="5"/>
  <c r="AC509" i="5"/>
  <c r="AC510" i="5"/>
  <c r="AC511" i="5"/>
  <c r="AC512" i="5"/>
  <c r="AC513" i="5"/>
  <c r="AC514" i="5"/>
  <c r="AC515" i="5"/>
  <c r="AC516" i="5"/>
  <c r="AC517" i="5"/>
  <c r="AC518" i="5"/>
  <c r="AC519" i="5"/>
  <c r="AC520" i="5"/>
  <c r="AC521" i="5"/>
  <c r="AC522" i="5"/>
  <c r="AC523" i="5"/>
  <c r="AC524" i="5"/>
  <c r="AC525" i="5"/>
  <c r="AC526" i="5"/>
  <c r="AC527" i="5"/>
  <c r="AC528" i="5"/>
  <c r="AC529" i="5"/>
  <c r="AC530" i="5"/>
  <c r="AC531" i="5"/>
  <c r="AC532" i="5"/>
  <c r="AC533" i="5"/>
  <c r="AC534" i="5"/>
  <c r="AC535" i="5"/>
  <c r="AC536" i="5"/>
  <c r="AC537" i="5"/>
  <c r="AC538" i="5"/>
  <c r="AC539" i="5"/>
  <c r="AC540" i="5"/>
  <c r="AC541" i="5"/>
  <c r="AC542" i="5"/>
  <c r="AC543" i="5"/>
  <c r="AC544" i="5"/>
  <c r="AC545" i="5"/>
  <c r="AC546" i="5"/>
  <c r="AC547" i="5"/>
  <c r="AC548" i="5"/>
  <c r="AC549" i="5"/>
  <c r="AC550" i="5"/>
  <c r="AC551" i="5"/>
  <c r="AC552" i="5"/>
  <c r="AC553" i="5"/>
  <c r="AC554" i="5"/>
  <c r="AC555" i="5"/>
  <c r="AC556" i="5"/>
  <c r="AC557" i="5"/>
  <c r="AC558" i="5"/>
  <c r="AC559" i="5"/>
  <c r="AC560" i="5"/>
  <c r="AC561" i="5"/>
  <c r="AC562" i="5"/>
  <c r="AC563" i="5"/>
  <c r="AC564" i="5"/>
  <c r="AC565" i="5"/>
  <c r="AC566" i="5"/>
  <c r="AC567" i="5"/>
  <c r="AC568" i="5"/>
  <c r="AC569" i="5"/>
  <c r="AC570" i="5"/>
  <c r="AC571" i="5"/>
  <c r="AC572" i="5"/>
  <c r="AC573" i="5"/>
  <c r="AC574" i="5"/>
  <c r="AC575" i="5"/>
  <c r="AC576" i="5"/>
  <c r="AC577" i="5"/>
  <c r="AC578" i="5"/>
  <c r="AC579" i="5"/>
  <c r="AC580" i="5"/>
  <c r="AC581" i="5"/>
  <c r="AC582" i="5"/>
  <c r="AC583" i="5"/>
  <c r="AC584" i="5"/>
  <c r="AC585" i="5"/>
  <c r="AC586" i="5"/>
  <c r="AC587" i="5"/>
  <c r="AC588" i="5"/>
  <c r="AC589" i="5"/>
  <c r="AC590" i="5"/>
  <c r="AC591" i="5"/>
  <c r="AC592" i="5"/>
  <c r="AC593" i="5"/>
  <c r="AC594" i="5"/>
  <c r="AC595" i="5"/>
  <c r="AC596" i="5"/>
  <c r="AC597" i="5"/>
  <c r="AC598" i="5"/>
  <c r="AC599" i="5"/>
  <c r="AC600" i="5"/>
  <c r="AC601" i="5"/>
  <c r="AC602" i="5"/>
  <c r="AC603" i="5"/>
  <c r="AC604" i="5"/>
  <c r="AC605" i="5"/>
  <c r="AC606" i="5"/>
  <c r="AC607" i="5"/>
  <c r="AC608" i="5"/>
  <c r="AC609" i="5"/>
  <c r="AC610" i="5"/>
  <c r="AC611" i="5"/>
  <c r="AC612" i="5"/>
  <c r="AC613" i="5"/>
  <c r="AC614" i="5"/>
  <c r="AC615" i="5"/>
  <c r="AC616" i="5"/>
  <c r="AC617" i="5"/>
  <c r="AC618" i="5"/>
  <c r="AC619" i="5"/>
  <c r="AC620" i="5"/>
  <c r="AC621" i="5"/>
  <c r="AC622" i="5"/>
  <c r="AC623" i="5"/>
  <c r="AC624" i="5"/>
  <c r="AC625" i="5"/>
  <c r="AC626" i="5"/>
  <c r="AC627" i="5"/>
  <c r="AC628" i="5"/>
  <c r="AC629" i="5"/>
  <c r="AC630" i="5"/>
  <c r="AC631" i="5"/>
  <c r="AC632" i="5"/>
  <c r="AC633" i="5"/>
  <c r="AC634" i="5"/>
  <c r="AC635" i="5"/>
  <c r="AC636" i="5"/>
  <c r="AC637" i="5"/>
  <c r="AC638" i="5"/>
  <c r="AC639" i="5"/>
  <c r="AC640" i="5"/>
  <c r="AC641" i="5"/>
  <c r="AC642" i="5"/>
  <c r="AC643" i="5"/>
  <c r="AC644" i="5"/>
  <c r="AC645" i="5"/>
  <c r="AC646" i="5"/>
  <c r="AC647" i="5"/>
  <c r="AC648" i="5"/>
  <c r="AC649" i="5"/>
  <c r="AC650" i="5"/>
  <c r="AC651" i="5"/>
  <c r="AC652" i="5"/>
  <c r="AC653" i="5"/>
  <c r="AC654" i="5"/>
  <c r="AC655" i="5"/>
  <c r="AC656" i="5"/>
  <c r="AC657" i="5"/>
  <c r="AC658" i="5"/>
  <c r="AC659" i="5"/>
  <c r="AC660" i="5"/>
  <c r="AC661" i="5"/>
  <c r="AC662" i="5"/>
  <c r="AC663" i="5"/>
  <c r="AC664" i="5"/>
  <c r="AC665" i="5"/>
  <c r="AC666" i="5"/>
  <c r="AC667" i="5"/>
  <c r="AC668" i="5"/>
  <c r="AC669" i="5"/>
  <c r="AC670" i="5"/>
  <c r="AC671" i="5"/>
  <c r="AC672" i="5"/>
  <c r="AC673" i="5"/>
  <c r="AC674" i="5"/>
  <c r="AC675" i="5"/>
  <c r="AC676" i="5"/>
  <c r="AC677" i="5"/>
  <c r="AC678" i="5"/>
  <c r="AC679" i="5"/>
  <c r="AC680" i="5"/>
  <c r="AC681" i="5"/>
  <c r="AC682" i="5"/>
  <c r="AC683" i="5"/>
  <c r="AC684" i="5"/>
  <c r="AC685" i="5"/>
  <c r="AC686" i="5"/>
  <c r="AC687" i="5"/>
  <c r="AC688" i="5"/>
  <c r="AC689" i="5"/>
  <c r="AC690" i="5"/>
  <c r="AC691" i="5"/>
  <c r="AC692" i="5"/>
  <c r="AC693" i="5"/>
  <c r="AC694" i="5"/>
  <c r="AC695" i="5"/>
  <c r="AC696" i="5"/>
  <c r="AC697" i="5"/>
  <c r="AC698" i="5"/>
  <c r="AC699" i="5"/>
  <c r="AC700" i="5"/>
  <c r="AC701" i="5"/>
  <c r="AC702" i="5"/>
  <c r="AC703" i="5"/>
  <c r="AC704" i="5"/>
  <c r="AC705" i="5"/>
  <c r="AC706" i="5"/>
  <c r="AC707" i="5"/>
  <c r="AC708" i="5"/>
  <c r="AC709" i="5"/>
  <c r="AC710" i="5"/>
  <c r="AC711" i="5"/>
  <c r="AC712" i="5"/>
  <c r="AC713" i="5"/>
  <c r="AC714" i="5"/>
  <c r="AC715" i="5"/>
  <c r="AC716" i="5"/>
  <c r="AD716" i="5"/>
  <c r="AG715" i="5"/>
  <c r="AF715" i="5"/>
  <c r="AD715" i="5"/>
  <c r="AF714" i="5"/>
  <c r="AG714" i="5"/>
  <c r="AD714" i="5"/>
  <c r="AG713" i="5"/>
  <c r="AF713" i="5"/>
  <c r="AD713" i="5"/>
  <c r="AF712" i="5"/>
  <c r="AG712" i="5"/>
  <c r="AD712" i="5"/>
  <c r="AG711" i="5"/>
  <c r="AF711" i="5"/>
  <c r="AD711" i="5"/>
  <c r="AF710" i="5"/>
  <c r="AG710" i="5"/>
  <c r="AD710" i="5"/>
  <c r="AG709" i="5"/>
  <c r="AF709" i="5"/>
  <c r="AD709" i="5"/>
  <c r="AF708" i="5"/>
  <c r="AG708" i="5"/>
  <c r="AD708" i="5"/>
  <c r="AG707" i="5"/>
  <c r="AF707" i="5"/>
  <c r="AD707" i="5"/>
  <c r="AF706" i="5"/>
  <c r="AG706" i="5"/>
  <c r="AD706" i="5"/>
  <c r="AG705" i="5"/>
  <c r="AF705" i="5"/>
  <c r="AD705" i="5"/>
  <c r="AF704" i="5"/>
  <c r="AG704" i="5"/>
  <c r="AD704" i="5"/>
  <c r="AG703" i="5"/>
  <c r="AF703" i="5"/>
  <c r="AD703" i="5"/>
  <c r="AF702" i="5"/>
  <c r="AG702" i="5"/>
  <c r="AD702" i="5"/>
  <c r="AG701" i="5"/>
  <c r="AF701" i="5"/>
  <c r="AD701" i="5"/>
  <c r="AF700" i="5"/>
  <c r="AG700" i="5"/>
  <c r="AD700" i="5"/>
  <c r="AG699" i="5"/>
  <c r="AF699" i="5"/>
  <c r="AD699" i="5"/>
  <c r="AF698" i="5"/>
  <c r="AG698" i="5"/>
  <c r="AD698" i="5"/>
  <c r="AG697" i="5"/>
  <c r="AF697" i="5"/>
  <c r="AD697" i="5"/>
  <c r="AF696" i="5"/>
  <c r="AG696" i="5"/>
  <c r="AD696" i="5"/>
  <c r="AG695" i="5"/>
  <c r="AF695" i="5"/>
  <c r="AD695" i="5"/>
  <c r="AF694" i="5"/>
  <c r="AG694" i="5"/>
  <c r="AD694" i="5"/>
  <c r="AG693" i="5"/>
  <c r="AF693" i="5"/>
  <c r="AD693" i="5"/>
  <c r="AF692" i="5"/>
  <c r="AG692" i="5"/>
  <c r="AD692" i="5"/>
  <c r="AG691" i="5"/>
  <c r="AF691" i="5"/>
  <c r="AD691" i="5"/>
  <c r="AF690" i="5"/>
  <c r="AG690" i="5"/>
  <c r="AD690" i="5"/>
  <c r="AG689" i="5"/>
  <c r="AF689" i="5"/>
  <c r="AD689" i="5"/>
  <c r="AF688" i="5"/>
  <c r="AG688" i="5"/>
  <c r="AD688" i="5"/>
  <c r="AG687" i="5"/>
  <c r="AF687" i="5"/>
  <c r="AD687" i="5"/>
  <c r="AF686" i="5"/>
  <c r="AG686" i="5"/>
  <c r="AD686" i="5"/>
  <c r="AG685" i="5"/>
  <c r="AF685" i="5"/>
  <c r="AD685" i="5"/>
  <c r="AF684" i="5"/>
  <c r="AG684" i="5"/>
  <c r="AD684" i="5"/>
  <c r="AG683" i="5"/>
  <c r="AF683" i="5"/>
  <c r="AD683" i="5"/>
  <c r="AF682" i="5"/>
  <c r="AG682" i="5"/>
  <c r="AD682" i="5"/>
  <c r="AG681" i="5"/>
  <c r="AF681" i="5"/>
  <c r="AD681" i="5"/>
  <c r="AF680" i="5"/>
  <c r="AG680" i="5"/>
  <c r="AD680" i="5"/>
  <c r="AG679" i="5"/>
  <c r="AF679" i="5"/>
  <c r="AD679" i="5"/>
  <c r="AF678" i="5"/>
  <c r="AG678" i="5"/>
  <c r="AD678" i="5"/>
  <c r="AG677" i="5"/>
  <c r="AF677" i="5"/>
  <c r="AD677" i="5"/>
  <c r="AF676" i="5"/>
  <c r="AG676" i="5"/>
  <c r="AD676" i="5"/>
  <c r="AG675" i="5"/>
  <c r="AF675" i="5"/>
  <c r="AD675" i="5"/>
  <c r="AF674" i="5"/>
  <c r="AG674" i="5"/>
  <c r="AD674" i="5"/>
  <c r="AG673" i="5"/>
  <c r="AF673" i="5"/>
  <c r="AD673" i="5"/>
  <c r="AF672" i="5"/>
  <c r="AG672" i="5"/>
  <c r="AD672" i="5"/>
  <c r="AG671" i="5"/>
  <c r="AF671" i="5"/>
  <c r="AD671" i="5"/>
  <c r="AF670" i="5"/>
  <c r="AG670" i="5"/>
  <c r="AD670" i="5"/>
  <c r="AG669" i="5"/>
  <c r="AF669" i="5"/>
  <c r="AD669" i="5"/>
  <c r="AF668" i="5"/>
  <c r="AG668" i="5"/>
  <c r="AD668" i="5"/>
  <c r="AG667" i="5"/>
  <c r="AF667" i="5"/>
  <c r="AD667" i="5"/>
  <c r="AF666" i="5"/>
  <c r="AG666" i="5"/>
  <c r="AD666" i="5"/>
  <c r="AG665" i="5"/>
  <c r="AF665" i="5"/>
  <c r="AD665" i="5"/>
  <c r="AF664" i="5"/>
  <c r="AG664" i="5"/>
  <c r="AD664" i="5"/>
  <c r="AG663" i="5"/>
  <c r="AF663" i="5"/>
  <c r="AD663" i="5"/>
  <c r="AF662" i="5"/>
  <c r="AG662" i="5"/>
  <c r="AD662" i="5"/>
  <c r="AG661" i="5"/>
  <c r="AF661" i="5"/>
  <c r="AD661" i="5"/>
  <c r="AF660" i="5"/>
  <c r="AG660" i="5"/>
  <c r="AD660" i="5"/>
  <c r="AG659" i="5"/>
  <c r="AF659" i="5"/>
  <c r="AD659" i="5"/>
  <c r="AF658" i="5"/>
  <c r="AG658" i="5"/>
  <c r="AD658" i="5"/>
  <c r="AG657" i="5"/>
  <c r="AF657" i="5"/>
  <c r="AD657" i="5"/>
  <c r="AF656" i="5"/>
  <c r="AG656" i="5"/>
  <c r="AD656" i="5"/>
  <c r="AG655" i="5"/>
  <c r="AF655" i="5"/>
  <c r="AD655" i="5"/>
  <c r="AF654" i="5"/>
  <c r="AG654" i="5"/>
  <c r="AD654" i="5"/>
  <c r="AG653" i="5"/>
  <c r="AF653" i="5"/>
  <c r="AD653" i="5"/>
  <c r="AF652" i="5"/>
  <c r="AG652" i="5"/>
  <c r="AD652" i="5"/>
  <c r="AG651" i="5"/>
  <c r="AF651" i="5"/>
  <c r="AD651" i="5"/>
  <c r="AF650" i="5"/>
  <c r="AG650" i="5"/>
  <c r="AD650" i="5"/>
  <c r="AG649" i="5"/>
  <c r="AF649" i="5"/>
  <c r="AD649" i="5"/>
  <c r="AF648" i="5"/>
  <c r="AG648" i="5"/>
  <c r="AD648" i="5"/>
  <c r="AG647" i="5"/>
  <c r="AF647" i="5"/>
  <c r="AD647" i="5"/>
  <c r="AF646" i="5"/>
  <c r="AG646" i="5"/>
  <c r="AD646" i="5"/>
  <c r="AG645" i="5"/>
  <c r="AF645" i="5"/>
  <c r="AD645" i="5"/>
  <c r="AF644" i="5"/>
  <c r="AG644" i="5"/>
  <c r="AD644" i="5"/>
  <c r="AG643" i="5"/>
  <c r="AF643" i="5"/>
  <c r="AD643" i="5"/>
  <c r="AF642" i="5"/>
  <c r="AG642" i="5"/>
  <c r="AD642" i="5"/>
  <c r="AG641" i="5"/>
  <c r="AF641" i="5"/>
  <c r="AD641" i="5"/>
  <c r="AF640" i="5"/>
  <c r="AG640" i="5"/>
  <c r="AD640" i="5"/>
  <c r="AG639" i="5"/>
  <c r="AF639" i="5"/>
  <c r="AD639" i="5"/>
  <c r="AF638" i="5"/>
  <c r="AG638" i="5"/>
  <c r="AD638" i="5"/>
  <c r="AG637" i="5"/>
  <c r="AF637" i="5"/>
  <c r="AD637" i="5"/>
  <c r="AF636" i="5"/>
  <c r="AG636" i="5"/>
  <c r="AD636" i="5"/>
  <c r="AG635" i="5"/>
  <c r="AF635" i="5"/>
  <c r="AD635" i="5"/>
  <c r="AF634" i="5"/>
  <c r="AG634" i="5"/>
  <c r="AD634" i="5"/>
  <c r="AG633" i="5"/>
  <c r="AF633" i="5"/>
  <c r="AD633" i="5"/>
  <c r="AF632" i="5"/>
  <c r="AG632" i="5"/>
  <c r="AD632" i="5"/>
  <c r="AG631" i="5"/>
  <c r="AF631" i="5"/>
  <c r="AD631" i="5"/>
  <c r="AF630" i="5"/>
  <c r="AG630" i="5"/>
  <c r="AD630" i="5"/>
  <c r="AG629" i="5"/>
  <c r="AF629" i="5"/>
  <c r="AD629" i="5"/>
  <c r="AF628" i="5"/>
  <c r="AG628" i="5"/>
  <c r="AD628" i="5"/>
  <c r="AG627" i="5"/>
  <c r="AF627" i="5"/>
  <c r="AD627" i="5"/>
  <c r="AF626" i="5"/>
  <c r="AG626" i="5"/>
  <c r="AD626" i="5"/>
  <c r="AG625" i="5"/>
  <c r="AF625" i="5"/>
  <c r="AD625" i="5"/>
  <c r="AF624" i="5"/>
  <c r="AG624" i="5"/>
  <c r="AD624" i="5"/>
  <c r="AG623" i="5"/>
  <c r="AF623" i="5"/>
  <c r="AD623" i="5"/>
  <c r="AF622" i="5"/>
  <c r="AG622" i="5"/>
  <c r="AD622" i="5"/>
  <c r="AG621" i="5"/>
  <c r="AF621" i="5"/>
  <c r="AD621" i="5"/>
  <c r="AF620" i="5"/>
  <c r="AG620" i="5"/>
  <c r="AD620" i="5"/>
  <c r="AG619" i="5"/>
  <c r="AF619" i="5"/>
  <c r="AD619" i="5"/>
  <c r="AF618" i="5"/>
  <c r="AG618" i="5"/>
  <c r="AD618" i="5"/>
  <c r="AG617" i="5"/>
  <c r="AF617" i="5"/>
  <c r="AD617" i="5"/>
  <c r="AF616" i="5"/>
  <c r="AG616" i="5"/>
  <c r="AD616" i="5"/>
  <c r="AG615" i="5"/>
  <c r="AF615" i="5"/>
  <c r="AD615" i="5"/>
  <c r="AF614" i="5"/>
  <c r="AG614" i="5"/>
  <c r="AD614" i="5"/>
  <c r="AG613" i="5"/>
  <c r="AF613" i="5"/>
  <c r="AD613" i="5"/>
  <c r="AF612" i="5"/>
  <c r="AG612" i="5"/>
  <c r="AD612" i="5"/>
  <c r="AG611" i="5"/>
  <c r="AF611" i="5"/>
  <c r="AD611" i="5"/>
  <c r="AF610" i="5"/>
  <c r="AG610" i="5"/>
  <c r="AD610" i="5"/>
  <c r="AG609" i="5"/>
  <c r="AF609" i="5"/>
  <c r="AD609" i="5"/>
  <c r="AF608" i="5"/>
  <c r="AG608" i="5"/>
  <c r="AD608" i="5"/>
  <c r="AG607" i="5"/>
  <c r="AF607" i="5"/>
  <c r="AD607" i="5"/>
  <c r="AF606" i="5"/>
  <c r="AG606" i="5"/>
  <c r="AD606" i="5"/>
  <c r="AG605" i="5"/>
  <c r="AF605" i="5"/>
  <c r="AD605" i="5"/>
  <c r="AF604" i="5"/>
  <c r="AG604" i="5"/>
  <c r="AD604" i="5"/>
  <c r="AG603" i="5"/>
  <c r="AF603" i="5"/>
  <c r="AD603" i="5"/>
  <c r="AF602" i="5"/>
  <c r="AG602" i="5"/>
  <c r="AD602" i="5"/>
  <c r="AG601" i="5"/>
  <c r="AF601" i="5"/>
  <c r="AD601" i="5"/>
  <c r="AF600" i="5"/>
  <c r="AG600" i="5"/>
  <c r="AD600" i="5"/>
  <c r="AG599" i="5"/>
  <c r="AF599" i="5"/>
  <c r="AD599" i="5"/>
  <c r="AF598" i="5"/>
  <c r="AG598" i="5"/>
  <c r="AD598" i="5"/>
  <c r="AG597" i="5"/>
  <c r="AF597" i="5"/>
  <c r="AD597" i="5"/>
  <c r="AF596" i="5"/>
  <c r="AG596" i="5"/>
  <c r="AD596" i="5"/>
  <c r="AG595" i="5"/>
  <c r="AF595" i="5"/>
  <c r="AD595" i="5"/>
  <c r="AF594" i="5"/>
  <c r="AG594" i="5"/>
  <c r="AD594" i="5"/>
  <c r="AG593" i="5"/>
  <c r="AF593" i="5"/>
  <c r="AD593" i="5"/>
  <c r="AF592" i="5"/>
  <c r="AG592" i="5"/>
  <c r="AD592" i="5"/>
  <c r="AG591" i="5"/>
  <c r="AF591" i="5"/>
  <c r="AD591" i="5"/>
  <c r="AF590" i="5"/>
  <c r="AG590" i="5"/>
  <c r="AD590" i="5"/>
  <c r="AG589" i="5"/>
  <c r="AF589" i="5"/>
  <c r="AD589" i="5"/>
  <c r="AF588" i="5"/>
  <c r="AG588" i="5"/>
  <c r="AD588" i="5"/>
  <c r="AG587" i="5"/>
  <c r="AF587" i="5"/>
  <c r="AD587" i="5"/>
  <c r="AF586" i="5"/>
  <c r="AG586" i="5"/>
  <c r="AD586" i="5"/>
  <c r="AG585" i="5"/>
  <c r="AF585" i="5"/>
  <c r="AD585" i="5"/>
  <c r="AF584" i="5"/>
  <c r="AG584" i="5"/>
  <c r="AD584" i="5"/>
  <c r="AG583" i="5"/>
  <c r="AF583" i="5"/>
  <c r="AD583" i="5"/>
  <c r="AF582" i="5"/>
  <c r="AG582" i="5"/>
  <c r="AD582" i="5"/>
  <c r="AG581" i="5"/>
  <c r="AF581" i="5"/>
  <c r="AD581" i="5"/>
  <c r="AF580" i="5"/>
  <c r="AG580" i="5"/>
  <c r="AD580" i="5"/>
  <c r="AG579" i="5"/>
  <c r="AF579" i="5"/>
  <c r="AD579" i="5"/>
  <c r="AF578" i="5"/>
  <c r="AG578" i="5"/>
  <c r="AD578" i="5"/>
  <c r="AG577" i="5"/>
  <c r="AF577" i="5"/>
  <c r="AD577" i="5"/>
  <c r="AF576" i="5"/>
  <c r="AG576" i="5"/>
  <c r="AD576" i="5"/>
  <c r="AG575" i="5"/>
  <c r="AF575" i="5"/>
  <c r="AD575" i="5"/>
  <c r="AF574" i="5"/>
  <c r="AG574" i="5"/>
  <c r="AD574" i="5"/>
  <c r="AG573" i="5"/>
  <c r="AF573" i="5"/>
  <c r="AD573" i="5"/>
  <c r="AF572" i="5"/>
  <c r="AG572" i="5"/>
  <c r="AD572" i="5"/>
  <c r="AG571" i="5"/>
  <c r="AF571" i="5"/>
  <c r="AD571" i="5"/>
  <c r="AF570" i="5"/>
  <c r="AG570" i="5"/>
  <c r="AD570" i="5"/>
  <c r="AG569" i="5"/>
  <c r="AF569" i="5"/>
  <c r="AD569" i="5"/>
  <c r="AF568" i="5"/>
  <c r="AG568" i="5"/>
  <c r="AD568" i="5"/>
  <c r="AG567" i="5"/>
  <c r="AF567" i="5"/>
  <c r="AD567" i="5"/>
  <c r="AF566" i="5"/>
  <c r="AG566" i="5"/>
  <c r="AD566" i="5"/>
  <c r="AG565" i="5"/>
  <c r="AF565" i="5"/>
  <c r="AD565" i="5"/>
  <c r="AF564" i="5"/>
  <c r="AG564" i="5"/>
  <c r="AD564" i="5"/>
  <c r="AG563" i="5"/>
  <c r="AF563" i="5"/>
  <c r="AD563" i="5"/>
  <c r="AF562" i="5"/>
  <c r="AG562" i="5"/>
  <c r="AD562" i="5"/>
  <c r="AG561" i="5"/>
  <c r="AF561" i="5"/>
  <c r="AD561" i="5"/>
  <c r="AF560" i="5"/>
  <c r="AG560" i="5"/>
  <c r="AD560" i="5"/>
  <c r="AG559" i="5"/>
  <c r="AF559" i="5"/>
  <c r="AD559" i="5"/>
  <c r="AF558" i="5"/>
  <c r="AG558" i="5"/>
  <c r="AD558" i="5"/>
  <c r="AG557" i="5"/>
  <c r="AF557" i="5"/>
  <c r="AD557" i="5"/>
  <c r="AF556" i="5"/>
  <c r="AG556" i="5"/>
  <c r="AD556" i="5"/>
  <c r="AG555" i="5"/>
  <c r="AF555" i="5"/>
  <c r="AD555" i="5"/>
  <c r="AF554" i="5"/>
  <c r="AG554" i="5"/>
  <c r="AD554" i="5"/>
  <c r="AG553" i="5"/>
  <c r="AF553" i="5"/>
  <c r="AD553" i="5"/>
  <c r="AF552" i="5"/>
  <c r="AG552" i="5"/>
  <c r="AD552" i="5"/>
  <c r="AG551" i="5"/>
  <c r="AF551" i="5"/>
  <c r="AD551" i="5"/>
  <c r="AF550" i="5"/>
  <c r="AG550" i="5"/>
  <c r="AD550" i="5"/>
  <c r="AG549" i="5"/>
  <c r="AF549" i="5"/>
  <c r="AD549" i="5"/>
  <c r="AF548" i="5"/>
  <c r="AG548" i="5"/>
  <c r="AD548" i="5"/>
  <c r="AG547" i="5"/>
  <c r="AF547" i="5"/>
  <c r="AD547" i="5"/>
  <c r="AF546" i="5"/>
  <c r="AG546" i="5"/>
  <c r="AD546" i="5"/>
  <c r="AG545" i="5"/>
  <c r="AF545" i="5"/>
  <c r="AD545" i="5"/>
  <c r="AF544" i="5"/>
  <c r="AG544" i="5"/>
  <c r="AD544" i="5"/>
  <c r="AG543" i="5"/>
  <c r="AF543" i="5"/>
  <c r="AD543" i="5"/>
  <c r="AF542" i="5"/>
  <c r="AG542" i="5"/>
  <c r="AD542" i="5"/>
  <c r="AG541" i="5"/>
  <c r="AF541" i="5"/>
  <c r="AD541" i="5"/>
  <c r="AF540" i="5"/>
  <c r="AG540" i="5"/>
  <c r="AD540" i="5"/>
  <c r="AG539" i="5"/>
  <c r="AF539" i="5"/>
  <c r="AD539" i="5"/>
  <c r="AF538" i="5"/>
  <c r="AG538" i="5"/>
  <c r="AD538" i="5"/>
  <c r="AG537" i="5"/>
  <c r="AF537" i="5"/>
  <c r="AD537" i="5"/>
  <c r="AF536" i="5"/>
  <c r="AG536" i="5"/>
  <c r="AD536" i="5"/>
  <c r="AG535" i="5"/>
  <c r="AF535" i="5"/>
  <c r="AD535" i="5"/>
  <c r="AF534" i="5"/>
  <c r="AG534" i="5"/>
  <c r="AD534" i="5"/>
  <c r="AG533" i="5"/>
  <c r="AF533" i="5"/>
  <c r="AD533" i="5"/>
  <c r="AF532" i="5"/>
  <c r="AG532" i="5"/>
  <c r="AD532" i="5"/>
  <c r="AG531" i="5"/>
  <c r="AF531" i="5"/>
  <c r="AD531" i="5"/>
  <c r="AF530" i="5"/>
  <c r="AG530" i="5"/>
  <c r="AD530" i="5"/>
  <c r="AG529" i="5"/>
  <c r="AF529" i="5"/>
  <c r="AD529" i="5"/>
  <c r="AF528" i="5"/>
  <c r="AG528" i="5"/>
  <c r="AD528" i="5"/>
  <c r="AG527" i="5"/>
  <c r="AF527" i="5"/>
  <c r="AD527" i="5"/>
  <c r="AF526" i="5"/>
  <c r="AG526" i="5"/>
  <c r="AD526" i="5"/>
  <c r="AG525" i="5"/>
  <c r="AF525" i="5"/>
  <c r="AD525" i="5"/>
  <c r="AF524" i="5"/>
  <c r="AG524" i="5"/>
  <c r="AD524" i="5"/>
  <c r="AG523" i="5"/>
  <c r="AF523" i="5"/>
  <c r="AD523" i="5"/>
  <c r="AF522" i="5"/>
  <c r="AG522" i="5"/>
  <c r="AD522" i="5"/>
  <c r="AG521" i="5"/>
  <c r="AF521" i="5"/>
  <c r="AD521" i="5"/>
  <c r="AF520" i="5"/>
  <c r="AG520" i="5"/>
  <c r="AD520" i="5"/>
  <c r="AG519" i="5"/>
  <c r="AF519" i="5"/>
  <c r="AD519" i="5"/>
  <c r="AF518" i="5"/>
  <c r="AG518" i="5"/>
  <c r="AD518" i="5"/>
  <c r="AG517" i="5"/>
  <c r="AF517" i="5"/>
  <c r="AD517" i="5"/>
  <c r="AF516" i="5"/>
  <c r="AG516" i="5"/>
  <c r="AD516" i="5"/>
  <c r="AG515" i="5"/>
  <c r="AF515" i="5"/>
  <c r="AD515" i="5"/>
  <c r="AF514" i="5"/>
  <c r="AG514" i="5"/>
  <c r="AD514" i="5"/>
  <c r="AG513" i="5"/>
  <c r="AF513" i="5"/>
  <c r="AD513" i="5"/>
  <c r="AF512" i="5"/>
  <c r="AG512" i="5"/>
  <c r="AD512" i="5"/>
  <c r="AG511" i="5"/>
  <c r="AF511" i="5"/>
  <c r="AD511" i="5"/>
  <c r="AF510" i="5"/>
  <c r="AG510" i="5"/>
  <c r="AD510" i="5"/>
  <c r="AG509" i="5"/>
  <c r="AF509" i="5"/>
  <c r="AD509" i="5"/>
  <c r="AF508" i="5"/>
  <c r="AG508" i="5"/>
  <c r="AD508" i="5"/>
  <c r="AG507" i="5"/>
  <c r="AF507" i="5"/>
  <c r="AD507" i="5"/>
  <c r="AF506" i="5"/>
  <c r="AG506" i="5"/>
  <c r="AD506" i="5"/>
  <c r="AG505" i="5"/>
  <c r="AF505" i="5"/>
  <c r="AD505" i="5"/>
  <c r="AF504" i="5"/>
  <c r="AG504" i="5"/>
  <c r="AD504" i="5"/>
  <c r="AG503" i="5"/>
  <c r="AF503" i="5"/>
  <c r="AD503" i="5"/>
  <c r="AF502" i="5"/>
  <c r="AG502" i="5"/>
  <c r="AD502" i="5"/>
  <c r="AG501" i="5"/>
  <c r="AF501" i="5"/>
  <c r="AD501" i="5"/>
  <c r="AF500" i="5"/>
  <c r="AG500" i="5"/>
  <c r="AD500" i="5"/>
  <c r="AG499" i="5"/>
  <c r="AF499" i="5"/>
  <c r="AD499" i="5"/>
  <c r="AF498" i="5"/>
  <c r="AG498" i="5"/>
  <c r="AD498" i="5"/>
  <c r="AG497" i="5"/>
  <c r="AF497" i="5"/>
  <c r="AD497" i="5"/>
  <c r="AF496" i="5"/>
  <c r="AG496" i="5"/>
  <c r="AD496" i="5"/>
  <c r="AG495" i="5"/>
  <c r="AF495" i="5"/>
  <c r="AD495" i="5"/>
  <c r="AF494" i="5"/>
  <c r="AG494" i="5"/>
  <c r="AD494" i="5"/>
  <c r="AG493" i="5"/>
  <c r="AF493" i="5"/>
  <c r="AD493" i="5"/>
  <c r="AF492" i="5"/>
  <c r="AG492" i="5"/>
  <c r="AD492" i="5"/>
  <c r="AG491" i="5"/>
  <c r="AF491" i="5"/>
  <c r="AD491" i="5"/>
  <c r="AF490" i="5"/>
  <c r="AG490" i="5"/>
  <c r="AD490" i="5"/>
  <c r="AG489" i="5"/>
  <c r="AF489" i="5"/>
  <c r="AD489" i="5"/>
  <c r="AF488" i="5"/>
  <c r="AG488" i="5"/>
  <c r="AD488" i="5"/>
  <c r="AG487" i="5"/>
  <c r="AF487" i="5"/>
  <c r="AD487" i="5"/>
  <c r="AF486" i="5"/>
  <c r="AG486" i="5"/>
  <c r="AD486" i="5"/>
  <c r="AG485" i="5"/>
  <c r="AF485" i="5"/>
  <c r="AD485" i="5"/>
  <c r="AF484" i="5"/>
  <c r="AG484" i="5"/>
  <c r="AD484" i="5"/>
  <c r="AG483" i="5"/>
  <c r="AF483" i="5"/>
  <c r="AD483" i="5"/>
  <c r="AF482" i="5"/>
  <c r="AG482" i="5"/>
  <c r="AD482" i="5"/>
  <c r="AG481" i="5"/>
  <c r="AF481" i="5"/>
  <c r="AD481" i="5"/>
  <c r="AF480" i="5"/>
  <c r="AG480" i="5"/>
  <c r="AD480" i="5"/>
  <c r="AG479" i="5"/>
  <c r="AF479" i="5"/>
  <c r="AD479" i="5"/>
  <c r="AF478" i="5"/>
  <c r="AG478" i="5"/>
  <c r="AD478" i="5"/>
  <c r="AG477" i="5"/>
  <c r="AF477" i="5"/>
  <c r="AD477" i="5"/>
  <c r="AF476" i="5"/>
  <c r="AG476" i="5"/>
  <c r="AD476" i="5"/>
  <c r="AG475" i="5"/>
  <c r="AF475" i="5"/>
  <c r="AD475" i="5"/>
  <c r="AF474" i="5"/>
  <c r="AG474" i="5"/>
  <c r="AD474" i="5"/>
  <c r="AG473" i="5"/>
  <c r="AF473" i="5"/>
  <c r="AD473" i="5"/>
  <c r="AF472" i="5"/>
  <c r="AG472" i="5"/>
  <c r="AD472" i="5"/>
  <c r="AG471" i="5"/>
  <c r="AF471" i="5"/>
  <c r="AD471" i="5"/>
  <c r="AF470" i="5"/>
  <c r="AG470" i="5"/>
  <c r="AD470" i="5"/>
  <c r="AG469" i="5"/>
  <c r="AF469" i="5"/>
  <c r="AD469" i="5"/>
  <c r="AF468" i="5"/>
  <c r="AG468" i="5"/>
  <c r="AD468" i="5"/>
  <c r="AG467" i="5"/>
  <c r="AF467" i="5"/>
  <c r="AD467" i="5"/>
  <c r="AF466" i="5"/>
  <c r="AG466" i="5"/>
  <c r="AD466" i="5"/>
  <c r="AG465" i="5"/>
  <c r="AF465" i="5"/>
  <c r="AD465" i="5"/>
  <c r="AF464" i="5"/>
  <c r="AG464" i="5"/>
  <c r="AD464" i="5"/>
  <c r="AG463" i="5"/>
  <c r="AF463" i="5"/>
  <c r="AD463" i="5"/>
  <c r="AF462" i="5"/>
  <c r="AG462" i="5"/>
  <c r="AD462" i="5"/>
  <c r="AG461" i="5"/>
  <c r="AF461" i="5"/>
  <c r="AD461" i="5"/>
  <c r="AF460" i="5"/>
  <c r="AG460" i="5"/>
  <c r="AD460" i="5"/>
  <c r="AG459" i="5"/>
  <c r="AF459" i="5"/>
  <c r="AD459" i="5"/>
  <c r="AF458" i="5"/>
  <c r="AG458" i="5"/>
  <c r="AD458" i="5"/>
  <c r="AG457" i="5"/>
  <c r="AF457" i="5"/>
  <c r="AD457" i="5"/>
  <c r="AF456" i="5"/>
  <c r="AG456" i="5"/>
  <c r="AD456" i="5"/>
  <c r="AG455" i="5"/>
  <c r="AF455" i="5"/>
  <c r="AD455" i="5"/>
  <c r="AF454" i="5"/>
  <c r="AG454" i="5"/>
  <c r="AD454" i="5"/>
  <c r="AG453" i="5"/>
  <c r="AF453" i="5"/>
  <c r="AD453" i="5"/>
  <c r="AF452" i="5"/>
  <c r="AG452" i="5"/>
  <c r="AD452" i="5"/>
  <c r="AG451" i="5"/>
  <c r="AF451" i="5"/>
  <c r="AD451" i="5"/>
  <c r="AF450" i="5"/>
  <c r="AG450" i="5"/>
  <c r="AD450" i="5"/>
  <c r="AG449" i="5"/>
  <c r="AF449" i="5"/>
  <c r="AD449" i="5"/>
  <c r="AF448" i="5"/>
  <c r="AG448" i="5"/>
  <c r="AD448" i="5"/>
  <c r="AG447" i="5"/>
  <c r="AF447" i="5"/>
  <c r="AD447" i="5"/>
  <c r="AF446" i="5"/>
  <c r="AG446" i="5"/>
  <c r="AD446" i="5"/>
  <c r="AG445" i="5"/>
  <c r="AF445" i="5"/>
  <c r="AD445" i="5"/>
  <c r="AF444" i="5"/>
  <c r="AG444" i="5"/>
  <c r="AD444" i="5"/>
  <c r="AG443" i="5"/>
  <c r="AF443" i="5"/>
  <c r="AD443" i="5"/>
  <c r="AF442" i="5"/>
  <c r="AG442" i="5"/>
  <c r="AD442" i="5"/>
  <c r="AG441" i="5"/>
  <c r="AF441" i="5"/>
  <c r="AD441" i="5"/>
  <c r="AF440" i="5"/>
  <c r="AG440" i="5"/>
  <c r="AD440" i="5"/>
  <c r="AG439" i="5"/>
  <c r="AF439" i="5"/>
  <c r="AD439" i="5"/>
  <c r="AF438" i="5"/>
  <c r="AG438" i="5"/>
  <c r="AD438" i="5"/>
  <c r="AG437" i="5"/>
  <c r="AF437" i="5"/>
  <c r="AD437" i="5"/>
  <c r="AF436" i="5"/>
  <c r="AG436" i="5"/>
  <c r="AD436" i="5"/>
  <c r="AG435" i="5"/>
  <c r="AF435" i="5"/>
  <c r="AD435" i="5"/>
  <c r="AF434" i="5"/>
  <c r="AG434" i="5"/>
  <c r="AD434" i="5"/>
  <c r="AG433" i="5"/>
  <c r="AF433" i="5"/>
  <c r="AD433" i="5"/>
  <c r="AF432" i="5"/>
  <c r="AG432" i="5"/>
  <c r="AD432" i="5"/>
  <c r="AG431" i="5"/>
  <c r="AF431" i="5"/>
  <c r="AD431" i="5"/>
  <c r="AF430" i="5"/>
  <c r="AG430" i="5"/>
  <c r="AD430" i="5"/>
  <c r="AG429" i="5"/>
  <c r="AF429" i="5"/>
  <c r="AD429" i="5"/>
  <c r="AF428" i="5"/>
  <c r="AG428" i="5"/>
  <c r="AD428" i="5"/>
  <c r="AG427" i="5"/>
  <c r="AF427" i="5"/>
  <c r="AD427" i="5"/>
  <c r="AF426" i="5"/>
  <c r="AG426" i="5"/>
  <c r="AD426" i="5"/>
  <c r="AG425" i="5"/>
  <c r="AF425" i="5"/>
  <c r="AD425" i="5"/>
  <c r="AF424" i="5"/>
  <c r="AG424" i="5"/>
  <c r="AD424" i="5"/>
  <c r="AG423" i="5"/>
  <c r="AF423" i="5"/>
  <c r="AD423" i="5"/>
  <c r="AF422" i="5"/>
  <c r="AG422" i="5"/>
  <c r="AD422" i="5"/>
  <c r="AG421" i="5"/>
  <c r="AF421" i="5"/>
  <c r="AD421" i="5"/>
  <c r="AF420" i="5"/>
  <c r="AG420" i="5"/>
  <c r="AD420" i="5"/>
  <c r="AG419" i="5"/>
  <c r="AF419" i="5"/>
  <c r="AD419" i="5"/>
  <c r="AF418" i="5"/>
  <c r="AG418" i="5"/>
  <c r="AD418" i="5"/>
  <c r="AG417" i="5"/>
  <c r="AF417" i="5"/>
  <c r="AD417" i="5"/>
  <c r="AF416" i="5"/>
  <c r="AG416" i="5"/>
  <c r="AD416" i="5"/>
  <c r="AG415" i="5"/>
  <c r="AF415" i="5"/>
  <c r="AD415" i="5"/>
  <c r="AF414" i="5"/>
  <c r="AG414" i="5"/>
  <c r="AD414" i="5"/>
  <c r="AG413" i="5"/>
  <c r="AF413" i="5"/>
  <c r="AD413" i="5"/>
  <c r="AF412" i="5"/>
  <c r="AG412" i="5"/>
  <c r="AD412" i="5"/>
  <c r="AG411" i="5"/>
  <c r="AF411" i="5"/>
  <c r="AD411" i="5"/>
  <c r="AF410" i="5"/>
  <c r="AG410" i="5"/>
  <c r="AD410" i="5"/>
  <c r="AG409" i="5"/>
  <c r="AF409" i="5"/>
  <c r="AD409" i="5"/>
  <c r="AF408" i="5"/>
  <c r="AG408" i="5"/>
  <c r="AD408" i="5"/>
  <c r="AG407" i="5"/>
  <c r="AF407" i="5"/>
  <c r="AD407" i="5"/>
  <c r="AF406" i="5"/>
  <c r="AG406" i="5"/>
  <c r="AD406" i="5"/>
  <c r="AG405" i="5"/>
  <c r="AF405" i="5"/>
  <c r="AD405" i="5"/>
  <c r="AF404" i="5"/>
  <c r="AG404" i="5"/>
  <c r="AD404" i="5"/>
  <c r="AG403" i="5"/>
  <c r="AF403" i="5"/>
  <c r="AD403" i="5"/>
  <c r="AF402" i="5"/>
  <c r="AG402" i="5"/>
  <c r="AD402" i="5"/>
  <c r="AG401" i="5"/>
  <c r="AF401" i="5"/>
  <c r="AD401" i="5"/>
  <c r="AF400" i="5"/>
  <c r="AG400" i="5"/>
  <c r="AD400" i="5"/>
  <c r="AG399" i="5"/>
  <c r="AF399" i="5"/>
  <c r="AD399" i="5"/>
  <c r="AF398" i="5"/>
  <c r="AG398" i="5"/>
  <c r="AD398" i="5"/>
  <c r="AG397" i="5"/>
  <c r="AF397" i="5"/>
  <c r="AD397" i="5"/>
  <c r="AF396" i="5"/>
  <c r="AG396" i="5"/>
  <c r="AD396" i="5"/>
  <c r="AG395" i="5"/>
  <c r="AF395" i="5"/>
  <c r="AD395" i="5"/>
  <c r="AF394" i="5"/>
  <c r="AG394" i="5"/>
  <c r="AD394" i="5"/>
  <c r="AG393" i="5"/>
  <c r="AF393" i="5"/>
  <c r="AD393" i="5"/>
  <c r="AF392" i="5"/>
  <c r="AG392" i="5"/>
  <c r="AD392" i="5"/>
  <c r="AG391" i="5"/>
  <c r="AF391" i="5"/>
  <c r="AD391" i="5"/>
  <c r="AF390" i="5"/>
  <c r="AG390" i="5"/>
  <c r="AD390" i="5"/>
  <c r="AG389" i="5"/>
  <c r="AF389" i="5"/>
  <c r="AD389" i="5"/>
  <c r="AF388" i="5"/>
  <c r="AG388" i="5"/>
  <c r="AD388" i="5"/>
  <c r="AG387" i="5"/>
  <c r="AF387" i="5"/>
  <c r="AD387" i="5"/>
  <c r="AF386" i="5"/>
  <c r="AG386" i="5"/>
  <c r="AD386" i="5"/>
  <c r="AG385" i="5"/>
  <c r="AF385" i="5"/>
  <c r="AD385" i="5"/>
  <c r="AF384" i="5"/>
  <c r="AG384" i="5"/>
  <c r="AD384" i="5"/>
  <c r="AG383" i="5"/>
  <c r="AF383" i="5"/>
  <c r="AD383" i="5"/>
  <c r="AF382" i="5"/>
  <c r="AG382" i="5"/>
  <c r="AD382" i="5"/>
  <c r="AG381" i="5"/>
  <c r="AF381" i="5"/>
  <c r="AD381" i="5"/>
  <c r="AF380" i="5"/>
  <c r="AG380" i="5"/>
  <c r="AD380" i="5"/>
  <c r="AG379" i="5"/>
  <c r="AF379" i="5"/>
  <c r="AD379" i="5"/>
  <c r="AF378" i="5"/>
  <c r="AG378" i="5"/>
  <c r="AD378" i="5"/>
  <c r="AG377" i="5"/>
  <c r="AF377" i="5"/>
  <c r="AD377" i="5"/>
  <c r="AF376" i="5"/>
  <c r="AG376" i="5"/>
  <c r="AD376" i="5"/>
  <c r="AG375" i="5"/>
  <c r="AF375" i="5"/>
  <c r="AD375" i="5"/>
  <c r="AF374" i="5"/>
  <c r="AG374" i="5"/>
  <c r="AD374" i="5"/>
  <c r="AG373" i="5"/>
  <c r="AF373" i="5"/>
  <c r="AD373" i="5"/>
  <c r="AF372" i="5"/>
  <c r="AG372" i="5"/>
  <c r="AD372" i="5"/>
  <c r="AG371" i="5"/>
  <c r="AF371" i="5"/>
  <c r="AD371" i="5"/>
  <c r="AF370" i="5"/>
  <c r="AG370" i="5"/>
  <c r="AD370" i="5"/>
  <c r="AG369" i="5"/>
  <c r="AF369" i="5"/>
  <c r="AD369" i="5"/>
  <c r="AF368" i="5"/>
  <c r="AG368" i="5"/>
  <c r="AD368" i="5"/>
  <c r="AG367" i="5"/>
  <c r="AF367" i="5"/>
  <c r="AD367" i="5"/>
  <c r="AF366" i="5"/>
  <c r="AG366" i="5"/>
  <c r="AD366" i="5"/>
  <c r="AG365" i="5"/>
  <c r="AF365" i="5"/>
  <c r="AD365" i="5"/>
  <c r="AF364" i="5"/>
  <c r="AG364" i="5"/>
  <c r="AD364" i="5"/>
  <c r="AG363" i="5"/>
  <c r="AF363" i="5"/>
  <c r="AD363" i="5"/>
  <c r="AF362" i="5"/>
  <c r="AG362" i="5"/>
  <c r="AD362" i="5"/>
  <c r="AG361" i="5"/>
  <c r="AF361" i="5"/>
  <c r="AD361" i="5"/>
  <c r="AF360" i="5"/>
  <c r="AG360" i="5"/>
  <c r="AD360" i="5"/>
  <c r="AG359" i="5"/>
  <c r="AF359" i="5"/>
  <c r="AD359" i="5"/>
  <c r="AF358" i="5"/>
  <c r="AG358" i="5"/>
  <c r="AD358" i="5"/>
  <c r="AG357" i="5"/>
  <c r="AF357" i="5"/>
  <c r="AD357" i="5"/>
  <c r="AF356" i="5"/>
  <c r="AG356" i="5"/>
  <c r="AD356" i="5"/>
  <c r="AG355" i="5"/>
  <c r="AF355" i="5"/>
  <c r="AD355" i="5"/>
  <c r="AF354" i="5"/>
  <c r="AG354" i="5"/>
  <c r="AD354" i="5"/>
  <c r="AG353" i="5"/>
  <c r="AF353" i="5"/>
  <c r="AD353" i="5"/>
  <c r="AF352" i="5"/>
  <c r="AG352" i="5"/>
  <c r="AD352" i="5"/>
  <c r="AG351" i="5"/>
  <c r="AF351" i="5"/>
  <c r="AD351" i="5"/>
  <c r="AF350" i="5"/>
  <c r="AG350" i="5"/>
  <c r="AD350" i="5"/>
  <c r="AG349" i="5"/>
  <c r="AF349" i="5"/>
  <c r="AD349" i="5"/>
  <c r="AF348" i="5"/>
  <c r="AG348" i="5"/>
  <c r="AD348" i="5"/>
  <c r="AG347" i="5"/>
  <c r="AF347" i="5"/>
  <c r="AD347" i="5"/>
  <c r="AF346" i="5"/>
  <c r="AG346" i="5"/>
  <c r="AD346" i="5"/>
  <c r="AG345" i="5"/>
  <c r="AF345" i="5"/>
  <c r="AD345" i="5"/>
  <c r="AF344" i="5"/>
  <c r="AG344" i="5"/>
  <c r="AD344" i="5"/>
  <c r="AG343" i="5"/>
  <c r="AF343" i="5"/>
  <c r="AD343" i="5"/>
  <c r="AF342" i="5"/>
  <c r="AG342" i="5"/>
  <c r="AD342" i="5"/>
  <c r="AG341" i="5"/>
  <c r="AF341" i="5"/>
  <c r="AD341" i="5"/>
  <c r="AF340" i="5"/>
  <c r="AG340" i="5"/>
  <c r="AD340" i="5"/>
  <c r="AG339" i="5"/>
  <c r="AF339" i="5"/>
  <c r="AD339" i="5"/>
  <c r="AF338" i="5"/>
  <c r="AG338" i="5"/>
  <c r="AD338" i="5"/>
  <c r="AG337" i="5"/>
  <c r="AF337" i="5"/>
  <c r="AD337" i="5"/>
  <c r="AF336" i="5"/>
  <c r="AG336" i="5"/>
  <c r="AD336" i="5"/>
  <c r="AG335" i="5"/>
  <c r="AF335" i="5"/>
  <c r="AD335" i="5"/>
  <c r="AF334" i="5"/>
  <c r="AG334" i="5"/>
  <c r="AD334" i="5"/>
  <c r="AG333" i="5"/>
  <c r="AF333" i="5"/>
  <c r="AD333" i="5"/>
  <c r="AF332" i="5"/>
  <c r="AG332" i="5"/>
  <c r="AD332" i="5"/>
  <c r="AG331" i="5"/>
  <c r="AF331" i="5"/>
  <c r="AD331" i="5"/>
  <c r="AF330" i="5"/>
  <c r="AG330" i="5"/>
  <c r="AD330" i="5"/>
  <c r="AG329" i="5"/>
  <c r="AF329" i="5"/>
  <c r="AD329" i="5"/>
  <c r="AF328" i="5"/>
  <c r="AG328" i="5"/>
  <c r="AD328" i="5"/>
  <c r="AG327" i="5"/>
  <c r="AF327" i="5"/>
  <c r="AD327" i="5"/>
  <c r="AF326" i="5"/>
  <c r="AG326" i="5"/>
  <c r="AD326" i="5"/>
  <c r="AG325" i="5"/>
  <c r="AF325" i="5"/>
  <c r="AD325" i="5"/>
  <c r="AF324" i="5"/>
  <c r="AG324" i="5"/>
  <c r="AD324" i="5"/>
  <c r="AG323" i="5"/>
  <c r="AF323" i="5"/>
  <c r="AD323" i="5"/>
  <c r="AF322" i="5"/>
  <c r="AG322" i="5"/>
  <c r="AD322" i="5"/>
  <c r="AG321" i="5"/>
  <c r="AF321" i="5"/>
  <c r="AD321" i="5"/>
  <c r="AF320" i="5"/>
  <c r="AG320" i="5"/>
  <c r="AD320" i="5"/>
  <c r="AG319" i="5"/>
  <c r="AF319" i="5"/>
  <c r="AD319" i="5"/>
  <c r="AF318" i="5"/>
  <c r="AG318" i="5"/>
  <c r="AD318" i="5"/>
  <c r="AG317" i="5"/>
  <c r="AF317" i="5"/>
  <c r="AD317" i="5"/>
  <c r="AF316" i="5"/>
  <c r="AG316" i="5"/>
  <c r="AD316" i="5"/>
  <c r="AG315" i="5"/>
  <c r="AF315" i="5"/>
  <c r="AD315" i="5"/>
  <c r="AF314" i="5"/>
  <c r="AG314" i="5"/>
  <c r="AD314" i="5"/>
  <c r="AG313" i="5"/>
  <c r="AF313" i="5"/>
  <c r="AD313" i="5"/>
  <c r="AF312" i="5"/>
  <c r="AG312" i="5"/>
  <c r="AD312" i="5"/>
  <c r="AG311" i="5"/>
  <c r="AF311" i="5"/>
  <c r="AD311" i="5"/>
  <c r="AF310" i="5"/>
  <c r="AG310" i="5"/>
  <c r="AD310" i="5"/>
  <c r="AG309" i="5"/>
  <c r="AF309" i="5"/>
  <c r="AD309" i="5"/>
  <c r="AF308" i="5"/>
  <c r="AG308" i="5"/>
  <c r="AD308" i="5"/>
  <c r="AG307" i="5"/>
  <c r="AF307" i="5"/>
  <c r="AD307" i="5"/>
  <c r="AF306" i="5"/>
  <c r="AG306" i="5"/>
  <c r="AD306" i="5"/>
  <c r="AG305" i="5"/>
  <c r="AF305" i="5"/>
  <c r="AD305" i="5"/>
  <c r="AF304" i="5"/>
  <c r="AG304" i="5"/>
  <c r="AD304" i="5"/>
  <c r="AG303" i="5"/>
  <c r="AF303" i="5"/>
  <c r="AD303" i="5"/>
  <c r="AF302" i="5"/>
  <c r="AG302" i="5"/>
  <c r="AD302" i="5"/>
  <c r="AG301" i="5"/>
  <c r="AF301" i="5"/>
  <c r="AD301" i="5"/>
  <c r="AF300" i="5"/>
  <c r="AG300" i="5"/>
  <c r="AD300" i="5"/>
  <c r="AG299" i="5"/>
  <c r="AF299" i="5"/>
  <c r="AD299" i="5"/>
  <c r="AF298" i="5"/>
  <c r="AG298" i="5"/>
  <c r="AD298" i="5"/>
  <c r="AG297" i="5"/>
  <c r="AF297" i="5"/>
  <c r="AD297" i="5"/>
  <c r="AF296" i="5"/>
  <c r="AG296" i="5"/>
  <c r="AD296" i="5"/>
  <c r="AG295" i="5"/>
  <c r="AF295" i="5"/>
  <c r="AD295" i="5"/>
  <c r="AF294" i="5"/>
  <c r="AG294" i="5"/>
  <c r="AD294" i="5"/>
  <c r="AG293" i="5"/>
  <c r="AF293" i="5"/>
  <c r="AD293" i="5"/>
  <c r="AF292" i="5"/>
  <c r="AG292" i="5"/>
  <c r="AD292" i="5"/>
  <c r="AG291" i="5"/>
  <c r="AF291" i="5"/>
  <c r="AD291" i="5"/>
  <c r="AF290" i="5"/>
  <c r="AG290" i="5"/>
  <c r="AD290" i="5"/>
  <c r="AG289" i="5"/>
  <c r="AF289" i="5"/>
  <c r="AD289" i="5"/>
  <c r="AF288" i="5"/>
  <c r="AG288" i="5"/>
  <c r="AD288" i="5"/>
  <c r="AG287" i="5"/>
  <c r="AF287" i="5"/>
  <c r="AD287" i="5"/>
  <c r="AF286" i="5"/>
  <c r="AG286" i="5"/>
  <c r="AD286" i="5"/>
  <c r="AG285" i="5"/>
  <c r="AF285" i="5"/>
  <c r="AD285" i="5"/>
  <c r="AF284" i="5"/>
  <c r="AG284" i="5"/>
  <c r="AD284" i="5"/>
  <c r="AG283" i="5"/>
  <c r="AF283" i="5"/>
  <c r="AD283" i="5"/>
  <c r="AF282" i="5"/>
  <c r="AG282" i="5"/>
  <c r="AD282" i="5"/>
  <c r="AG281" i="5"/>
  <c r="AF281" i="5"/>
  <c r="AD281" i="5"/>
  <c r="AF280" i="5"/>
  <c r="AG280" i="5"/>
  <c r="AD280" i="5"/>
  <c r="AG279" i="5"/>
  <c r="AF279" i="5"/>
  <c r="AD279" i="5"/>
  <c r="AF278" i="5"/>
  <c r="AG278" i="5"/>
  <c r="AD278" i="5"/>
  <c r="AG277" i="5"/>
  <c r="AF277" i="5"/>
  <c r="AD277" i="5"/>
  <c r="AF276" i="5"/>
  <c r="AG276" i="5"/>
  <c r="AD276" i="5"/>
  <c r="AG275" i="5"/>
  <c r="AF275" i="5"/>
  <c r="AD275" i="5"/>
  <c r="AF274" i="5"/>
  <c r="AG274" i="5"/>
  <c r="AD274" i="5"/>
  <c r="AG273" i="5"/>
  <c r="AF273" i="5"/>
  <c r="AD273" i="5"/>
  <c r="AF272" i="5"/>
  <c r="AG272" i="5"/>
  <c r="AD272" i="5"/>
  <c r="AG271" i="5"/>
  <c r="AF271" i="5"/>
  <c r="AD271" i="5"/>
  <c r="AF270" i="5"/>
  <c r="AG270" i="5"/>
  <c r="AD270" i="5"/>
  <c r="AG269" i="5"/>
  <c r="AF269" i="5"/>
  <c r="AD269" i="5"/>
  <c r="AF268" i="5"/>
  <c r="AG268" i="5"/>
  <c r="AD268" i="5"/>
  <c r="AG267" i="5"/>
  <c r="AF267" i="5"/>
  <c r="AD267" i="5"/>
  <c r="AF266" i="5"/>
  <c r="AG266" i="5"/>
  <c r="AD266" i="5"/>
  <c r="AG265" i="5"/>
  <c r="AF265" i="5"/>
  <c r="AD265" i="5"/>
  <c r="AF264" i="5"/>
  <c r="AG264" i="5"/>
  <c r="AD264" i="5"/>
  <c r="AG263" i="5"/>
  <c r="AF263" i="5"/>
  <c r="AD263" i="5"/>
  <c r="AF262" i="5"/>
  <c r="AG262" i="5"/>
  <c r="AD262" i="5"/>
  <c r="AG261" i="5"/>
  <c r="AF261" i="5"/>
  <c r="AD261" i="5"/>
  <c r="AF260" i="5"/>
  <c r="AG260" i="5"/>
  <c r="AD260" i="5"/>
  <c r="AG259" i="5"/>
  <c r="AF259" i="5"/>
  <c r="AD259" i="5"/>
  <c r="AF258" i="5"/>
  <c r="AG258" i="5"/>
  <c r="AD258" i="5"/>
  <c r="AG257" i="5"/>
  <c r="AF257" i="5"/>
  <c r="AD257" i="5"/>
  <c r="AF256" i="5"/>
  <c r="AG256" i="5"/>
  <c r="AD256" i="5"/>
  <c r="AG255" i="5"/>
  <c r="AF255" i="5"/>
  <c r="AD255" i="5"/>
  <c r="AF254" i="5"/>
  <c r="AG254" i="5"/>
  <c r="AD254" i="5"/>
  <c r="AG253" i="5"/>
  <c r="AF253" i="5"/>
  <c r="AD253" i="5"/>
  <c r="AF252" i="5"/>
  <c r="AG252" i="5"/>
  <c r="AD252" i="5"/>
  <c r="AG251" i="5"/>
  <c r="AF251" i="5"/>
  <c r="AD251" i="5"/>
  <c r="AF250" i="5"/>
  <c r="AG250" i="5"/>
  <c r="AD250" i="5"/>
  <c r="AG249" i="5"/>
  <c r="AF249" i="5"/>
  <c r="AD249" i="5"/>
  <c r="AF248" i="5"/>
  <c r="AG248" i="5"/>
  <c r="AD248" i="5"/>
  <c r="AG247" i="5"/>
  <c r="AF247" i="5"/>
  <c r="AD247" i="5"/>
  <c r="AF246" i="5"/>
  <c r="AG246" i="5"/>
  <c r="AD246" i="5"/>
  <c r="AG245" i="5"/>
  <c r="AF245" i="5"/>
  <c r="AD245" i="5"/>
  <c r="AF244" i="5"/>
  <c r="AG244" i="5"/>
  <c r="AD244" i="5"/>
  <c r="AG243" i="5"/>
  <c r="AF243" i="5"/>
  <c r="AD243" i="5"/>
  <c r="AF242" i="5"/>
  <c r="AG242" i="5"/>
  <c r="AD242" i="5"/>
  <c r="AG241" i="5"/>
  <c r="AF241" i="5"/>
  <c r="AD241" i="5"/>
  <c r="AF240" i="5"/>
  <c r="AG240" i="5"/>
  <c r="AD240" i="5"/>
  <c r="AG239" i="5"/>
  <c r="AF239" i="5"/>
  <c r="AD239" i="5"/>
  <c r="AF238" i="5"/>
  <c r="AG238" i="5"/>
  <c r="AD238" i="5"/>
  <c r="AG237" i="5"/>
  <c r="AF237" i="5"/>
  <c r="AD237" i="5"/>
  <c r="AF236" i="5"/>
  <c r="AG236" i="5"/>
  <c r="AD236" i="5"/>
  <c r="AG235" i="5"/>
  <c r="AF235" i="5"/>
  <c r="AD235" i="5"/>
  <c r="AF234" i="5"/>
  <c r="AG234" i="5"/>
  <c r="AD234" i="5"/>
  <c r="AG233" i="5"/>
  <c r="AF233" i="5"/>
  <c r="AD233" i="5"/>
  <c r="AF232" i="5"/>
  <c r="AG232" i="5"/>
  <c r="AD232" i="5"/>
  <c r="AG231" i="5"/>
  <c r="AF231" i="5"/>
  <c r="AD231" i="5"/>
  <c r="AF230" i="5"/>
  <c r="AG230" i="5"/>
  <c r="AD230" i="5"/>
  <c r="AG229" i="5"/>
  <c r="AF229" i="5"/>
  <c r="AD229" i="5"/>
  <c r="AF228" i="5"/>
  <c r="AG228" i="5"/>
  <c r="AD228" i="5"/>
  <c r="AG227" i="5"/>
  <c r="AF227" i="5"/>
  <c r="AD227" i="5"/>
  <c r="AF226" i="5"/>
  <c r="AG226" i="5"/>
  <c r="AD226" i="5"/>
  <c r="AG225" i="5"/>
  <c r="AF225" i="5"/>
  <c r="AD225" i="5"/>
  <c r="AF224" i="5"/>
  <c r="AG224" i="5"/>
  <c r="AD224" i="5"/>
  <c r="AG223" i="5"/>
  <c r="AF223" i="5"/>
  <c r="AD223" i="5"/>
  <c r="AF222" i="5"/>
  <c r="AG222" i="5"/>
  <c r="AD222" i="5"/>
  <c r="AG221" i="5"/>
  <c r="AF221" i="5"/>
  <c r="AD221" i="5"/>
  <c r="AF220" i="5"/>
  <c r="AG220" i="5"/>
  <c r="AD220" i="5"/>
  <c r="AG219" i="5"/>
  <c r="AF219" i="5"/>
  <c r="AD219" i="5"/>
  <c r="AF218" i="5"/>
  <c r="AG218" i="5"/>
  <c r="AD218" i="5"/>
  <c r="AG217" i="5"/>
  <c r="AF217" i="5"/>
  <c r="AD217" i="5"/>
  <c r="AF216" i="5"/>
  <c r="AG216" i="5"/>
  <c r="AD216" i="5"/>
  <c r="AG215" i="5"/>
  <c r="AF215" i="5"/>
  <c r="AD215" i="5"/>
  <c r="AF214" i="5"/>
  <c r="AG214" i="5"/>
  <c r="AD214" i="5"/>
  <c r="AG213" i="5"/>
  <c r="AF213" i="5"/>
  <c r="AD213" i="5"/>
  <c r="AF212" i="5"/>
  <c r="AG212" i="5"/>
  <c r="AD212" i="5"/>
  <c r="AG211" i="5"/>
  <c r="AF211" i="5"/>
  <c r="AD211" i="5"/>
  <c r="AF210" i="5"/>
  <c r="AG210" i="5"/>
  <c r="AD210" i="5"/>
  <c r="AG209" i="5"/>
  <c r="AF209" i="5"/>
  <c r="AD209" i="5"/>
  <c r="AF208" i="5"/>
  <c r="AG208" i="5"/>
  <c r="AD208" i="5"/>
  <c r="AG207" i="5"/>
  <c r="AF207" i="5"/>
  <c r="AD207" i="5"/>
  <c r="AF206" i="5"/>
  <c r="AG206" i="5"/>
  <c r="AD206" i="5"/>
  <c r="AG205" i="5"/>
  <c r="AF205" i="5"/>
  <c r="AD205" i="5"/>
  <c r="AF204" i="5"/>
  <c r="AG204" i="5"/>
  <c r="AD204" i="5"/>
  <c r="AG203" i="5"/>
  <c r="AF203" i="5"/>
  <c r="AD203" i="5"/>
  <c r="AF202" i="5"/>
  <c r="AG202" i="5"/>
  <c r="AD202" i="5"/>
  <c r="AG201" i="5"/>
  <c r="AF201" i="5"/>
  <c r="AD201" i="5"/>
  <c r="AF200" i="5"/>
  <c r="AG200" i="5"/>
  <c r="AD200" i="5"/>
  <c r="AG199" i="5"/>
  <c r="AF199" i="5"/>
  <c r="AD199" i="5"/>
  <c r="AF198" i="5"/>
  <c r="AG198" i="5"/>
  <c r="AD198" i="5"/>
  <c r="AG197" i="5"/>
  <c r="AF197" i="5"/>
  <c r="AD197" i="5"/>
  <c r="AF196" i="5"/>
  <c r="AG196" i="5"/>
  <c r="AD196" i="5"/>
  <c r="AG195" i="5"/>
  <c r="AF195" i="5"/>
  <c r="AD195" i="5"/>
  <c r="AF194" i="5"/>
  <c r="AG194" i="5"/>
  <c r="AD194" i="5"/>
  <c r="AG193" i="5"/>
  <c r="AF193" i="5"/>
  <c r="AD193" i="5"/>
  <c r="AF192" i="5"/>
  <c r="AG192" i="5"/>
  <c r="AD192" i="5"/>
  <c r="AG191" i="5"/>
  <c r="AF191" i="5"/>
  <c r="AD191" i="5"/>
  <c r="AF190" i="5"/>
  <c r="AG190" i="5"/>
  <c r="AD190" i="5"/>
  <c r="AG189" i="5"/>
  <c r="AF189" i="5"/>
  <c r="AD189" i="5"/>
  <c r="AF188" i="5"/>
  <c r="AG188" i="5"/>
  <c r="AD188" i="5"/>
  <c r="AG187" i="5"/>
  <c r="AF187" i="5"/>
  <c r="AD187" i="5"/>
  <c r="AF186" i="5"/>
  <c r="AG186" i="5"/>
  <c r="AD186" i="5"/>
  <c r="AG185" i="5"/>
  <c r="AF185" i="5"/>
  <c r="AD185" i="5"/>
  <c r="AF184" i="5"/>
  <c r="AG184" i="5"/>
  <c r="AD184" i="5"/>
  <c r="AG183" i="5"/>
  <c r="AF183" i="5"/>
  <c r="AD183" i="5"/>
  <c r="AF182" i="5"/>
  <c r="AG182" i="5"/>
  <c r="AD182" i="5"/>
  <c r="AG181" i="5"/>
  <c r="AF181" i="5"/>
  <c r="AD181" i="5"/>
  <c r="AF180" i="5"/>
  <c r="AG180" i="5"/>
  <c r="AD180" i="5"/>
  <c r="AG179" i="5"/>
  <c r="AF179" i="5"/>
  <c r="AD179" i="5"/>
  <c r="AF178" i="5"/>
  <c r="AG178" i="5"/>
  <c r="AD178" i="5"/>
  <c r="AG177" i="5"/>
  <c r="AF177" i="5"/>
  <c r="AD177" i="5"/>
  <c r="AF176" i="5"/>
  <c r="AG176" i="5"/>
  <c r="AD176" i="5"/>
  <c r="AG175" i="5"/>
  <c r="AF175" i="5"/>
  <c r="AD175" i="5"/>
  <c r="AF174" i="5"/>
  <c r="AG174" i="5"/>
  <c r="AD174" i="5"/>
  <c r="AG173" i="5"/>
  <c r="AF173" i="5"/>
  <c r="AD173" i="5"/>
  <c r="AF172" i="5"/>
  <c r="AG172" i="5"/>
  <c r="AD172" i="5"/>
  <c r="AG171" i="5"/>
  <c r="AF171" i="5"/>
  <c r="AD171" i="5"/>
  <c r="AF170" i="5"/>
  <c r="AG170" i="5"/>
  <c r="AD170" i="5"/>
  <c r="AG169" i="5"/>
  <c r="AF169" i="5"/>
  <c r="AD169" i="5"/>
  <c r="AF168" i="5"/>
  <c r="AG168" i="5"/>
  <c r="AD168" i="5"/>
  <c r="AG167" i="5"/>
  <c r="AF167" i="5"/>
  <c r="AD167" i="5"/>
  <c r="AF166" i="5"/>
  <c r="AG166" i="5"/>
  <c r="AD166" i="5"/>
  <c r="AG165" i="5"/>
  <c r="AF165" i="5"/>
  <c r="AD165" i="5"/>
  <c r="AF164" i="5"/>
  <c r="AG164" i="5"/>
  <c r="AD164" i="5"/>
  <c r="AG163" i="5"/>
  <c r="AF163" i="5"/>
  <c r="AD163" i="5"/>
  <c r="AF162" i="5"/>
  <c r="AG162" i="5"/>
  <c r="AD162" i="5"/>
  <c r="AG161" i="5"/>
  <c r="AF161" i="5"/>
  <c r="AD161" i="5"/>
  <c r="AF160" i="5"/>
  <c r="AG160" i="5"/>
  <c r="AD160" i="5"/>
  <c r="AG159" i="5"/>
  <c r="AF159" i="5"/>
  <c r="AD159" i="5"/>
  <c r="AF158" i="5"/>
  <c r="AG158" i="5"/>
  <c r="AD158" i="5"/>
  <c r="AG157" i="5"/>
  <c r="AF157" i="5"/>
  <c r="AD157" i="5"/>
  <c r="AF156" i="5"/>
  <c r="AG156" i="5"/>
  <c r="AD156" i="5"/>
  <c r="AG155" i="5"/>
  <c r="AF155" i="5"/>
  <c r="AD155" i="5"/>
  <c r="AF154" i="5"/>
  <c r="AG154" i="5"/>
  <c r="AD154" i="5"/>
  <c r="AG153" i="5"/>
  <c r="AF153" i="5"/>
  <c r="AD153" i="5"/>
  <c r="AF152" i="5"/>
  <c r="AG152" i="5"/>
  <c r="AD152" i="5"/>
  <c r="AG151" i="5"/>
  <c r="AF151" i="5"/>
  <c r="AD151" i="5"/>
  <c r="AF150" i="5"/>
  <c r="AG150" i="5"/>
  <c r="AD150" i="5"/>
  <c r="AG149" i="5"/>
  <c r="AF149" i="5"/>
  <c r="AD149" i="5"/>
  <c r="AF148" i="5"/>
  <c r="AG148" i="5"/>
  <c r="AD148" i="5"/>
  <c r="AG147" i="5"/>
  <c r="AF147" i="5"/>
  <c r="AD147" i="5"/>
  <c r="AF146" i="5"/>
  <c r="AG146" i="5"/>
  <c r="AD146" i="5"/>
  <c r="AG145" i="5"/>
  <c r="AF145" i="5"/>
  <c r="AD145" i="5"/>
  <c r="AF144" i="5"/>
  <c r="AG144" i="5"/>
  <c r="AD144" i="5"/>
  <c r="AG143" i="5"/>
  <c r="AF143" i="5"/>
  <c r="AD143" i="5"/>
  <c r="AF142" i="5"/>
  <c r="AG142" i="5"/>
  <c r="AD142" i="5"/>
  <c r="AG141" i="5"/>
  <c r="AF141" i="5"/>
  <c r="AD141" i="5"/>
  <c r="AF140" i="5"/>
  <c r="AG140" i="5"/>
  <c r="AD140" i="5"/>
  <c r="AG139" i="5"/>
  <c r="AF139" i="5"/>
  <c r="AD139" i="5"/>
  <c r="AF138" i="5"/>
  <c r="AG138" i="5"/>
  <c r="AD138" i="5"/>
  <c r="AG137" i="5"/>
  <c r="AF137" i="5"/>
  <c r="AD137" i="5"/>
  <c r="AF136" i="5"/>
  <c r="AG136" i="5"/>
  <c r="AD136" i="5"/>
  <c r="AG135" i="5"/>
  <c r="AF135" i="5"/>
  <c r="AD135" i="5"/>
  <c r="AF134" i="5"/>
  <c r="AG134" i="5"/>
  <c r="AD134" i="5"/>
  <c r="AG133" i="5"/>
  <c r="AF133" i="5"/>
  <c r="AD133" i="5"/>
  <c r="AF132" i="5"/>
  <c r="AG132" i="5"/>
  <c r="AD132" i="5"/>
  <c r="AG131" i="5"/>
  <c r="AF131" i="5"/>
  <c r="AD131" i="5"/>
  <c r="AF130" i="5"/>
  <c r="AG130" i="5"/>
  <c r="AD130" i="5"/>
  <c r="AG129" i="5"/>
  <c r="AF129" i="5"/>
  <c r="AD129" i="5"/>
  <c r="AF128" i="5"/>
  <c r="AG128" i="5"/>
  <c r="AD128" i="5"/>
  <c r="AG127" i="5"/>
  <c r="AF127" i="5"/>
  <c r="AD127" i="5"/>
  <c r="AF126" i="5"/>
  <c r="AG126" i="5"/>
  <c r="AD126" i="5"/>
  <c r="AG125" i="5"/>
  <c r="AF125" i="5"/>
  <c r="AD125" i="5"/>
  <c r="AF124" i="5"/>
  <c r="AG124" i="5"/>
  <c r="AD124" i="5"/>
  <c r="AG123" i="5"/>
  <c r="AF123" i="5"/>
  <c r="AD123" i="5"/>
  <c r="AF122" i="5"/>
  <c r="AG122" i="5"/>
  <c r="AD122" i="5"/>
  <c r="AG121" i="5"/>
  <c r="AF121" i="5"/>
  <c r="AD121" i="5"/>
  <c r="AF120" i="5"/>
  <c r="AG120" i="5"/>
  <c r="AD120" i="5"/>
  <c r="AG119" i="5"/>
  <c r="AF119" i="5"/>
  <c r="AD119" i="5"/>
  <c r="AF118" i="5"/>
  <c r="AG118" i="5"/>
  <c r="AD118" i="5"/>
  <c r="AG117" i="5"/>
  <c r="AF117" i="5"/>
  <c r="AD117" i="5"/>
  <c r="AF116" i="5"/>
  <c r="AG116" i="5"/>
  <c r="AD116" i="5"/>
  <c r="AG115" i="5"/>
  <c r="AF115" i="5"/>
  <c r="AD115" i="5"/>
  <c r="AF114" i="5"/>
  <c r="AG114" i="5"/>
  <c r="AD114" i="5"/>
  <c r="AG113" i="5"/>
  <c r="AF113" i="5"/>
  <c r="AD113" i="5"/>
  <c r="AF112" i="5"/>
  <c r="AG112" i="5"/>
  <c r="AD112" i="5"/>
  <c r="AG111" i="5"/>
  <c r="AF111" i="5"/>
  <c r="AD111" i="5"/>
  <c r="AF110" i="5"/>
  <c r="AG110" i="5"/>
  <c r="AD110" i="5"/>
  <c r="AG109" i="5"/>
  <c r="AF109" i="5"/>
  <c r="AD109" i="5"/>
  <c r="AF108" i="5"/>
  <c r="AG108" i="5"/>
  <c r="AD108" i="5"/>
  <c r="AG107" i="5"/>
  <c r="AF107" i="5"/>
  <c r="AD107" i="5"/>
  <c r="AF106" i="5"/>
  <c r="AG106" i="5"/>
  <c r="AD106" i="5"/>
  <c r="AG105" i="5"/>
  <c r="AF105" i="5"/>
  <c r="AD105" i="5"/>
  <c r="AF104" i="5"/>
  <c r="AG104" i="5"/>
  <c r="AD104" i="5"/>
  <c r="AG103" i="5"/>
  <c r="AF103" i="5"/>
  <c r="AD103" i="5"/>
  <c r="AF102" i="5"/>
  <c r="AG102" i="5"/>
  <c r="AD102" i="5"/>
  <c r="AG101" i="5"/>
  <c r="AF101" i="5"/>
  <c r="AD101" i="5"/>
  <c r="AF100" i="5"/>
  <c r="AG100" i="5"/>
  <c r="AD100" i="5"/>
  <c r="AG99" i="5"/>
  <c r="AF99" i="5"/>
  <c r="AD99" i="5"/>
  <c r="AF98" i="5"/>
  <c r="AG98" i="5"/>
  <c r="AD98" i="5"/>
  <c r="AG97" i="5"/>
  <c r="AF97" i="5"/>
  <c r="AD97" i="5"/>
  <c r="AF96" i="5"/>
  <c r="AG96" i="5"/>
  <c r="AD96" i="5"/>
  <c r="AG95" i="5"/>
  <c r="AF95" i="5"/>
  <c r="AD95" i="5"/>
  <c r="AF94" i="5"/>
  <c r="AG94" i="5"/>
  <c r="AD94" i="5"/>
  <c r="AG93" i="5"/>
  <c r="AF93" i="5"/>
  <c r="AD93" i="5"/>
  <c r="AF92" i="5"/>
  <c r="AG92" i="5"/>
  <c r="AD92" i="5"/>
  <c r="AG91" i="5"/>
  <c r="AF91" i="5"/>
  <c r="AD91" i="5"/>
  <c r="AF90" i="5"/>
  <c r="AG90" i="5"/>
  <c r="AD90" i="5"/>
  <c r="AG89" i="5"/>
  <c r="AF89" i="5"/>
  <c r="AD89" i="5"/>
  <c r="AF88" i="5"/>
  <c r="AG88" i="5"/>
  <c r="AD88" i="5"/>
  <c r="AG87" i="5"/>
  <c r="AF87" i="5"/>
  <c r="AD87" i="5"/>
  <c r="AF86" i="5"/>
  <c r="AG86" i="5"/>
  <c r="AD86" i="5"/>
  <c r="AG85" i="5"/>
  <c r="AF85" i="5"/>
  <c r="AD85" i="5"/>
  <c r="AF84" i="5"/>
  <c r="AG84" i="5"/>
  <c r="AD84" i="5"/>
  <c r="AG83" i="5"/>
  <c r="AF83" i="5"/>
  <c r="AD83" i="5"/>
  <c r="AF82" i="5"/>
  <c r="AG82" i="5"/>
  <c r="AD82" i="5"/>
  <c r="AG81" i="5"/>
  <c r="AF81" i="5"/>
  <c r="AD81" i="5"/>
  <c r="AF80" i="5"/>
  <c r="AG80" i="5"/>
  <c r="AD80" i="5"/>
  <c r="AG79" i="5"/>
  <c r="AF79" i="5"/>
  <c r="AD79" i="5"/>
  <c r="AF78" i="5"/>
  <c r="AG78" i="5"/>
  <c r="AD78" i="5"/>
  <c r="AG77" i="5"/>
  <c r="AF77" i="5"/>
  <c r="AD77" i="5"/>
  <c r="AF76" i="5"/>
  <c r="AG76" i="5"/>
  <c r="AD76" i="5"/>
  <c r="AG75" i="5"/>
  <c r="AF75" i="5"/>
  <c r="AD75" i="5"/>
  <c r="AF74" i="5"/>
  <c r="AG74" i="5"/>
  <c r="AD74" i="5"/>
  <c r="AG73" i="5"/>
  <c r="AF73" i="5"/>
  <c r="AD73" i="5"/>
  <c r="AF72" i="5"/>
  <c r="AG72" i="5"/>
  <c r="AD72" i="5"/>
  <c r="AG71" i="5"/>
  <c r="AF71" i="5"/>
  <c r="AD71" i="5"/>
  <c r="AF70" i="5"/>
  <c r="AG70" i="5"/>
  <c r="AD70" i="5"/>
  <c r="AG69" i="5"/>
  <c r="AF69" i="5"/>
  <c r="AD69" i="5"/>
  <c r="AF68" i="5"/>
  <c r="AG68" i="5"/>
  <c r="AD68" i="5"/>
  <c r="AG67" i="5"/>
  <c r="AF67" i="5"/>
  <c r="AD67" i="5"/>
  <c r="AF66" i="5"/>
  <c r="AG66" i="5"/>
  <c r="AD66" i="5"/>
  <c r="AG65" i="5"/>
  <c r="AF65" i="5"/>
  <c r="AD65" i="5"/>
  <c r="AF64" i="5"/>
  <c r="AG64" i="5"/>
  <c r="AD64" i="5"/>
  <c r="AG63" i="5"/>
  <c r="AF63" i="5"/>
  <c r="AD63" i="5"/>
  <c r="AF62" i="5"/>
  <c r="AG62" i="5"/>
  <c r="AD62" i="5"/>
  <c r="AG61" i="5"/>
  <c r="AF61" i="5"/>
  <c r="AD61" i="5"/>
  <c r="AF60" i="5"/>
  <c r="AG60" i="5"/>
  <c r="AD60" i="5"/>
  <c r="AG59" i="5"/>
  <c r="AF59" i="5"/>
  <c r="AD59" i="5"/>
  <c r="AF58" i="5"/>
  <c r="AG58" i="5"/>
  <c r="AD58" i="5"/>
  <c r="AG57" i="5"/>
  <c r="AF57" i="5"/>
  <c r="AD57" i="5"/>
  <c r="AF56" i="5"/>
  <c r="AG56" i="5"/>
  <c r="AD56" i="5"/>
  <c r="AG55" i="5"/>
  <c r="AF55" i="5"/>
  <c r="AD55" i="5"/>
  <c r="AF54" i="5"/>
  <c r="AG54" i="5"/>
  <c r="AD54" i="5"/>
  <c r="AG53" i="5"/>
  <c r="AF53" i="5"/>
  <c r="AD53" i="5"/>
  <c r="AF52" i="5"/>
  <c r="AG52" i="5"/>
  <c r="AD52" i="5"/>
  <c r="AG51" i="5"/>
  <c r="AF51" i="5"/>
  <c r="AD51" i="5"/>
  <c r="AF50" i="5"/>
  <c r="AG50" i="5"/>
  <c r="AD50" i="5"/>
  <c r="AG49" i="5"/>
  <c r="AF49" i="5"/>
  <c r="AD49" i="5"/>
  <c r="AF48" i="5"/>
  <c r="AG48" i="5"/>
  <c r="AD48" i="5"/>
  <c r="AG47" i="5"/>
  <c r="AF47" i="5"/>
  <c r="AD47" i="5"/>
  <c r="AF46" i="5"/>
  <c r="AG46" i="5"/>
  <c r="AD46" i="5"/>
  <c r="AG45" i="5"/>
  <c r="AF45" i="5"/>
  <c r="AD45" i="5"/>
  <c r="AF44" i="5"/>
  <c r="AG44" i="5"/>
  <c r="AD44" i="5"/>
  <c r="AG43" i="5"/>
  <c r="AF43" i="5"/>
  <c r="AD43" i="5"/>
  <c r="AF42" i="5"/>
  <c r="AG42" i="5"/>
  <c r="AD42" i="5"/>
  <c r="AG41" i="5"/>
  <c r="AF41" i="5"/>
  <c r="AD41" i="5"/>
  <c r="AF40" i="5"/>
  <c r="AG40" i="5"/>
  <c r="AD40" i="5"/>
  <c r="AG39" i="5"/>
  <c r="AF39" i="5"/>
  <c r="AD39" i="5"/>
  <c r="AF38" i="5"/>
  <c r="AG38" i="5"/>
  <c r="AD38" i="5"/>
  <c r="AG37" i="5"/>
  <c r="AF37" i="5"/>
  <c r="AD37" i="5"/>
  <c r="AF36" i="5"/>
  <c r="AG36" i="5"/>
  <c r="AD36" i="5"/>
  <c r="AG35" i="5"/>
  <c r="AF35" i="5"/>
  <c r="AD35" i="5"/>
  <c r="AF34" i="5"/>
  <c r="AG34" i="5"/>
  <c r="AD34" i="5"/>
  <c r="AG33" i="5"/>
  <c r="AF33" i="5"/>
  <c r="AD33" i="5"/>
  <c r="AF32" i="5"/>
  <c r="AG32" i="5"/>
  <c r="AD32" i="5"/>
  <c r="G32" i="5"/>
  <c r="L32" i="5"/>
  <c r="R32" i="5"/>
  <c r="AG31" i="5"/>
  <c r="AF31" i="5"/>
  <c r="AD31" i="5"/>
  <c r="G28" i="5"/>
  <c r="L28" i="5"/>
  <c r="R28" i="5"/>
  <c r="AD27" i="5"/>
  <c r="AC27" i="5"/>
  <c r="AD26" i="5"/>
  <c r="AC26" i="5"/>
  <c r="AF24" i="5"/>
  <c r="AE24" i="5"/>
  <c r="AD24" i="5"/>
  <c r="A24" i="5"/>
  <c r="F24" i="5"/>
  <c r="K24" i="5"/>
  <c r="AF23" i="5"/>
  <c r="AE23" i="5"/>
  <c r="AC23" i="5"/>
  <c r="AD23" i="5"/>
  <c r="AD20" i="5"/>
  <c r="AC20" i="5"/>
  <c r="AC19" i="5"/>
  <c r="AD19" i="5"/>
  <c r="AC18" i="5"/>
  <c r="AF18" i="5"/>
  <c r="AG18" i="5"/>
  <c r="AE18" i="5"/>
  <c r="AD18" i="5"/>
  <c r="AG17" i="5"/>
  <c r="AE17" i="5"/>
  <c r="AD17" i="5"/>
  <c r="C16" i="5"/>
  <c r="G14" i="4"/>
  <c r="F13" i="4"/>
  <c r="A14" i="4"/>
  <c r="C15" i="4"/>
  <c r="AE32" i="4"/>
  <c r="AC24" i="4"/>
  <c r="AE33" i="4"/>
  <c r="AE34" i="4"/>
  <c r="AE35" i="4"/>
  <c r="AE36" i="4"/>
  <c r="AE37" i="4"/>
  <c r="AE38" i="4"/>
  <c r="AE39" i="4"/>
  <c r="AE40" i="4"/>
  <c r="AE41" i="4"/>
  <c r="AE42" i="4"/>
  <c r="AE43" i="4"/>
  <c r="AE44" i="4"/>
  <c r="AE45" i="4"/>
  <c r="AE46" i="4"/>
  <c r="AE47" i="4"/>
  <c r="AE48" i="4"/>
  <c r="AE49" i="4"/>
  <c r="AE50" i="4"/>
  <c r="AE51" i="4"/>
  <c r="AE52" i="4"/>
  <c r="AE53" i="4"/>
  <c r="AE54" i="4"/>
  <c r="AE55" i="4"/>
  <c r="AE56" i="4"/>
  <c r="AE57" i="4"/>
  <c r="AE58" i="4"/>
  <c r="AE59" i="4"/>
  <c r="AE60" i="4"/>
  <c r="AE61" i="4"/>
  <c r="AE62" i="4"/>
  <c r="AE63" i="4"/>
  <c r="AE64" i="4"/>
  <c r="AE65" i="4"/>
  <c r="AE66" i="4"/>
  <c r="AE67" i="4"/>
  <c r="AE68" i="4"/>
  <c r="AE69" i="4"/>
  <c r="AE70" i="4"/>
  <c r="AE71" i="4"/>
  <c r="AE72" i="4"/>
  <c r="AE73" i="4"/>
  <c r="AE74" i="4"/>
  <c r="AE75" i="4"/>
  <c r="AE76" i="4"/>
  <c r="AE77" i="4"/>
  <c r="AE78" i="4"/>
  <c r="AE79" i="4"/>
  <c r="AE80" i="4"/>
  <c r="AE81" i="4"/>
  <c r="AE82" i="4"/>
  <c r="AE83" i="4"/>
  <c r="AE84" i="4"/>
  <c r="AE85" i="4"/>
  <c r="AE86" i="4"/>
  <c r="AE87" i="4"/>
  <c r="AE88" i="4"/>
  <c r="AE89" i="4"/>
  <c r="AE90" i="4"/>
  <c r="AE91" i="4"/>
  <c r="AE92" i="4"/>
  <c r="AE93" i="4"/>
  <c r="AE94" i="4"/>
  <c r="AE95" i="4"/>
  <c r="AE96" i="4"/>
  <c r="AE97" i="4"/>
  <c r="AE98" i="4"/>
  <c r="AE99" i="4"/>
  <c r="AE100" i="4"/>
  <c r="AE101" i="4"/>
  <c r="AE102" i="4"/>
  <c r="AE103" i="4"/>
  <c r="AE104" i="4"/>
  <c r="AE105" i="4"/>
  <c r="AE106" i="4"/>
  <c r="AE107" i="4"/>
  <c r="AE108" i="4"/>
  <c r="AE109" i="4"/>
  <c r="AE110" i="4"/>
  <c r="AE111" i="4"/>
  <c r="AE112" i="4"/>
  <c r="AE113" i="4"/>
  <c r="AE114" i="4"/>
  <c r="AE115" i="4"/>
  <c r="AE116" i="4"/>
  <c r="AE117" i="4"/>
  <c r="AE118" i="4"/>
  <c r="AE119" i="4"/>
  <c r="AE120" i="4"/>
  <c r="AE121" i="4"/>
  <c r="AE122" i="4"/>
  <c r="AE123" i="4"/>
  <c r="AE124" i="4"/>
  <c r="AE125" i="4"/>
  <c r="AE126" i="4"/>
  <c r="AE127" i="4"/>
  <c r="AE128" i="4"/>
  <c r="AE129" i="4"/>
  <c r="AE130" i="4"/>
  <c r="AE131" i="4"/>
  <c r="AE132" i="4"/>
  <c r="AE133" i="4"/>
  <c r="AE134" i="4"/>
  <c r="AE135" i="4"/>
  <c r="AE136" i="4"/>
  <c r="AE137" i="4"/>
  <c r="AE138" i="4"/>
  <c r="AE139" i="4"/>
  <c r="AE140" i="4"/>
  <c r="AE141" i="4"/>
  <c r="AE142" i="4"/>
  <c r="AE143" i="4"/>
  <c r="AE144" i="4"/>
  <c r="AE145" i="4"/>
  <c r="AE146" i="4"/>
  <c r="AE147" i="4"/>
  <c r="AE148" i="4"/>
  <c r="AE149" i="4"/>
  <c r="AE150" i="4"/>
  <c r="AE151" i="4"/>
  <c r="AE152" i="4"/>
  <c r="AE153" i="4"/>
  <c r="AE154" i="4"/>
  <c r="AE155" i="4"/>
  <c r="AE156" i="4"/>
  <c r="AE157" i="4"/>
  <c r="AE158" i="4"/>
  <c r="AE159" i="4"/>
  <c r="AE160" i="4"/>
  <c r="AE161" i="4"/>
  <c r="AE162" i="4"/>
  <c r="AE163" i="4"/>
  <c r="AE164" i="4"/>
  <c r="AE165" i="4"/>
  <c r="AE166" i="4"/>
  <c r="AE167" i="4"/>
  <c r="AE168" i="4"/>
  <c r="AE169" i="4"/>
  <c r="AE170" i="4"/>
  <c r="AE171" i="4"/>
  <c r="AE172" i="4"/>
  <c r="AE173" i="4"/>
  <c r="AE174" i="4"/>
  <c r="AE175" i="4"/>
  <c r="AE176" i="4"/>
  <c r="AE177" i="4"/>
  <c r="AE178" i="4"/>
  <c r="AE179" i="4"/>
  <c r="AE180" i="4"/>
  <c r="AE181" i="4"/>
  <c r="AE182" i="4"/>
  <c r="AE183" i="4"/>
  <c r="AE184" i="4"/>
  <c r="AE185" i="4"/>
  <c r="AE186" i="4"/>
  <c r="AE187" i="4"/>
  <c r="AE188" i="4"/>
  <c r="AE189" i="4"/>
  <c r="AE190" i="4"/>
  <c r="AE191" i="4"/>
  <c r="AE192" i="4"/>
  <c r="AE193" i="4"/>
  <c r="AE194" i="4"/>
  <c r="AE195" i="4"/>
  <c r="AE196" i="4"/>
  <c r="AE197" i="4"/>
  <c r="AE198" i="4"/>
  <c r="AE199" i="4"/>
  <c r="AE200" i="4"/>
  <c r="AE201" i="4"/>
  <c r="AE202" i="4"/>
  <c r="AE203" i="4"/>
  <c r="AE204" i="4"/>
  <c r="AE205" i="4"/>
  <c r="AE206" i="4"/>
  <c r="AE207" i="4"/>
  <c r="AE208" i="4"/>
  <c r="AE209" i="4"/>
  <c r="AE210" i="4"/>
  <c r="AE211" i="4"/>
  <c r="AE212" i="4"/>
  <c r="AE213" i="4"/>
  <c r="AE214" i="4"/>
  <c r="AE215" i="4"/>
  <c r="AE216" i="4"/>
  <c r="AE217" i="4"/>
  <c r="AE218" i="4"/>
  <c r="AE219" i="4"/>
  <c r="AE220" i="4"/>
  <c r="AE221" i="4"/>
  <c r="AE222" i="4"/>
  <c r="AE223" i="4"/>
  <c r="AE224" i="4"/>
  <c r="AE225" i="4"/>
  <c r="AE226" i="4"/>
  <c r="AE227" i="4"/>
  <c r="AE228" i="4"/>
  <c r="AE229" i="4"/>
  <c r="AE230" i="4"/>
  <c r="AE231" i="4"/>
  <c r="AE232" i="4"/>
  <c r="AE233" i="4"/>
  <c r="AE234" i="4"/>
  <c r="AE235" i="4"/>
  <c r="AE236" i="4"/>
  <c r="AE237" i="4"/>
  <c r="AE238" i="4"/>
  <c r="AE239" i="4"/>
  <c r="AE240" i="4"/>
  <c r="AE241" i="4"/>
  <c r="AE242" i="4"/>
  <c r="AE243" i="4"/>
  <c r="AE244" i="4"/>
  <c r="AE245" i="4"/>
  <c r="AE246" i="4"/>
  <c r="AE247" i="4"/>
  <c r="AE248" i="4"/>
  <c r="AE249" i="4"/>
  <c r="AE250" i="4"/>
  <c r="AE251" i="4"/>
  <c r="AE252" i="4"/>
  <c r="AE253" i="4"/>
  <c r="AE254" i="4"/>
  <c r="AE255" i="4"/>
  <c r="AE256" i="4"/>
  <c r="AE257" i="4"/>
  <c r="AE258" i="4"/>
  <c r="AE259" i="4"/>
  <c r="AE260" i="4"/>
  <c r="AE261" i="4"/>
  <c r="AE262" i="4"/>
  <c r="AE263" i="4"/>
  <c r="AE264" i="4"/>
  <c r="AE265" i="4"/>
  <c r="AE266" i="4"/>
  <c r="AE267" i="4"/>
  <c r="AE268" i="4"/>
  <c r="AE269" i="4"/>
  <c r="AE270" i="4"/>
  <c r="AE271" i="4"/>
  <c r="AE272" i="4"/>
  <c r="AE273" i="4"/>
  <c r="AE274" i="4"/>
  <c r="AE275" i="4"/>
  <c r="AE276" i="4"/>
  <c r="AE277" i="4"/>
  <c r="AE278" i="4"/>
  <c r="AE279" i="4"/>
  <c r="AE280" i="4"/>
  <c r="AE281" i="4"/>
  <c r="AE282" i="4"/>
  <c r="AE283" i="4"/>
  <c r="AE284" i="4"/>
  <c r="AE285" i="4"/>
  <c r="AE286" i="4"/>
  <c r="AE287" i="4"/>
  <c r="AE288" i="4"/>
  <c r="AE289" i="4"/>
  <c r="AE290" i="4"/>
  <c r="AE291" i="4"/>
  <c r="AE292" i="4"/>
  <c r="AE293" i="4"/>
  <c r="AE294" i="4"/>
  <c r="AE295" i="4"/>
  <c r="AE296" i="4"/>
  <c r="AE297" i="4"/>
  <c r="AE298" i="4"/>
  <c r="AE299" i="4"/>
  <c r="AE300" i="4"/>
  <c r="AE301" i="4"/>
  <c r="AE302" i="4"/>
  <c r="AE303" i="4"/>
  <c r="AE304" i="4"/>
  <c r="AE305" i="4"/>
  <c r="AE306" i="4"/>
  <c r="AE307" i="4"/>
  <c r="AE308" i="4"/>
  <c r="AE309" i="4"/>
  <c r="AE310" i="4"/>
  <c r="AE311" i="4"/>
  <c r="AE312" i="4"/>
  <c r="AE313" i="4"/>
  <c r="AE314" i="4"/>
  <c r="AE315" i="4"/>
  <c r="AE316" i="4"/>
  <c r="AE317" i="4"/>
  <c r="AE318" i="4"/>
  <c r="AE319" i="4"/>
  <c r="AE320" i="4"/>
  <c r="AE321" i="4"/>
  <c r="AE322" i="4"/>
  <c r="AE323" i="4"/>
  <c r="AE324" i="4"/>
  <c r="AE325" i="4"/>
  <c r="AE326" i="4"/>
  <c r="AE327" i="4"/>
  <c r="AE328" i="4"/>
  <c r="AE329" i="4"/>
  <c r="AE330" i="4"/>
  <c r="AE331" i="4"/>
  <c r="AE332" i="4"/>
  <c r="AE333" i="4"/>
  <c r="AE334" i="4"/>
  <c r="AE335" i="4"/>
  <c r="AE336" i="4"/>
  <c r="AE337" i="4"/>
  <c r="AE338" i="4"/>
  <c r="AE339" i="4"/>
  <c r="AE340" i="4"/>
  <c r="AE341" i="4"/>
  <c r="AE342" i="4"/>
  <c r="AE343" i="4"/>
  <c r="AE344" i="4"/>
  <c r="AE345" i="4"/>
  <c r="AE346" i="4"/>
  <c r="AE347" i="4"/>
  <c r="AE348" i="4"/>
  <c r="AE349" i="4"/>
  <c r="AE350" i="4"/>
  <c r="AE351" i="4"/>
  <c r="AE352" i="4"/>
  <c r="AE353" i="4"/>
  <c r="AE354" i="4"/>
  <c r="AE355" i="4"/>
  <c r="AE356" i="4"/>
  <c r="AE357" i="4"/>
  <c r="AE358" i="4"/>
  <c r="AE359" i="4"/>
  <c r="AE360" i="4"/>
  <c r="AE361" i="4"/>
  <c r="AE362" i="4"/>
  <c r="AE363" i="4"/>
  <c r="AE364" i="4"/>
  <c r="AE365" i="4"/>
  <c r="AE366" i="4"/>
  <c r="AE367" i="4"/>
  <c r="AE368" i="4"/>
  <c r="AE369" i="4"/>
  <c r="AE370" i="4"/>
  <c r="AE371" i="4"/>
  <c r="AE372" i="4"/>
  <c r="AE373" i="4"/>
  <c r="AE374" i="4"/>
  <c r="AE375" i="4"/>
  <c r="AE376" i="4"/>
  <c r="AE377" i="4"/>
  <c r="AE378" i="4"/>
  <c r="AE379" i="4"/>
  <c r="AE380" i="4"/>
  <c r="AE381" i="4"/>
  <c r="AE382" i="4"/>
  <c r="AE383" i="4"/>
  <c r="AE384" i="4"/>
  <c r="AE385" i="4"/>
  <c r="AE386" i="4"/>
  <c r="AE387" i="4"/>
  <c r="AE388" i="4"/>
  <c r="AE389" i="4"/>
  <c r="AE390" i="4"/>
  <c r="AE391" i="4"/>
  <c r="AE392" i="4"/>
  <c r="AE393" i="4"/>
  <c r="AE394" i="4"/>
  <c r="AE395" i="4"/>
  <c r="AE396" i="4"/>
  <c r="AE397" i="4"/>
  <c r="AE398" i="4"/>
  <c r="AE399" i="4"/>
  <c r="AE400" i="4"/>
  <c r="AE401" i="4"/>
  <c r="AE402" i="4"/>
  <c r="AE403" i="4"/>
  <c r="AE404" i="4"/>
  <c r="AE405" i="4"/>
  <c r="AE406" i="4"/>
  <c r="AE407" i="4"/>
  <c r="AE408" i="4"/>
  <c r="AE409" i="4"/>
  <c r="AE410" i="4"/>
  <c r="AE411" i="4"/>
  <c r="AE412" i="4"/>
  <c r="AE413" i="4"/>
  <c r="AE414" i="4"/>
  <c r="AE415" i="4"/>
  <c r="AE416" i="4"/>
  <c r="AE417" i="4"/>
  <c r="AE418" i="4"/>
  <c r="AE419" i="4"/>
  <c r="AE420" i="4"/>
  <c r="AE421" i="4"/>
  <c r="AE422" i="4"/>
  <c r="AE423" i="4"/>
  <c r="AE424" i="4"/>
  <c r="AE425" i="4"/>
  <c r="AE426" i="4"/>
  <c r="AE427" i="4"/>
  <c r="AE428" i="4"/>
  <c r="AE429" i="4"/>
  <c r="AE430" i="4"/>
  <c r="AE431" i="4"/>
  <c r="AE432" i="4"/>
  <c r="AE433" i="4"/>
  <c r="AE434" i="4"/>
  <c r="AE435" i="4"/>
  <c r="AE436" i="4"/>
  <c r="AE437" i="4"/>
  <c r="AE438" i="4"/>
  <c r="AE439" i="4"/>
  <c r="AE440" i="4"/>
  <c r="AE441" i="4"/>
  <c r="AE442" i="4"/>
  <c r="AE443" i="4"/>
  <c r="AE444" i="4"/>
  <c r="AE445" i="4"/>
  <c r="AE446" i="4"/>
  <c r="AE447" i="4"/>
  <c r="AE448" i="4"/>
  <c r="AE449" i="4"/>
  <c r="AE450" i="4"/>
  <c r="AE451" i="4"/>
  <c r="AE452" i="4"/>
  <c r="AE453" i="4"/>
  <c r="AE454" i="4"/>
  <c r="AE455" i="4"/>
  <c r="AE456" i="4"/>
  <c r="AE457" i="4"/>
  <c r="AE458" i="4"/>
  <c r="AE459" i="4"/>
  <c r="AE460" i="4"/>
  <c r="AE461" i="4"/>
  <c r="AE462" i="4"/>
  <c r="AE463" i="4"/>
  <c r="AE464" i="4"/>
  <c r="AE465" i="4"/>
  <c r="AE466" i="4"/>
  <c r="AE467" i="4"/>
  <c r="AE468" i="4"/>
  <c r="AE469" i="4"/>
  <c r="AE470" i="4"/>
  <c r="AE471" i="4"/>
  <c r="AE472" i="4"/>
  <c r="AE473" i="4"/>
  <c r="AE474" i="4"/>
  <c r="AE475" i="4"/>
  <c r="AE476" i="4"/>
  <c r="AE477" i="4"/>
  <c r="AE478" i="4"/>
  <c r="AE479" i="4"/>
  <c r="AE480" i="4"/>
  <c r="AE481" i="4"/>
  <c r="AE482" i="4"/>
  <c r="AE483" i="4"/>
  <c r="AE484" i="4"/>
  <c r="AE485" i="4"/>
  <c r="AE486" i="4"/>
  <c r="AE487" i="4"/>
  <c r="AE488" i="4"/>
  <c r="AE489" i="4"/>
  <c r="AE490" i="4"/>
  <c r="AE491" i="4"/>
  <c r="AE492" i="4"/>
  <c r="AE493" i="4"/>
  <c r="AE494" i="4"/>
  <c r="AE495" i="4"/>
  <c r="AE496" i="4"/>
  <c r="AE497" i="4"/>
  <c r="AE498" i="4"/>
  <c r="AE499" i="4"/>
  <c r="AE500" i="4"/>
  <c r="AE501" i="4"/>
  <c r="AE502" i="4"/>
  <c r="AE503" i="4"/>
  <c r="AE504" i="4"/>
  <c r="AE505" i="4"/>
  <c r="AE506" i="4"/>
  <c r="AE507" i="4"/>
  <c r="AE508" i="4"/>
  <c r="AE509" i="4"/>
  <c r="AE510" i="4"/>
  <c r="AE511" i="4"/>
  <c r="AE512" i="4"/>
  <c r="AE513" i="4"/>
  <c r="AE514" i="4"/>
  <c r="AE515" i="4"/>
  <c r="AE516" i="4"/>
  <c r="AE517" i="4"/>
  <c r="AE518" i="4"/>
  <c r="AE519" i="4"/>
  <c r="AE520" i="4"/>
  <c r="AE521" i="4"/>
  <c r="AE522" i="4"/>
  <c r="AE523" i="4"/>
  <c r="AE524" i="4"/>
  <c r="AE525" i="4"/>
  <c r="AE526" i="4"/>
  <c r="AE527" i="4"/>
  <c r="AE528" i="4"/>
  <c r="AE529" i="4"/>
  <c r="AE530" i="4"/>
  <c r="AE531" i="4"/>
  <c r="AE532" i="4"/>
  <c r="AE533" i="4"/>
  <c r="AE534" i="4"/>
  <c r="AE535" i="4"/>
  <c r="AE536" i="4"/>
  <c r="AE537" i="4"/>
  <c r="AE538" i="4"/>
  <c r="AE539" i="4"/>
  <c r="AE540" i="4"/>
  <c r="AE541" i="4"/>
  <c r="AE542" i="4"/>
  <c r="AE543" i="4"/>
  <c r="AE544" i="4"/>
  <c r="AE545" i="4"/>
  <c r="AE546" i="4"/>
  <c r="AE547" i="4"/>
  <c r="AE548" i="4"/>
  <c r="AE549" i="4"/>
  <c r="AE550" i="4"/>
  <c r="AE551" i="4"/>
  <c r="AE552" i="4"/>
  <c r="AE553" i="4"/>
  <c r="AE554" i="4"/>
  <c r="AE555" i="4"/>
  <c r="AE556" i="4"/>
  <c r="AE557" i="4"/>
  <c r="AE558" i="4"/>
  <c r="AE559" i="4"/>
  <c r="AE560" i="4"/>
  <c r="AE561" i="4"/>
  <c r="AE562" i="4"/>
  <c r="AE563" i="4"/>
  <c r="AE564" i="4"/>
  <c r="AE565" i="4"/>
  <c r="AE566" i="4"/>
  <c r="AE567" i="4"/>
  <c r="AE568" i="4"/>
  <c r="AE569" i="4"/>
  <c r="AE570" i="4"/>
  <c r="AE571" i="4"/>
  <c r="AE572" i="4"/>
  <c r="AE573" i="4"/>
  <c r="AE574" i="4"/>
  <c r="AE575" i="4"/>
  <c r="AE576" i="4"/>
  <c r="AE577" i="4"/>
  <c r="AE578" i="4"/>
  <c r="AE579" i="4"/>
  <c r="AE580" i="4"/>
  <c r="AE581" i="4"/>
  <c r="AE582" i="4"/>
  <c r="AE583" i="4"/>
  <c r="AE584" i="4"/>
  <c r="AE585" i="4"/>
  <c r="AE586" i="4"/>
  <c r="AE587" i="4"/>
  <c r="AE588" i="4"/>
  <c r="AE589" i="4"/>
  <c r="AE590" i="4"/>
  <c r="AE591" i="4"/>
  <c r="AE592" i="4"/>
  <c r="AE593" i="4"/>
  <c r="AE594" i="4"/>
  <c r="AE595" i="4"/>
  <c r="AE596" i="4"/>
  <c r="AE597" i="4"/>
  <c r="AE598" i="4"/>
  <c r="AE599" i="4"/>
  <c r="AE600" i="4"/>
  <c r="AE601" i="4"/>
  <c r="AE602" i="4"/>
  <c r="AE603" i="4"/>
  <c r="AE604" i="4"/>
  <c r="AE605" i="4"/>
  <c r="AE606" i="4"/>
  <c r="AE607" i="4"/>
  <c r="AE608" i="4"/>
  <c r="AE609" i="4"/>
  <c r="AE610" i="4"/>
  <c r="AE611" i="4"/>
  <c r="AE612" i="4"/>
  <c r="AE613" i="4"/>
  <c r="AE614" i="4"/>
  <c r="AE615" i="4"/>
  <c r="AE616" i="4"/>
  <c r="AE617" i="4"/>
  <c r="AE618" i="4"/>
  <c r="AE619" i="4"/>
  <c r="AE620" i="4"/>
  <c r="AE621" i="4"/>
  <c r="AE622" i="4"/>
  <c r="AE623" i="4"/>
  <c r="AE624" i="4"/>
  <c r="AE625" i="4"/>
  <c r="AE626" i="4"/>
  <c r="AE627" i="4"/>
  <c r="AE628" i="4"/>
  <c r="AE629" i="4"/>
  <c r="AE630" i="4"/>
  <c r="AE631" i="4"/>
  <c r="AE632" i="4"/>
  <c r="AE633" i="4"/>
  <c r="AE634" i="4"/>
  <c r="AE635" i="4"/>
  <c r="AE636" i="4"/>
  <c r="AE637" i="4"/>
  <c r="AE638" i="4"/>
  <c r="AE639" i="4"/>
  <c r="AE640" i="4"/>
  <c r="AE641" i="4"/>
  <c r="AE642" i="4"/>
  <c r="AE643" i="4"/>
  <c r="AE644" i="4"/>
  <c r="AE645" i="4"/>
  <c r="AE646" i="4"/>
  <c r="AE647" i="4"/>
  <c r="AE648" i="4"/>
  <c r="AE649" i="4"/>
  <c r="AE650" i="4"/>
  <c r="AE651" i="4"/>
  <c r="AE652" i="4"/>
  <c r="AE653" i="4"/>
  <c r="AE654" i="4"/>
  <c r="AE655" i="4"/>
  <c r="AE656" i="4"/>
  <c r="AE657" i="4"/>
  <c r="AE658" i="4"/>
  <c r="AE659" i="4"/>
  <c r="AE660" i="4"/>
  <c r="AE661" i="4"/>
  <c r="AE662" i="4"/>
  <c r="AE663" i="4"/>
  <c r="AE664" i="4"/>
  <c r="AE665" i="4"/>
  <c r="AE666" i="4"/>
  <c r="AE667" i="4"/>
  <c r="AE668" i="4"/>
  <c r="AE669" i="4"/>
  <c r="AE670" i="4"/>
  <c r="AE671" i="4"/>
  <c r="AE672" i="4"/>
  <c r="AE673" i="4"/>
  <c r="AE674" i="4"/>
  <c r="AE675" i="4"/>
  <c r="AE676" i="4"/>
  <c r="AE677" i="4"/>
  <c r="AE678" i="4"/>
  <c r="AE679" i="4"/>
  <c r="AE680" i="4"/>
  <c r="AE681" i="4"/>
  <c r="AE682" i="4"/>
  <c r="AE683" i="4"/>
  <c r="AE684" i="4"/>
  <c r="AE685" i="4"/>
  <c r="AE686" i="4"/>
  <c r="AE687" i="4"/>
  <c r="AE688" i="4"/>
  <c r="AE689" i="4"/>
  <c r="AE690" i="4"/>
  <c r="AE691" i="4"/>
  <c r="AE692" i="4"/>
  <c r="AE693" i="4"/>
  <c r="AE694" i="4"/>
  <c r="AE695" i="4"/>
  <c r="AE696" i="4"/>
  <c r="AE697" i="4"/>
  <c r="AE698" i="4"/>
  <c r="AE699" i="4"/>
  <c r="AE700" i="4"/>
  <c r="AE701" i="4"/>
  <c r="AE702" i="4"/>
  <c r="AE703" i="4"/>
  <c r="AE704" i="4"/>
  <c r="AE705" i="4"/>
  <c r="AE706" i="4"/>
  <c r="AE707" i="4"/>
  <c r="AE708" i="4"/>
  <c r="AE709" i="4"/>
  <c r="AE710" i="4"/>
  <c r="AE711" i="4"/>
  <c r="AE712" i="4"/>
  <c r="AE713" i="4"/>
  <c r="AE714" i="4"/>
  <c r="AE715" i="4"/>
  <c r="AE716" i="4"/>
  <c r="A18" i="4"/>
  <c r="F18" i="4"/>
  <c r="K18" i="4"/>
  <c r="P18" i="4"/>
  <c r="AF716" i="4"/>
  <c r="AG716" i="4"/>
  <c r="AC32" i="4"/>
  <c r="AC33" i="4"/>
  <c r="AC34" i="4"/>
  <c r="AC35" i="4"/>
  <c r="AC36" i="4"/>
  <c r="AC37" i="4"/>
  <c r="AC38" i="4"/>
  <c r="AC39" i="4"/>
  <c r="AC40" i="4"/>
  <c r="AC41" i="4"/>
  <c r="AC42" i="4"/>
  <c r="AC43" i="4"/>
  <c r="AC44" i="4"/>
  <c r="AC45" i="4"/>
  <c r="AC46" i="4"/>
  <c r="AC47" i="4"/>
  <c r="AC48" i="4"/>
  <c r="AC49" i="4"/>
  <c r="AC50" i="4"/>
  <c r="AC51" i="4"/>
  <c r="AC52" i="4"/>
  <c r="AC53" i="4"/>
  <c r="AC54" i="4"/>
  <c r="AC55" i="4"/>
  <c r="AC56" i="4"/>
  <c r="AC57" i="4"/>
  <c r="AC58" i="4"/>
  <c r="AC59" i="4"/>
  <c r="AC60" i="4"/>
  <c r="AC61" i="4"/>
  <c r="AC62" i="4"/>
  <c r="AC63" i="4"/>
  <c r="AC64" i="4"/>
  <c r="AC65" i="4"/>
  <c r="AC66" i="4"/>
  <c r="AC67" i="4"/>
  <c r="AC68" i="4"/>
  <c r="AC69" i="4"/>
  <c r="AC70" i="4"/>
  <c r="AC71" i="4"/>
  <c r="AC72" i="4"/>
  <c r="AC73" i="4"/>
  <c r="AC74" i="4"/>
  <c r="AC75" i="4"/>
  <c r="AC76" i="4"/>
  <c r="AC77" i="4"/>
  <c r="AC78" i="4"/>
  <c r="AC79" i="4"/>
  <c r="AC80" i="4"/>
  <c r="AC81" i="4"/>
  <c r="AC82" i="4"/>
  <c r="AC83" i="4"/>
  <c r="AC84" i="4"/>
  <c r="AC85" i="4"/>
  <c r="AC86" i="4"/>
  <c r="AC87" i="4"/>
  <c r="AC88" i="4"/>
  <c r="AC89" i="4"/>
  <c r="AC90" i="4"/>
  <c r="AC91" i="4"/>
  <c r="AC92" i="4"/>
  <c r="AC93" i="4"/>
  <c r="AC94" i="4"/>
  <c r="AC95" i="4"/>
  <c r="AC96" i="4"/>
  <c r="AC97" i="4"/>
  <c r="AC98" i="4"/>
  <c r="AC99" i="4"/>
  <c r="AC100" i="4"/>
  <c r="AC101" i="4"/>
  <c r="AC102" i="4"/>
  <c r="AC103" i="4"/>
  <c r="AC104" i="4"/>
  <c r="AC105" i="4"/>
  <c r="AC106" i="4"/>
  <c r="AC107" i="4"/>
  <c r="AC108" i="4"/>
  <c r="AC109" i="4"/>
  <c r="AC110" i="4"/>
  <c r="AC111" i="4"/>
  <c r="AC112" i="4"/>
  <c r="AC113" i="4"/>
  <c r="AC114" i="4"/>
  <c r="AC115" i="4"/>
  <c r="AC116" i="4"/>
  <c r="AC117" i="4"/>
  <c r="AC118" i="4"/>
  <c r="AC119" i="4"/>
  <c r="AC120" i="4"/>
  <c r="AC121" i="4"/>
  <c r="AC122" i="4"/>
  <c r="AC123" i="4"/>
  <c r="AC124" i="4"/>
  <c r="AC125" i="4"/>
  <c r="AC126" i="4"/>
  <c r="AC127" i="4"/>
  <c r="AC128" i="4"/>
  <c r="AC129" i="4"/>
  <c r="AC130" i="4"/>
  <c r="AC131" i="4"/>
  <c r="AC132" i="4"/>
  <c r="AC133" i="4"/>
  <c r="AC134" i="4"/>
  <c r="AC135" i="4"/>
  <c r="AC136" i="4"/>
  <c r="AC137" i="4"/>
  <c r="AC138" i="4"/>
  <c r="AC139" i="4"/>
  <c r="AC140" i="4"/>
  <c r="AC141" i="4"/>
  <c r="AC142" i="4"/>
  <c r="AC143" i="4"/>
  <c r="AC144" i="4"/>
  <c r="AC145" i="4"/>
  <c r="AC146" i="4"/>
  <c r="AC147" i="4"/>
  <c r="AC148" i="4"/>
  <c r="AC149" i="4"/>
  <c r="AC150" i="4"/>
  <c r="AC151" i="4"/>
  <c r="AC152" i="4"/>
  <c r="AC153" i="4"/>
  <c r="AC154" i="4"/>
  <c r="AC155" i="4"/>
  <c r="AC156" i="4"/>
  <c r="AC157" i="4"/>
  <c r="AC158" i="4"/>
  <c r="AC159" i="4"/>
  <c r="AC160" i="4"/>
  <c r="AC161" i="4"/>
  <c r="AC162" i="4"/>
  <c r="AC163" i="4"/>
  <c r="AC164" i="4"/>
  <c r="AC165" i="4"/>
  <c r="AC166" i="4"/>
  <c r="AC167" i="4"/>
  <c r="AC168" i="4"/>
  <c r="AC169" i="4"/>
  <c r="AC170" i="4"/>
  <c r="AC171" i="4"/>
  <c r="AC172" i="4"/>
  <c r="AC173" i="4"/>
  <c r="AC174" i="4"/>
  <c r="AC175" i="4"/>
  <c r="AC176" i="4"/>
  <c r="AC177" i="4"/>
  <c r="AC178" i="4"/>
  <c r="AC179" i="4"/>
  <c r="AC180" i="4"/>
  <c r="AC181" i="4"/>
  <c r="AC182" i="4"/>
  <c r="AC183" i="4"/>
  <c r="AC184" i="4"/>
  <c r="AC185" i="4"/>
  <c r="AC186" i="4"/>
  <c r="AC187" i="4"/>
  <c r="AC188" i="4"/>
  <c r="AC189" i="4"/>
  <c r="AC190" i="4"/>
  <c r="AC191" i="4"/>
  <c r="AC192" i="4"/>
  <c r="AC193" i="4"/>
  <c r="AC194" i="4"/>
  <c r="AC195" i="4"/>
  <c r="AC196" i="4"/>
  <c r="AC197" i="4"/>
  <c r="AC198" i="4"/>
  <c r="AC199" i="4"/>
  <c r="AC200" i="4"/>
  <c r="AC201" i="4"/>
  <c r="AC202" i="4"/>
  <c r="AC203" i="4"/>
  <c r="AC204" i="4"/>
  <c r="AC205" i="4"/>
  <c r="AC206" i="4"/>
  <c r="AC207" i="4"/>
  <c r="AC208" i="4"/>
  <c r="AC209" i="4"/>
  <c r="AC210" i="4"/>
  <c r="AC211" i="4"/>
  <c r="AC212" i="4"/>
  <c r="AC213" i="4"/>
  <c r="AC214" i="4"/>
  <c r="AC215" i="4"/>
  <c r="AC216" i="4"/>
  <c r="AC217" i="4"/>
  <c r="AC218" i="4"/>
  <c r="AC219" i="4"/>
  <c r="AC220" i="4"/>
  <c r="AC221" i="4"/>
  <c r="AC222" i="4"/>
  <c r="AC223" i="4"/>
  <c r="AC224" i="4"/>
  <c r="AC225" i="4"/>
  <c r="AC226" i="4"/>
  <c r="AC227" i="4"/>
  <c r="AC228" i="4"/>
  <c r="AC229" i="4"/>
  <c r="AC230" i="4"/>
  <c r="AC231" i="4"/>
  <c r="AC232" i="4"/>
  <c r="AC233" i="4"/>
  <c r="AC234" i="4"/>
  <c r="AC235" i="4"/>
  <c r="AC236" i="4"/>
  <c r="AC237" i="4"/>
  <c r="AC238" i="4"/>
  <c r="AC239" i="4"/>
  <c r="AC240" i="4"/>
  <c r="AC241" i="4"/>
  <c r="AC242" i="4"/>
  <c r="AC243" i="4"/>
  <c r="AC244" i="4"/>
  <c r="AC245" i="4"/>
  <c r="AC246" i="4"/>
  <c r="AC247" i="4"/>
  <c r="AC248" i="4"/>
  <c r="AC249" i="4"/>
  <c r="AC250" i="4"/>
  <c r="AC251" i="4"/>
  <c r="AC252" i="4"/>
  <c r="AC253" i="4"/>
  <c r="AC254" i="4"/>
  <c r="AC255" i="4"/>
  <c r="AC256" i="4"/>
  <c r="AC257" i="4"/>
  <c r="AC258" i="4"/>
  <c r="AC259" i="4"/>
  <c r="AC260" i="4"/>
  <c r="AC261" i="4"/>
  <c r="AC262" i="4"/>
  <c r="AC263" i="4"/>
  <c r="AC264" i="4"/>
  <c r="AC265" i="4"/>
  <c r="AC266" i="4"/>
  <c r="AC267" i="4"/>
  <c r="AC268" i="4"/>
  <c r="AC269" i="4"/>
  <c r="AC270" i="4"/>
  <c r="AC271" i="4"/>
  <c r="AC272" i="4"/>
  <c r="AC273" i="4"/>
  <c r="AC274" i="4"/>
  <c r="AC275" i="4"/>
  <c r="AC276" i="4"/>
  <c r="AC277" i="4"/>
  <c r="AC278" i="4"/>
  <c r="AC279" i="4"/>
  <c r="AC280" i="4"/>
  <c r="AC281" i="4"/>
  <c r="AC282" i="4"/>
  <c r="AC283" i="4"/>
  <c r="AC284" i="4"/>
  <c r="AC285" i="4"/>
  <c r="AC286" i="4"/>
  <c r="AC287" i="4"/>
  <c r="AC288" i="4"/>
  <c r="AC289" i="4"/>
  <c r="AC290" i="4"/>
  <c r="AC291" i="4"/>
  <c r="AC292" i="4"/>
  <c r="AC293" i="4"/>
  <c r="AC294" i="4"/>
  <c r="AC295" i="4"/>
  <c r="AC296" i="4"/>
  <c r="AC297" i="4"/>
  <c r="AC298" i="4"/>
  <c r="AC299" i="4"/>
  <c r="AC300" i="4"/>
  <c r="AC301" i="4"/>
  <c r="AC302" i="4"/>
  <c r="AC303" i="4"/>
  <c r="AC304" i="4"/>
  <c r="AC305" i="4"/>
  <c r="AC306" i="4"/>
  <c r="AC307" i="4"/>
  <c r="AC308" i="4"/>
  <c r="AC309" i="4"/>
  <c r="AC310" i="4"/>
  <c r="AC311" i="4"/>
  <c r="AC312" i="4"/>
  <c r="AC313" i="4"/>
  <c r="AC314" i="4"/>
  <c r="AC315" i="4"/>
  <c r="AC316" i="4"/>
  <c r="AC317" i="4"/>
  <c r="AC318" i="4"/>
  <c r="AC319" i="4"/>
  <c r="AC320" i="4"/>
  <c r="AC321" i="4"/>
  <c r="AC322" i="4"/>
  <c r="AC323" i="4"/>
  <c r="AC324" i="4"/>
  <c r="AC325" i="4"/>
  <c r="AC326" i="4"/>
  <c r="AC327" i="4"/>
  <c r="AC328" i="4"/>
  <c r="AC329" i="4"/>
  <c r="AC330" i="4"/>
  <c r="AC331" i="4"/>
  <c r="AC332" i="4"/>
  <c r="AC333" i="4"/>
  <c r="AC334" i="4"/>
  <c r="AC335" i="4"/>
  <c r="AC336" i="4"/>
  <c r="AC337" i="4"/>
  <c r="AC338" i="4"/>
  <c r="AC339" i="4"/>
  <c r="AC340" i="4"/>
  <c r="AC341" i="4"/>
  <c r="AC342" i="4"/>
  <c r="AC343" i="4"/>
  <c r="AC344" i="4"/>
  <c r="AC345" i="4"/>
  <c r="AC346" i="4"/>
  <c r="AC347" i="4"/>
  <c r="AC348" i="4"/>
  <c r="AC349" i="4"/>
  <c r="AC350" i="4"/>
  <c r="AC351" i="4"/>
  <c r="AC352" i="4"/>
  <c r="AC353" i="4"/>
  <c r="AC354" i="4"/>
  <c r="AC355" i="4"/>
  <c r="AC356" i="4"/>
  <c r="AC357" i="4"/>
  <c r="AC358" i="4"/>
  <c r="AC359" i="4"/>
  <c r="AC360" i="4"/>
  <c r="AC361" i="4"/>
  <c r="AC362" i="4"/>
  <c r="AC363" i="4"/>
  <c r="AC364" i="4"/>
  <c r="AC365" i="4"/>
  <c r="AC366" i="4"/>
  <c r="AC367" i="4"/>
  <c r="AC368" i="4"/>
  <c r="AC369" i="4"/>
  <c r="AC370" i="4"/>
  <c r="AC371" i="4"/>
  <c r="AC372" i="4"/>
  <c r="AC373" i="4"/>
  <c r="AC374" i="4"/>
  <c r="AC375" i="4"/>
  <c r="AC376" i="4"/>
  <c r="AC377" i="4"/>
  <c r="AC378" i="4"/>
  <c r="AC379" i="4"/>
  <c r="AC380" i="4"/>
  <c r="AC381" i="4"/>
  <c r="AC382" i="4"/>
  <c r="AC383" i="4"/>
  <c r="AC384" i="4"/>
  <c r="AC385" i="4"/>
  <c r="AC386" i="4"/>
  <c r="AC387" i="4"/>
  <c r="AC388" i="4"/>
  <c r="AC389" i="4"/>
  <c r="AC390" i="4"/>
  <c r="AC391" i="4"/>
  <c r="AC392" i="4"/>
  <c r="AC393" i="4"/>
  <c r="AC394" i="4"/>
  <c r="AC395" i="4"/>
  <c r="AC396" i="4"/>
  <c r="AC397" i="4"/>
  <c r="AC398" i="4"/>
  <c r="AC399" i="4"/>
  <c r="AC400" i="4"/>
  <c r="AC401" i="4"/>
  <c r="AC402" i="4"/>
  <c r="AC403" i="4"/>
  <c r="AC404" i="4"/>
  <c r="AC405" i="4"/>
  <c r="AC406" i="4"/>
  <c r="AC407" i="4"/>
  <c r="AC408" i="4"/>
  <c r="AC409" i="4"/>
  <c r="AC410" i="4"/>
  <c r="AC411" i="4"/>
  <c r="AC412" i="4"/>
  <c r="AC413" i="4"/>
  <c r="AC414" i="4"/>
  <c r="AC415" i="4"/>
  <c r="AC416" i="4"/>
  <c r="AC417" i="4"/>
  <c r="AC418" i="4"/>
  <c r="AC419" i="4"/>
  <c r="AC420" i="4"/>
  <c r="AC421" i="4"/>
  <c r="AC422" i="4"/>
  <c r="AC423" i="4"/>
  <c r="AC424" i="4"/>
  <c r="AC425" i="4"/>
  <c r="AC426" i="4"/>
  <c r="AC427" i="4"/>
  <c r="AC428" i="4"/>
  <c r="AC429" i="4"/>
  <c r="AC430" i="4"/>
  <c r="AC431" i="4"/>
  <c r="AC432" i="4"/>
  <c r="AC433" i="4"/>
  <c r="AC434" i="4"/>
  <c r="AC435" i="4"/>
  <c r="AC436" i="4"/>
  <c r="AC437" i="4"/>
  <c r="AC438" i="4"/>
  <c r="AC439" i="4"/>
  <c r="AC440" i="4"/>
  <c r="AC441" i="4"/>
  <c r="AC442" i="4"/>
  <c r="AC443" i="4"/>
  <c r="AC444" i="4"/>
  <c r="AC445" i="4"/>
  <c r="AC446" i="4"/>
  <c r="AC447" i="4"/>
  <c r="AC448" i="4"/>
  <c r="AC449" i="4"/>
  <c r="AC450" i="4"/>
  <c r="AC451" i="4"/>
  <c r="AC452" i="4"/>
  <c r="AC453" i="4"/>
  <c r="AC454" i="4"/>
  <c r="AC455" i="4"/>
  <c r="AC456" i="4"/>
  <c r="AC457" i="4"/>
  <c r="AC458" i="4"/>
  <c r="AC459" i="4"/>
  <c r="AC460" i="4"/>
  <c r="AC461" i="4"/>
  <c r="AC462" i="4"/>
  <c r="AC463" i="4"/>
  <c r="AC464" i="4"/>
  <c r="AC465" i="4"/>
  <c r="AC466" i="4"/>
  <c r="AC467" i="4"/>
  <c r="AC468" i="4"/>
  <c r="AC469" i="4"/>
  <c r="AC470" i="4"/>
  <c r="AC471" i="4"/>
  <c r="AC472" i="4"/>
  <c r="AC473" i="4"/>
  <c r="AC474" i="4"/>
  <c r="AC475" i="4"/>
  <c r="AC476" i="4"/>
  <c r="AC477" i="4"/>
  <c r="AC478" i="4"/>
  <c r="AC479" i="4"/>
  <c r="AC480" i="4"/>
  <c r="AC481" i="4"/>
  <c r="AC482" i="4"/>
  <c r="AC483" i="4"/>
  <c r="AC484" i="4"/>
  <c r="AC485" i="4"/>
  <c r="AC486" i="4"/>
  <c r="AC487" i="4"/>
  <c r="AC488" i="4"/>
  <c r="AC489" i="4"/>
  <c r="AC490" i="4"/>
  <c r="AC491" i="4"/>
  <c r="AC492" i="4"/>
  <c r="AC493" i="4"/>
  <c r="AC494" i="4"/>
  <c r="AC495" i="4"/>
  <c r="AC496" i="4"/>
  <c r="AC497" i="4"/>
  <c r="AC498" i="4"/>
  <c r="AC499" i="4"/>
  <c r="AC500" i="4"/>
  <c r="AC501" i="4"/>
  <c r="AC502" i="4"/>
  <c r="AC503" i="4"/>
  <c r="AC504" i="4"/>
  <c r="AC505" i="4"/>
  <c r="AC506" i="4"/>
  <c r="AC507" i="4"/>
  <c r="AC508" i="4"/>
  <c r="AC509" i="4"/>
  <c r="AC510" i="4"/>
  <c r="AC511" i="4"/>
  <c r="AC512" i="4"/>
  <c r="AC513" i="4"/>
  <c r="AC514" i="4"/>
  <c r="AC515" i="4"/>
  <c r="AC516" i="4"/>
  <c r="AC517" i="4"/>
  <c r="AC518" i="4"/>
  <c r="AC519" i="4"/>
  <c r="AC520" i="4"/>
  <c r="AC521" i="4"/>
  <c r="AC522" i="4"/>
  <c r="AC523" i="4"/>
  <c r="AC524" i="4"/>
  <c r="AC525" i="4"/>
  <c r="AC526" i="4"/>
  <c r="AC527" i="4"/>
  <c r="AC528" i="4"/>
  <c r="AC529" i="4"/>
  <c r="AC530" i="4"/>
  <c r="AC531" i="4"/>
  <c r="AC532" i="4"/>
  <c r="AC533" i="4"/>
  <c r="AC534" i="4"/>
  <c r="AC535" i="4"/>
  <c r="AC536" i="4"/>
  <c r="AC537" i="4"/>
  <c r="AC538" i="4"/>
  <c r="AC539" i="4"/>
  <c r="AC540" i="4"/>
  <c r="AC541" i="4"/>
  <c r="AC542" i="4"/>
  <c r="AC543" i="4"/>
  <c r="AC544" i="4"/>
  <c r="AC545" i="4"/>
  <c r="AC546" i="4"/>
  <c r="AC547" i="4"/>
  <c r="AC548" i="4"/>
  <c r="AC549" i="4"/>
  <c r="AC550" i="4"/>
  <c r="AC551" i="4"/>
  <c r="AC552" i="4"/>
  <c r="AC553" i="4"/>
  <c r="AC554" i="4"/>
  <c r="AC555" i="4"/>
  <c r="AC556" i="4"/>
  <c r="AC557" i="4"/>
  <c r="AC558" i="4"/>
  <c r="AC559" i="4"/>
  <c r="AC560" i="4"/>
  <c r="AC561" i="4"/>
  <c r="AC562" i="4"/>
  <c r="AC563" i="4"/>
  <c r="AC564" i="4"/>
  <c r="AC565" i="4"/>
  <c r="AC566" i="4"/>
  <c r="AC567" i="4"/>
  <c r="AC568" i="4"/>
  <c r="AC569" i="4"/>
  <c r="AC570" i="4"/>
  <c r="AC571" i="4"/>
  <c r="AC572" i="4"/>
  <c r="AC573" i="4"/>
  <c r="AC574" i="4"/>
  <c r="AC575" i="4"/>
  <c r="AC576" i="4"/>
  <c r="AC577" i="4"/>
  <c r="AC578" i="4"/>
  <c r="AC579" i="4"/>
  <c r="AC580" i="4"/>
  <c r="AC581" i="4"/>
  <c r="AC582" i="4"/>
  <c r="AC583" i="4"/>
  <c r="AC584" i="4"/>
  <c r="AC585" i="4"/>
  <c r="AC586" i="4"/>
  <c r="AC587" i="4"/>
  <c r="AC588" i="4"/>
  <c r="AC589" i="4"/>
  <c r="AC590" i="4"/>
  <c r="AC591" i="4"/>
  <c r="AC592" i="4"/>
  <c r="AC593" i="4"/>
  <c r="AC594" i="4"/>
  <c r="AC595" i="4"/>
  <c r="AC596" i="4"/>
  <c r="AC597" i="4"/>
  <c r="AC598" i="4"/>
  <c r="AC599" i="4"/>
  <c r="AC600" i="4"/>
  <c r="AC601" i="4"/>
  <c r="AC602" i="4"/>
  <c r="AC603" i="4"/>
  <c r="AC604" i="4"/>
  <c r="AC605" i="4"/>
  <c r="AC606" i="4"/>
  <c r="AC607" i="4"/>
  <c r="AC608" i="4"/>
  <c r="AC609" i="4"/>
  <c r="AC610" i="4"/>
  <c r="AC611" i="4"/>
  <c r="AC612" i="4"/>
  <c r="AC613" i="4"/>
  <c r="AC614" i="4"/>
  <c r="AC615" i="4"/>
  <c r="AC616" i="4"/>
  <c r="AC617" i="4"/>
  <c r="AC618" i="4"/>
  <c r="AC619" i="4"/>
  <c r="AC620" i="4"/>
  <c r="AC621" i="4"/>
  <c r="AC622" i="4"/>
  <c r="AC623" i="4"/>
  <c r="AC624" i="4"/>
  <c r="AC625" i="4"/>
  <c r="AC626" i="4"/>
  <c r="AC627" i="4"/>
  <c r="AC628" i="4"/>
  <c r="AC629" i="4"/>
  <c r="AC630" i="4"/>
  <c r="AC631" i="4"/>
  <c r="AC632" i="4"/>
  <c r="AC633" i="4"/>
  <c r="AC634" i="4"/>
  <c r="AC635" i="4"/>
  <c r="AC636" i="4"/>
  <c r="AC637" i="4"/>
  <c r="AC638" i="4"/>
  <c r="AC639" i="4"/>
  <c r="AC640" i="4"/>
  <c r="AC641" i="4"/>
  <c r="AC642" i="4"/>
  <c r="AC643" i="4"/>
  <c r="AC644" i="4"/>
  <c r="AC645" i="4"/>
  <c r="AC646" i="4"/>
  <c r="AC647" i="4"/>
  <c r="AC648" i="4"/>
  <c r="AC649" i="4"/>
  <c r="AC650" i="4"/>
  <c r="AC651" i="4"/>
  <c r="AC652" i="4"/>
  <c r="AC653" i="4"/>
  <c r="AC654" i="4"/>
  <c r="AC655" i="4"/>
  <c r="AC656" i="4"/>
  <c r="AC657" i="4"/>
  <c r="AC658" i="4"/>
  <c r="AC659" i="4"/>
  <c r="AC660" i="4"/>
  <c r="AC661" i="4"/>
  <c r="AC662" i="4"/>
  <c r="AC663" i="4"/>
  <c r="AC664" i="4"/>
  <c r="AC665" i="4"/>
  <c r="AC666" i="4"/>
  <c r="AC667" i="4"/>
  <c r="AC668" i="4"/>
  <c r="AC669" i="4"/>
  <c r="AC670" i="4"/>
  <c r="AC671" i="4"/>
  <c r="AC672" i="4"/>
  <c r="AC673" i="4"/>
  <c r="AC674" i="4"/>
  <c r="AC675" i="4"/>
  <c r="AC676" i="4"/>
  <c r="AC677" i="4"/>
  <c r="AC678" i="4"/>
  <c r="AC679" i="4"/>
  <c r="AC680" i="4"/>
  <c r="AC681" i="4"/>
  <c r="AC682" i="4"/>
  <c r="AC683" i="4"/>
  <c r="AC684" i="4"/>
  <c r="AC685" i="4"/>
  <c r="AC686" i="4"/>
  <c r="AC687" i="4"/>
  <c r="AC688" i="4"/>
  <c r="AC689" i="4"/>
  <c r="AC690" i="4"/>
  <c r="AC691" i="4"/>
  <c r="AC692" i="4"/>
  <c r="AC693" i="4"/>
  <c r="AC694" i="4"/>
  <c r="AC695" i="4"/>
  <c r="AC696" i="4"/>
  <c r="AC697" i="4"/>
  <c r="AC698" i="4"/>
  <c r="AC699" i="4"/>
  <c r="AC700" i="4"/>
  <c r="AC701" i="4"/>
  <c r="AC702" i="4"/>
  <c r="AC703" i="4"/>
  <c r="AC704" i="4"/>
  <c r="AC705" i="4"/>
  <c r="AC706" i="4"/>
  <c r="AC707" i="4"/>
  <c r="AC708" i="4"/>
  <c r="AC709" i="4"/>
  <c r="AC710" i="4"/>
  <c r="AC711" i="4"/>
  <c r="AC712" i="4"/>
  <c r="AC713" i="4"/>
  <c r="AC714" i="4"/>
  <c r="AC715" i="4"/>
  <c r="AC716" i="4"/>
  <c r="AD716" i="4"/>
  <c r="AG715" i="4"/>
  <c r="AF715" i="4"/>
  <c r="AD715" i="4"/>
  <c r="AF714" i="4"/>
  <c r="AG714" i="4"/>
  <c r="AD714" i="4"/>
  <c r="AG713" i="4"/>
  <c r="AF713" i="4"/>
  <c r="AD713" i="4"/>
  <c r="AF712" i="4"/>
  <c r="AG712" i="4"/>
  <c r="AD712" i="4"/>
  <c r="AG711" i="4"/>
  <c r="AF711" i="4"/>
  <c r="AD711" i="4"/>
  <c r="AF710" i="4"/>
  <c r="AG710" i="4"/>
  <c r="AD710" i="4"/>
  <c r="AG709" i="4"/>
  <c r="AF709" i="4"/>
  <c r="AD709" i="4"/>
  <c r="AF708" i="4"/>
  <c r="AG708" i="4"/>
  <c r="AD708" i="4"/>
  <c r="AG707" i="4"/>
  <c r="AF707" i="4"/>
  <c r="AD707" i="4"/>
  <c r="AF706" i="4"/>
  <c r="AG706" i="4"/>
  <c r="AD706" i="4"/>
  <c r="AG705" i="4"/>
  <c r="AF705" i="4"/>
  <c r="AD705" i="4"/>
  <c r="AF704" i="4"/>
  <c r="AG704" i="4"/>
  <c r="AD704" i="4"/>
  <c r="AG703" i="4"/>
  <c r="AF703" i="4"/>
  <c r="AD703" i="4"/>
  <c r="AF702" i="4"/>
  <c r="AG702" i="4"/>
  <c r="AD702" i="4"/>
  <c r="AG701" i="4"/>
  <c r="AF701" i="4"/>
  <c r="AD701" i="4"/>
  <c r="AF700" i="4"/>
  <c r="AG700" i="4"/>
  <c r="AD700" i="4"/>
  <c r="AG699" i="4"/>
  <c r="AF699" i="4"/>
  <c r="AD699" i="4"/>
  <c r="AF698" i="4"/>
  <c r="AG698" i="4"/>
  <c r="AD698" i="4"/>
  <c r="AG697" i="4"/>
  <c r="AF697" i="4"/>
  <c r="AD697" i="4"/>
  <c r="AF696" i="4"/>
  <c r="AG696" i="4"/>
  <c r="AD696" i="4"/>
  <c r="AG695" i="4"/>
  <c r="AF695" i="4"/>
  <c r="AD695" i="4"/>
  <c r="AF694" i="4"/>
  <c r="AG694" i="4"/>
  <c r="AD694" i="4"/>
  <c r="AG693" i="4"/>
  <c r="AF693" i="4"/>
  <c r="AD693" i="4"/>
  <c r="AF692" i="4"/>
  <c r="AG692" i="4"/>
  <c r="AD692" i="4"/>
  <c r="AG691" i="4"/>
  <c r="AF691" i="4"/>
  <c r="AD691" i="4"/>
  <c r="AF690" i="4"/>
  <c r="AG690" i="4"/>
  <c r="AD690" i="4"/>
  <c r="AG689" i="4"/>
  <c r="AF689" i="4"/>
  <c r="AD689" i="4"/>
  <c r="AF688" i="4"/>
  <c r="AG688" i="4"/>
  <c r="AD688" i="4"/>
  <c r="AG687" i="4"/>
  <c r="AF687" i="4"/>
  <c r="AD687" i="4"/>
  <c r="AF686" i="4"/>
  <c r="AG686" i="4"/>
  <c r="AD686" i="4"/>
  <c r="AG685" i="4"/>
  <c r="AF685" i="4"/>
  <c r="AD685" i="4"/>
  <c r="AF684" i="4"/>
  <c r="AG684" i="4"/>
  <c r="AD684" i="4"/>
  <c r="AG683" i="4"/>
  <c r="AF683" i="4"/>
  <c r="AD683" i="4"/>
  <c r="AF682" i="4"/>
  <c r="AG682" i="4"/>
  <c r="AD682" i="4"/>
  <c r="AG681" i="4"/>
  <c r="AF681" i="4"/>
  <c r="AD681" i="4"/>
  <c r="AF680" i="4"/>
  <c r="AG680" i="4"/>
  <c r="AD680" i="4"/>
  <c r="AG679" i="4"/>
  <c r="AF679" i="4"/>
  <c r="AD679" i="4"/>
  <c r="AF678" i="4"/>
  <c r="AG678" i="4"/>
  <c r="AD678" i="4"/>
  <c r="AG677" i="4"/>
  <c r="AF677" i="4"/>
  <c r="AD677" i="4"/>
  <c r="AF676" i="4"/>
  <c r="AG676" i="4"/>
  <c r="AD676" i="4"/>
  <c r="AG675" i="4"/>
  <c r="AF675" i="4"/>
  <c r="AD675" i="4"/>
  <c r="AF674" i="4"/>
  <c r="AG674" i="4"/>
  <c r="AD674" i="4"/>
  <c r="AG673" i="4"/>
  <c r="AF673" i="4"/>
  <c r="AD673" i="4"/>
  <c r="AF672" i="4"/>
  <c r="AG672" i="4"/>
  <c r="AD672" i="4"/>
  <c r="AG671" i="4"/>
  <c r="AF671" i="4"/>
  <c r="AD671" i="4"/>
  <c r="AF670" i="4"/>
  <c r="AG670" i="4"/>
  <c r="AD670" i="4"/>
  <c r="AG669" i="4"/>
  <c r="AF669" i="4"/>
  <c r="AD669" i="4"/>
  <c r="AF668" i="4"/>
  <c r="AG668" i="4"/>
  <c r="AD668" i="4"/>
  <c r="AG667" i="4"/>
  <c r="AF667" i="4"/>
  <c r="AD667" i="4"/>
  <c r="AF666" i="4"/>
  <c r="AG666" i="4"/>
  <c r="AD666" i="4"/>
  <c r="AG665" i="4"/>
  <c r="AF665" i="4"/>
  <c r="AD665" i="4"/>
  <c r="AF664" i="4"/>
  <c r="AG664" i="4"/>
  <c r="AD664" i="4"/>
  <c r="AG663" i="4"/>
  <c r="AF663" i="4"/>
  <c r="AD663" i="4"/>
  <c r="AF662" i="4"/>
  <c r="AG662" i="4"/>
  <c r="AD662" i="4"/>
  <c r="AG661" i="4"/>
  <c r="AF661" i="4"/>
  <c r="AD661" i="4"/>
  <c r="AF660" i="4"/>
  <c r="AG660" i="4"/>
  <c r="AD660" i="4"/>
  <c r="AG659" i="4"/>
  <c r="AF659" i="4"/>
  <c r="AD659" i="4"/>
  <c r="AF658" i="4"/>
  <c r="AG658" i="4"/>
  <c r="AD658" i="4"/>
  <c r="AG657" i="4"/>
  <c r="AF657" i="4"/>
  <c r="AD657" i="4"/>
  <c r="AF656" i="4"/>
  <c r="AG656" i="4"/>
  <c r="AD656" i="4"/>
  <c r="AG655" i="4"/>
  <c r="AF655" i="4"/>
  <c r="AD655" i="4"/>
  <c r="AF654" i="4"/>
  <c r="AG654" i="4"/>
  <c r="AD654" i="4"/>
  <c r="AG653" i="4"/>
  <c r="AF653" i="4"/>
  <c r="AD653" i="4"/>
  <c r="AF652" i="4"/>
  <c r="AG652" i="4"/>
  <c r="AD652" i="4"/>
  <c r="AG651" i="4"/>
  <c r="AF651" i="4"/>
  <c r="AD651" i="4"/>
  <c r="AF650" i="4"/>
  <c r="AG650" i="4"/>
  <c r="AD650" i="4"/>
  <c r="AG649" i="4"/>
  <c r="AF649" i="4"/>
  <c r="AD649" i="4"/>
  <c r="AF648" i="4"/>
  <c r="AG648" i="4"/>
  <c r="AD648" i="4"/>
  <c r="AG647" i="4"/>
  <c r="AF647" i="4"/>
  <c r="AD647" i="4"/>
  <c r="AF646" i="4"/>
  <c r="AG646" i="4"/>
  <c r="AD646" i="4"/>
  <c r="AG645" i="4"/>
  <c r="AF645" i="4"/>
  <c r="AD645" i="4"/>
  <c r="AF644" i="4"/>
  <c r="AG644" i="4"/>
  <c r="AD644" i="4"/>
  <c r="AG643" i="4"/>
  <c r="AF643" i="4"/>
  <c r="AD643" i="4"/>
  <c r="AF642" i="4"/>
  <c r="AG642" i="4"/>
  <c r="AD642" i="4"/>
  <c r="AG641" i="4"/>
  <c r="AF641" i="4"/>
  <c r="AD641" i="4"/>
  <c r="AF640" i="4"/>
  <c r="AG640" i="4"/>
  <c r="AD640" i="4"/>
  <c r="AG639" i="4"/>
  <c r="AF639" i="4"/>
  <c r="AD639" i="4"/>
  <c r="AF638" i="4"/>
  <c r="AG638" i="4"/>
  <c r="AD638" i="4"/>
  <c r="AG637" i="4"/>
  <c r="AF637" i="4"/>
  <c r="AD637" i="4"/>
  <c r="AF636" i="4"/>
  <c r="AG636" i="4"/>
  <c r="AD636" i="4"/>
  <c r="AG635" i="4"/>
  <c r="AF635" i="4"/>
  <c r="AD635" i="4"/>
  <c r="AF634" i="4"/>
  <c r="AG634" i="4"/>
  <c r="AD634" i="4"/>
  <c r="AG633" i="4"/>
  <c r="AF633" i="4"/>
  <c r="AD633" i="4"/>
  <c r="AF632" i="4"/>
  <c r="AG632" i="4"/>
  <c r="AD632" i="4"/>
  <c r="AG631" i="4"/>
  <c r="AF631" i="4"/>
  <c r="AD631" i="4"/>
  <c r="AF630" i="4"/>
  <c r="AG630" i="4"/>
  <c r="AD630" i="4"/>
  <c r="AG629" i="4"/>
  <c r="AF629" i="4"/>
  <c r="AD629" i="4"/>
  <c r="AF628" i="4"/>
  <c r="AG628" i="4"/>
  <c r="AD628" i="4"/>
  <c r="AG627" i="4"/>
  <c r="AF627" i="4"/>
  <c r="AD627" i="4"/>
  <c r="AF626" i="4"/>
  <c r="AG626" i="4"/>
  <c r="AD626" i="4"/>
  <c r="AG625" i="4"/>
  <c r="AF625" i="4"/>
  <c r="AD625" i="4"/>
  <c r="AF624" i="4"/>
  <c r="AG624" i="4"/>
  <c r="AD624" i="4"/>
  <c r="AG623" i="4"/>
  <c r="AF623" i="4"/>
  <c r="AD623" i="4"/>
  <c r="AF622" i="4"/>
  <c r="AG622" i="4"/>
  <c r="AD622" i="4"/>
  <c r="AG621" i="4"/>
  <c r="AF621" i="4"/>
  <c r="AD621" i="4"/>
  <c r="AF620" i="4"/>
  <c r="AG620" i="4"/>
  <c r="AD620" i="4"/>
  <c r="AG619" i="4"/>
  <c r="AF619" i="4"/>
  <c r="AD619" i="4"/>
  <c r="AF618" i="4"/>
  <c r="AG618" i="4"/>
  <c r="AD618" i="4"/>
  <c r="AG617" i="4"/>
  <c r="AF617" i="4"/>
  <c r="AD617" i="4"/>
  <c r="AF616" i="4"/>
  <c r="AG616" i="4"/>
  <c r="AD616" i="4"/>
  <c r="AG615" i="4"/>
  <c r="AF615" i="4"/>
  <c r="AD615" i="4"/>
  <c r="AF614" i="4"/>
  <c r="AG614" i="4"/>
  <c r="AD614" i="4"/>
  <c r="AG613" i="4"/>
  <c r="AF613" i="4"/>
  <c r="AD613" i="4"/>
  <c r="AF612" i="4"/>
  <c r="AG612" i="4"/>
  <c r="AD612" i="4"/>
  <c r="AG611" i="4"/>
  <c r="AF611" i="4"/>
  <c r="AD611" i="4"/>
  <c r="AF610" i="4"/>
  <c r="AG610" i="4"/>
  <c r="AD610" i="4"/>
  <c r="AG609" i="4"/>
  <c r="AF609" i="4"/>
  <c r="AD609" i="4"/>
  <c r="AF608" i="4"/>
  <c r="AG608" i="4"/>
  <c r="AD608" i="4"/>
  <c r="AG607" i="4"/>
  <c r="AF607" i="4"/>
  <c r="AD607" i="4"/>
  <c r="AF606" i="4"/>
  <c r="AG606" i="4"/>
  <c r="AD606" i="4"/>
  <c r="AG605" i="4"/>
  <c r="AF605" i="4"/>
  <c r="AD605" i="4"/>
  <c r="AF604" i="4"/>
  <c r="AG604" i="4"/>
  <c r="AD604" i="4"/>
  <c r="AG603" i="4"/>
  <c r="AF603" i="4"/>
  <c r="AD603" i="4"/>
  <c r="AF602" i="4"/>
  <c r="AG602" i="4"/>
  <c r="AD602" i="4"/>
  <c r="AG601" i="4"/>
  <c r="AF601" i="4"/>
  <c r="AD601" i="4"/>
  <c r="AF600" i="4"/>
  <c r="AG600" i="4"/>
  <c r="AD600" i="4"/>
  <c r="AG599" i="4"/>
  <c r="AF599" i="4"/>
  <c r="AD599" i="4"/>
  <c r="AF598" i="4"/>
  <c r="AG598" i="4"/>
  <c r="AD598" i="4"/>
  <c r="AG597" i="4"/>
  <c r="AF597" i="4"/>
  <c r="AD597" i="4"/>
  <c r="AF596" i="4"/>
  <c r="AG596" i="4"/>
  <c r="AD596" i="4"/>
  <c r="AG595" i="4"/>
  <c r="AF595" i="4"/>
  <c r="AD595" i="4"/>
  <c r="AF594" i="4"/>
  <c r="AG594" i="4"/>
  <c r="AD594" i="4"/>
  <c r="AG593" i="4"/>
  <c r="AF593" i="4"/>
  <c r="AD593" i="4"/>
  <c r="AF592" i="4"/>
  <c r="AG592" i="4"/>
  <c r="AD592" i="4"/>
  <c r="AG591" i="4"/>
  <c r="AF591" i="4"/>
  <c r="AD591" i="4"/>
  <c r="AF590" i="4"/>
  <c r="AG590" i="4"/>
  <c r="AD590" i="4"/>
  <c r="AG589" i="4"/>
  <c r="AF589" i="4"/>
  <c r="AD589" i="4"/>
  <c r="AF588" i="4"/>
  <c r="AG588" i="4"/>
  <c r="AD588" i="4"/>
  <c r="AG587" i="4"/>
  <c r="AF587" i="4"/>
  <c r="AD587" i="4"/>
  <c r="AF586" i="4"/>
  <c r="AG586" i="4"/>
  <c r="AD586" i="4"/>
  <c r="AG585" i="4"/>
  <c r="AF585" i="4"/>
  <c r="AD585" i="4"/>
  <c r="AF584" i="4"/>
  <c r="AG584" i="4"/>
  <c r="AD584" i="4"/>
  <c r="AG583" i="4"/>
  <c r="AF583" i="4"/>
  <c r="AD583" i="4"/>
  <c r="AF582" i="4"/>
  <c r="AG582" i="4"/>
  <c r="AD582" i="4"/>
  <c r="AG581" i="4"/>
  <c r="AF581" i="4"/>
  <c r="AD581" i="4"/>
  <c r="AF580" i="4"/>
  <c r="AG580" i="4"/>
  <c r="AD580" i="4"/>
  <c r="AG579" i="4"/>
  <c r="AF579" i="4"/>
  <c r="AD579" i="4"/>
  <c r="AF578" i="4"/>
  <c r="AG578" i="4"/>
  <c r="AD578" i="4"/>
  <c r="AG577" i="4"/>
  <c r="AF577" i="4"/>
  <c r="AD577" i="4"/>
  <c r="AF576" i="4"/>
  <c r="AG576" i="4"/>
  <c r="AD576" i="4"/>
  <c r="AG575" i="4"/>
  <c r="AF575" i="4"/>
  <c r="AD575" i="4"/>
  <c r="AF574" i="4"/>
  <c r="AG574" i="4"/>
  <c r="AD574" i="4"/>
  <c r="AG573" i="4"/>
  <c r="AF573" i="4"/>
  <c r="AD573" i="4"/>
  <c r="AF572" i="4"/>
  <c r="AG572" i="4"/>
  <c r="AD572" i="4"/>
  <c r="AG571" i="4"/>
  <c r="AF571" i="4"/>
  <c r="AD571" i="4"/>
  <c r="AF570" i="4"/>
  <c r="AG570" i="4"/>
  <c r="AD570" i="4"/>
  <c r="AG569" i="4"/>
  <c r="AF569" i="4"/>
  <c r="AD569" i="4"/>
  <c r="AF568" i="4"/>
  <c r="AG568" i="4"/>
  <c r="AD568" i="4"/>
  <c r="AG567" i="4"/>
  <c r="AF567" i="4"/>
  <c r="AD567" i="4"/>
  <c r="AF566" i="4"/>
  <c r="AG566" i="4"/>
  <c r="AD566" i="4"/>
  <c r="AG565" i="4"/>
  <c r="AF565" i="4"/>
  <c r="AD565" i="4"/>
  <c r="AF564" i="4"/>
  <c r="AG564" i="4"/>
  <c r="AD564" i="4"/>
  <c r="AG563" i="4"/>
  <c r="AF563" i="4"/>
  <c r="AD563" i="4"/>
  <c r="AF562" i="4"/>
  <c r="AG562" i="4"/>
  <c r="AD562" i="4"/>
  <c r="AG561" i="4"/>
  <c r="AF561" i="4"/>
  <c r="AD561" i="4"/>
  <c r="AF560" i="4"/>
  <c r="AG560" i="4"/>
  <c r="AD560" i="4"/>
  <c r="AG559" i="4"/>
  <c r="AF559" i="4"/>
  <c r="AD559" i="4"/>
  <c r="AF558" i="4"/>
  <c r="AG558" i="4"/>
  <c r="AD558" i="4"/>
  <c r="AG557" i="4"/>
  <c r="AF557" i="4"/>
  <c r="AD557" i="4"/>
  <c r="AF556" i="4"/>
  <c r="AG556" i="4"/>
  <c r="AD556" i="4"/>
  <c r="AG555" i="4"/>
  <c r="AF555" i="4"/>
  <c r="AD555" i="4"/>
  <c r="AF554" i="4"/>
  <c r="AG554" i="4"/>
  <c r="AD554" i="4"/>
  <c r="AG553" i="4"/>
  <c r="AF553" i="4"/>
  <c r="AD553" i="4"/>
  <c r="AF552" i="4"/>
  <c r="AG552" i="4"/>
  <c r="AD552" i="4"/>
  <c r="AG551" i="4"/>
  <c r="AF551" i="4"/>
  <c r="AD551" i="4"/>
  <c r="AF550" i="4"/>
  <c r="AG550" i="4"/>
  <c r="AD550" i="4"/>
  <c r="AG549" i="4"/>
  <c r="AF549" i="4"/>
  <c r="AD549" i="4"/>
  <c r="AF548" i="4"/>
  <c r="AG548" i="4"/>
  <c r="AD548" i="4"/>
  <c r="AG547" i="4"/>
  <c r="AF547" i="4"/>
  <c r="AD547" i="4"/>
  <c r="AF546" i="4"/>
  <c r="AG546" i="4"/>
  <c r="AD546" i="4"/>
  <c r="AG545" i="4"/>
  <c r="AF545" i="4"/>
  <c r="AD545" i="4"/>
  <c r="AF544" i="4"/>
  <c r="AG544" i="4"/>
  <c r="AD544" i="4"/>
  <c r="AG543" i="4"/>
  <c r="AF543" i="4"/>
  <c r="AD543" i="4"/>
  <c r="AF542" i="4"/>
  <c r="AG542" i="4"/>
  <c r="AD542" i="4"/>
  <c r="AG541" i="4"/>
  <c r="AF541" i="4"/>
  <c r="AD541" i="4"/>
  <c r="AF540" i="4"/>
  <c r="AG540" i="4"/>
  <c r="AD540" i="4"/>
  <c r="AG539" i="4"/>
  <c r="AF539" i="4"/>
  <c r="AD539" i="4"/>
  <c r="AF538" i="4"/>
  <c r="AG538" i="4"/>
  <c r="AD538" i="4"/>
  <c r="AG537" i="4"/>
  <c r="AF537" i="4"/>
  <c r="AD537" i="4"/>
  <c r="AF536" i="4"/>
  <c r="AG536" i="4"/>
  <c r="AD536" i="4"/>
  <c r="AG535" i="4"/>
  <c r="AF535" i="4"/>
  <c r="AD535" i="4"/>
  <c r="AF534" i="4"/>
  <c r="AG534" i="4"/>
  <c r="AD534" i="4"/>
  <c r="AG533" i="4"/>
  <c r="AF533" i="4"/>
  <c r="AD533" i="4"/>
  <c r="AF532" i="4"/>
  <c r="AG532" i="4"/>
  <c r="AD532" i="4"/>
  <c r="AG531" i="4"/>
  <c r="AF531" i="4"/>
  <c r="AD531" i="4"/>
  <c r="AF530" i="4"/>
  <c r="AG530" i="4"/>
  <c r="AD530" i="4"/>
  <c r="AG529" i="4"/>
  <c r="AF529" i="4"/>
  <c r="AD529" i="4"/>
  <c r="AF528" i="4"/>
  <c r="AG528" i="4"/>
  <c r="AD528" i="4"/>
  <c r="AG527" i="4"/>
  <c r="AF527" i="4"/>
  <c r="AD527" i="4"/>
  <c r="AF526" i="4"/>
  <c r="AG526" i="4"/>
  <c r="AD526" i="4"/>
  <c r="AG525" i="4"/>
  <c r="AF525" i="4"/>
  <c r="AD525" i="4"/>
  <c r="AF524" i="4"/>
  <c r="AG524" i="4"/>
  <c r="AD524" i="4"/>
  <c r="AG523" i="4"/>
  <c r="AF523" i="4"/>
  <c r="AD523" i="4"/>
  <c r="AF522" i="4"/>
  <c r="AG522" i="4"/>
  <c r="AD522" i="4"/>
  <c r="AG521" i="4"/>
  <c r="AF521" i="4"/>
  <c r="AD521" i="4"/>
  <c r="AF520" i="4"/>
  <c r="AG520" i="4"/>
  <c r="AD520" i="4"/>
  <c r="AG519" i="4"/>
  <c r="AF519" i="4"/>
  <c r="AD519" i="4"/>
  <c r="AF518" i="4"/>
  <c r="AG518" i="4"/>
  <c r="AD518" i="4"/>
  <c r="AG517" i="4"/>
  <c r="AF517" i="4"/>
  <c r="AD517" i="4"/>
  <c r="AF516" i="4"/>
  <c r="AG516" i="4"/>
  <c r="AD516" i="4"/>
  <c r="AG515" i="4"/>
  <c r="AF515" i="4"/>
  <c r="AD515" i="4"/>
  <c r="AF514" i="4"/>
  <c r="AG514" i="4"/>
  <c r="AD514" i="4"/>
  <c r="AG513" i="4"/>
  <c r="AF513" i="4"/>
  <c r="AD513" i="4"/>
  <c r="AF512" i="4"/>
  <c r="AG512" i="4"/>
  <c r="AD512" i="4"/>
  <c r="AG511" i="4"/>
  <c r="AF511" i="4"/>
  <c r="AD511" i="4"/>
  <c r="AF510" i="4"/>
  <c r="AG510" i="4"/>
  <c r="AD510" i="4"/>
  <c r="AG509" i="4"/>
  <c r="AF509" i="4"/>
  <c r="AD509" i="4"/>
  <c r="AF508" i="4"/>
  <c r="AG508" i="4"/>
  <c r="AD508" i="4"/>
  <c r="AG507" i="4"/>
  <c r="AF507" i="4"/>
  <c r="AD507" i="4"/>
  <c r="AF506" i="4"/>
  <c r="AG506" i="4"/>
  <c r="AD506" i="4"/>
  <c r="AG505" i="4"/>
  <c r="AF505" i="4"/>
  <c r="AD505" i="4"/>
  <c r="AF504" i="4"/>
  <c r="AG504" i="4"/>
  <c r="AD504" i="4"/>
  <c r="AG503" i="4"/>
  <c r="AF503" i="4"/>
  <c r="AD503" i="4"/>
  <c r="AF502" i="4"/>
  <c r="AG502" i="4"/>
  <c r="AD502" i="4"/>
  <c r="AG501" i="4"/>
  <c r="AF501" i="4"/>
  <c r="AD501" i="4"/>
  <c r="AF500" i="4"/>
  <c r="AG500" i="4"/>
  <c r="AD500" i="4"/>
  <c r="AG499" i="4"/>
  <c r="AF499" i="4"/>
  <c r="AD499" i="4"/>
  <c r="AF498" i="4"/>
  <c r="AG498" i="4"/>
  <c r="AD498" i="4"/>
  <c r="AG497" i="4"/>
  <c r="AF497" i="4"/>
  <c r="AD497" i="4"/>
  <c r="AF496" i="4"/>
  <c r="AG496" i="4"/>
  <c r="AD496" i="4"/>
  <c r="AG495" i="4"/>
  <c r="AF495" i="4"/>
  <c r="AD495" i="4"/>
  <c r="AF494" i="4"/>
  <c r="AG494" i="4"/>
  <c r="AD494" i="4"/>
  <c r="AG493" i="4"/>
  <c r="AF493" i="4"/>
  <c r="AD493" i="4"/>
  <c r="AF492" i="4"/>
  <c r="AG492" i="4"/>
  <c r="AD492" i="4"/>
  <c r="AG491" i="4"/>
  <c r="AF491" i="4"/>
  <c r="AD491" i="4"/>
  <c r="AF490" i="4"/>
  <c r="AG490" i="4"/>
  <c r="AD490" i="4"/>
  <c r="AG489" i="4"/>
  <c r="AF489" i="4"/>
  <c r="AD489" i="4"/>
  <c r="AF488" i="4"/>
  <c r="AG488" i="4"/>
  <c r="AD488" i="4"/>
  <c r="AG487" i="4"/>
  <c r="AF487" i="4"/>
  <c r="AD487" i="4"/>
  <c r="AF486" i="4"/>
  <c r="AG486" i="4"/>
  <c r="AD486" i="4"/>
  <c r="AG485" i="4"/>
  <c r="AF485" i="4"/>
  <c r="AD485" i="4"/>
  <c r="AF484" i="4"/>
  <c r="AG484" i="4"/>
  <c r="AD484" i="4"/>
  <c r="AG483" i="4"/>
  <c r="AF483" i="4"/>
  <c r="AD483" i="4"/>
  <c r="AF482" i="4"/>
  <c r="AG482" i="4"/>
  <c r="AD482" i="4"/>
  <c r="AG481" i="4"/>
  <c r="AF481" i="4"/>
  <c r="AD481" i="4"/>
  <c r="AF480" i="4"/>
  <c r="AG480" i="4"/>
  <c r="AD480" i="4"/>
  <c r="AG479" i="4"/>
  <c r="AF479" i="4"/>
  <c r="AD479" i="4"/>
  <c r="AF478" i="4"/>
  <c r="AG478" i="4"/>
  <c r="AD478" i="4"/>
  <c r="AG477" i="4"/>
  <c r="AF477" i="4"/>
  <c r="AD477" i="4"/>
  <c r="AF476" i="4"/>
  <c r="AG476" i="4"/>
  <c r="AD476" i="4"/>
  <c r="AG475" i="4"/>
  <c r="AF475" i="4"/>
  <c r="AD475" i="4"/>
  <c r="AF474" i="4"/>
  <c r="AG474" i="4"/>
  <c r="AD474" i="4"/>
  <c r="AG473" i="4"/>
  <c r="AF473" i="4"/>
  <c r="AD473" i="4"/>
  <c r="AF472" i="4"/>
  <c r="AG472" i="4"/>
  <c r="AD472" i="4"/>
  <c r="AG471" i="4"/>
  <c r="AF471" i="4"/>
  <c r="AD471" i="4"/>
  <c r="AF470" i="4"/>
  <c r="AG470" i="4"/>
  <c r="AD470" i="4"/>
  <c r="AG469" i="4"/>
  <c r="AF469" i="4"/>
  <c r="AD469" i="4"/>
  <c r="AF468" i="4"/>
  <c r="AG468" i="4"/>
  <c r="AD468" i="4"/>
  <c r="AG467" i="4"/>
  <c r="AF467" i="4"/>
  <c r="AD467" i="4"/>
  <c r="AF466" i="4"/>
  <c r="AG466" i="4"/>
  <c r="AD466" i="4"/>
  <c r="AG465" i="4"/>
  <c r="AF465" i="4"/>
  <c r="AD465" i="4"/>
  <c r="AF464" i="4"/>
  <c r="AG464" i="4"/>
  <c r="AD464" i="4"/>
  <c r="AG463" i="4"/>
  <c r="AF463" i="4"/>
  <c r="AD463" i="4"/>
  <c r="AF462" i="4"/>
  <c r="AG462" i="4"/>
  <c r="AD462" i="4"/>
  <c r="AG461" i="4"/>
  <c r="AF461" i="4"/>
  <c r="AD461" i="4"/>
  <c r="AF460" i="4"/>
  <c r="AG460" i="4"/>
  <c r="AD460" i="4"/>
  <c r="AG459" i="4"/>
  <c r="AF459" i="4"/>
  <c r="AD459" i="4"/>
  <c r="AF458" i="4"/>
  <c r="AG458" i="4"/>
  <c r="AD458" i="4"/>
  <c r="AG457" i="4"/>
  <c r="AF457" i="4"/>
  <c r="AD457" i="4"/>
  <c r="AF456" i="4"/>
  <c r="AG456" i="4"/>
  <c r="AD456" i="4"/>
  <c r="AG455" i="4"/>
  <c r="AF455" i="4"/>
  <c r="AD455" i="4"/>
  <c r="AF454" i="4"/>
  <c r="AG454" i="4"/>
  <c r="AD454" i="4"/>
  <c r="AG453" i="4"/>
  <c r="AF453" i="4"/>
  <c r="AD453" i="4"/>
  <c r="AF452" i="4"/>
  <c r="AG452" i="4"/>
  <c r="AD452" i="4"/>
  <c r="AG451" i="4"/>
  <c r="AF451" i="4"/>
  <c r="AD451" i="4"/>
  <c r="AF450" i="4"/>
  <c r="AG450" i="4"/>
  <c r="AD450" i="4"/>
  <c r="AG449" i="4"/>
  <c r="AF449" i="4"/>
  <c r="AD449" i="4"/>
  <c r="AF448" i="4"/>
  <c r="AG448" i="4"/>
  <c r="AD448" i="4"/>
  <c r="AG447" i="4"/>
  <c r="AF447" i="4"/>
  <c r="AD447" i="4"/>
  <c r="AF446" i="4"/>
  <c r="AG446" i="4"/>
  <c r="AD446" i="4"/>
  <c r="AG445" i="4"/>
  <c r="AF445" i="4"/>
  <c r="AD445" i="4"/>
  <c r="AF444" i="4"/>
  <c r="AG444" i="4"/>
  <c r="AD444" i="4"/>
  <c r="AG443" i="4"/>
  <c r="AF443" i="4"/>
  <c r="AD443" i="4"/>
  <c r="AF442" i="4"/>
  <c r="AG442" i="4"/>
  <c r="AD442" i="4"/>
  <c r="AG441" i="4"/>
  <c r="AF441" i="4"/>
  <c r="AD441" i="4"/>
  <c r="AF440" i="4"/>
  <c r="AG440" i="4"/>
  <c r="AD440" i="4"/>
  <c r="AG439" i="4"/>
  <c r="AF439" i="4"/>
  <c r="AD439" i="4"/>
  <c r="AF438" i="4"/>
  <c r="AG438" i="4"/>
  <c r="AD438" i="4"/>
  <c r="AG437" i="4"/>
  <c r="AF437" i="4"/>
  <c r="AD437" i="4"/>
  <c r="AF436" i="4"/>
  <c r="AG436" i="4"/>
  <c r="AD436" i="4"/>
  <c r="AG435" i="4"/>
  <c r="AF435" i="4"/>
  <c r="AD435" i="4"/>
  <c r="AF434" i="4"/>
  <c r="AG434" i="4"/>
  <c r="AD434" i="4"/>
  <c r="AG433" i="4"/>
  <c r="AF433" i="4"/>
  <c r="AD433" i="4"/>
  <c r="AF432" i="4"/>
  <c r="AG432" i="4"/>
  <c r="AD432" i="4"/>
  <c r="AG431" i="4"/>
  <c r="AF431" i="4"/>
  <c r="AD431" i="4"/>
  <c r="AF430" i="4"/>
  <c r="AG430" i="4"/>
  <c r="AD430" i="4"/>
  <c r="AG429" i="4"/>
  <c r="AF429" i="4"/>
  <c r="AD429" i="4"/>
  <c r="AF428" i="4"/>
  <c r="AG428" i="4"/>
  <c r="AD428" i="4"/>
  <c r="AG427" i="4"/>
  <c r="AF427" i="4"/>
  <c r="AD427" i="4"/>
  <c r="AF426" i="4"/>
  <c r="AG426" i="4"/>
  <c r="AD426" i="4"/>
  <c r="AG425" i="4"/>
  <c r="AF425" i="4"/>
  <c r="AD425" i="4"/>
  <c r="AF424" i="4"/>
  <c r="AG424" i="4"/>
  <c r="AD424" i="4"/>
  <c r="AG423" i="4"/>
  <c r="AF423" i="4"/>
  <c r="AD423" i="4"/>
  <c r="AF422" i="4"/>
  <c r="AG422" i="4"/>
  <c r="AD422" i="4"/>
  <c r="AG421" i="4"/>
  <c r="AF421" i="4"/>
  <c r="AD421" i="4"/>
  <c r="AF420" i="4"/>
  <c r="AG420" i="4"/>
  <c r="AD420" i="4"/>
  <c r="AG419" i="4"/>
  <c r="AF419" i="4"/>
  <c r="AD419" i="4"/>
  <c r="AF418" i="4"/>
  <c r="AG418" i="4"/>
  <c r="AD418" i="4"/>
  <c r="AG417" i="4"/>
  <c r="AF417" i="4"/>
  <c r="AD417" i="4"/>
  <c r="AF416" i="4"/>
  <c r="AG416" i="4"/>
  <c r="AD416" i="4"/>
  <c r="AG415" i="4"/>
  <c r="AF415" i="4"/>
  <c r="AD415" i="4"/>
  <c r="AF414" i="4"/>
  <c r="AG414" i="4"/>
  <c r="AD414" i="4"/>
  <c r="AG413" i="4"/>
  <c r="AF413" i="4"/>
  <c r="AD413" i="4"/>
  <c r="AF412" i="4"/>
  <c r="AG412" i="4"/>
  <c r="AD412" i="4"/>
  <c r="AG411" i="4"/>
  <c r="AF411" i="4"/>
  <c r="AD411" i="4"/>
  <c r="AF410" i="4"/>
  <c r="AG410" i="4"/>
  <c r="AD410" i="4"/>
  <c r="AG409" i="4"/>
  <c r="AF409" i="4"/>
  <c r="AD409" i="4"/>
  <c r="AF408" i="4"/>
  <c r="AG408" i="4"/>
  <c r="AD408" i="4"/>
  <c r="AG407" i="4"/>
  <c r="AF407" i="4"/>
  <c r="AD407" i="4"/>
  <c r="AF406" i="4"/>
  <c r="AG406" i="4"/>
  <c r="AD406" i="4"/>
  <c r="AG405" i="4"/>
  <c r="AF405" i="4"/>
  <c r="AD405" i="4"/>
  <c r="AF404" i="4"/>
  <c r="AG404" i="4"/>
  <c r="AD404" i="4"/>
  <c r="AG403" i="4"/>
  <c r="AF403" i="4"/>
  <c r="AD403" i="4"/>
  <c r="AF402" i="4"/>
  <c r="AG402" i="4"/>
  <c r="AD402" i="4"/>
  <c r="AG401" i="4"/>
  <c r="AF401" i="4"/>
  <c r="AD401" i="4"/>
  <c r="AF400" i="4"/>
  <c r="AG400" i="4"/>
  <c r="AD400" i="4"/>
  <c r="AG399" i="4"/>
  <c r="AF399" i="4"/>
  <c r="AD399" i="4"/>
  <c r="AF398" i="4"/>
  <c r="AG398" i="4"/>
  <c r="AD398" i="4"/>
  <c r="AG397" i="4"/>
  <c r="AF397" i="4"/>
  <c r="AD397" i="4"/>
  <c r="AF396" i="4"/>
  <c r="AG396" i="4"/>
  <c r="AD396" i="4"/>
  <c r="AG395" i="4"/>
  <c r="AF395" i="4"/>
  <c r="AD395" i="4"/>
  <c r="AF394" i="4"/>
  <c r="AG394" i="4"/>
  <c r="AD394" i="4"/>
  <c r="AG393" i="4"/>
  <c r="AF393" i="4"/>
  <c r="AD393" i="4"/>
  <c r="AF392" i="4"/>
  <c r="AG392" i="4"/>
  <c r="AD392" i="4"/>
  <c r="AG391" i="4"/>
  <c r="AF391" i="4"/>
  <c r="AD391" i="4"/>
  <c r="AF390" i="4"/>
  <c r="AG390" i="4"/>
  <c r="AD390" i="4"/>
  <c r="AG389" i="4"/>
  <c r="AF389" i="4"/>
  <c r="AD389" i="4"/>
  <c r="AF388" i="4"/>
  <c r="AG388" i="4"/>
  <c r="AD388" i="4"/>
  <c r="AG387" i="4"/>
  <c r="AF387" i="4"/>
  <c r="AD387" i="4"/>
  <c r="AF386" i="4"/>
  <c r="AG386" i="4"/>
  <c r="AD386" i="4"/>
  <c r="AG385" i="4"/>
  <c r="AF385" i="4"/>
  <c r="AD385" i="4"/>
  <c r="AF384" i="4"/>
  <c r="AG384" i="4"/>
  <c r="AD384" i="4"/>
  <c r="AG383" i="4"/>
  <c r="AF383" i="4"/>
  <c r="AD383" i="4"/>
  <c r="AF382" i="4"/>
  <c r="AG382" i="4"/>
  <c r="AD382" i="4"/>
  <c r="AG381" i="4"/>
  <c r="AF381" i="4"/>
  <c r="AD381" i="4"/>
  <c r="AF380" i="4"/>
  <c r="AG380" i="4"/>
  <c r="AD380" i="4"/>
  <c r="AG379" i="4"/>
  <c r="AF379" i="4"/>
  <c r="AD379" i="4"/>
  <c r="AF378" i="4"/>
  <c r="AG378" i="4"/>
  <c r="AD378" i="4"/>
  <c r="AG377" i="4"/>
  <c r="AF377" i="4"/>
  <c r="AD377" i="4"/>
  <c r="AF376" i="4"/>
  <c r="AG376" i="4"/>
  <c r="AD376" i="4"/>
  <c r="AG375" i="4"/>
  <c r="AF375" i="4"/>
  <c r="AD375" i="4"/>
  <c r="AF374" i="4"/>
  <c r="AG374" i="4"/>
  <c r="AD374" i="4"/>
  <c r="AG373" i="4"/>
  <c r="AF373" i="4"/>
  <c r="AD373" i="4"/>
  <c r="AF372" i="4"/>
  <c r="AG372" i="4"/>
  <c r="AD372" i="4"/>
  <c r="AG371" i="4"/>
  <c r="AF371" i="4"/>
  <c r="AD371" i="4"/>
  <c r="AF370" i="4"/>
  <c r="AG370" i="4"/>
  <c r="AD370" i="4"/>
  <c r="AG369" i="4"/>
  <c r="AF369" i="4"/>
  <c r="AD369" i="4"/>
  <c r="AF368" i="4"/>
  <c r="AG368" i="4"/>
  <c r="AD368" i="4"/>
  <c r="AG367" i="4"/>
  <c r="AF367" i="4"/>
  <c r="AD367" i="4"/>
  <c r="AF366" i="4"/>
  <c r="AG366" i="4"/>
  <c r="AD366" i="4"/>
  <c r="AG365" i="4"/>
  <c r="AF365" i="4"/>
  <c r="AD365" i="4"/>
  <c r="AF364" i="4"/>
  <c r="AG364" i="4"/>
  <c r="AD364" i="4"/>
  <c r="AG363" i="4"/>
  <c r="AF363" i="4"/>
  <c r="AD363" i="4"/>
  <c r="AF362" i="4"/>
  <c r="AG362" i="4"/>
  <c r="AD362" i="4"/>
  <c r="AG361" i="4"/>
  <c r="AF361" i="4"/>
  <c r="AD361" i="4"/>
  <c r="AF360" i="4"/>
  <c r="AG360" i="4"/>
  <c r="AD360" i="4"/>
  <c r="AG359" i="4"/>
  <c r="AF359" i="4"/>
  <c r="AD359" i="4"/>
  <c r="AF358" i="4"/>
  <c r="AG358" i="4"/>
  <c r="AD358" i="4"/>
  <c r="AG357" i="4"/>
  <c r="AF357" i="4"/>
  <c r="AD357" i="4"/>
  <c r="AF356" i="4"/>
  <c r="AG356" i="4"/>
  <c r="AD356" i="4"/>
  <c r="AG355" i="4"/>
  <c r="AF355" i="4"/>
  <c r="AD355" i="4"/>
  <c r="AF354" i="4"/>
  <c r="AG354" i="4"/>
  <c r="AD354" i="4"/>
  <c r="AG353" i="4"/>
  <c r="AF353" i="4"/>
  <c r="AD353" i="4"/>
  <c r="AF352" i="4"/>
  <c r="AG352" i="4"/>
  <c r="AD352" i="4"/>
  <c r="AG351" i="4"/>
  <c r="AF351" i="4"/>
  <c r="AD351" i="4"/>
  <c r="AF350" i="4"/>
  <c r="AG350" i="4"/>
  <c r="AD350" i="4"/>
  <c r="AG349" i="4"/>
  <c r="AF349" i="4"/>
  <c r="AD349" i="4"/>
  <c r="AF348" i="4"/>
  <c r="AG348" i="4"/>
  <c r="AD348" i="4"/>
  <c r="AG347" i="4"/>
  <c r="AF347" i="4"/>
  <c r="AD347" i="4"/>
  <c r="AF346" i="4"/>
  <c r="AG346" i="4"/>
  <c r="AD346" i="4"/>
  <c r="AG345" i="4"/>
  <c r="AF345" i="4"/>
  <c r="AD345" i="4"/>
  <c r="AF344" i="4"/>
  <c r="AG344" i="4"/>
  <c r="AD344" i="4"/>
  <c r="AG343" i="4"/>
  <c r="AF343" i="4"/>
  <c r="AD343" i="4"/>
  <c r="AF342" i="4"/>
  <c r="AG342" i="4"/>
  <c r="AD342" i="4"/>
  <c r="AG341" i="4"/>
  <c r="AF341" i="4"/>
  <c r="AD341" i="4"/>
  <c r="AF340" i="4"/>
  <c r="AG340" i="4"/>
  <c r="AD340" i="4"/>
  <c r="AG339" i="4"/>
  <c r="AF339" i="4"/>
  <c r="AD339" i="4"/>
  <c r="AF338" i="4"/>
  <c r="AG338" i="4"/>
  <c r="AD338" i="4"/>
  <c r="AG337" i="4"/>
  <c r="AF337" i="4"/>
  <c r="AD337" i="4"/>
  <c r="AF336" i="4"/>
  <c r="AG336" i="4"/>
  <c r="AD336" i="4"/>
  <c r="AG335" i="4"/>
  <c r="AF335" i="4"/>
  <c r="AD335" i="4"/>
  <c r="AF334" i="4"/>
  <c r="AG334" i="4"/>
  <c r="AD334" i="4"/>
  <c r="AG333" i="4"/>
  <c r="AF333" i="4"/>
  <c r="AD333" i="4"/>
  <c r="AF332" i="4"/>
  <c r="AG332" i="4"/>
  <c r="AD332" i="4"/>
  <c r="AG331" i="4"/>
  <c r="AF331" i="4"/>
  <c r="AD331" i="4"/>
  <c r="AF330" i="4"/>
  <c r="AG330" i="4"/>
  <c r="AD330" i="4"/>
  <c r="AG329" i="4"/>
  <c r="AF329" i="4"/>
  <c r="AD329" i="4"/>
  <c r="AF328" i="4"/>
  <c r="AG328" i="4"/>
  <c r="AD328" i="4"/>
  <c r="AG327" i="4"/>
  <c r="AF327" i="4"/>
  <c r="AD327" i="4"/>
  <c r="AF326" i="4"/>
  <c r="AG326" i="4"/>
  <c r="AD326" i="4"/>
  <c r="AG325" i="4"/>
  <c r="AF325" i="4"/>
  <c r="AD325" i="4"/>
  <c r="AF324" i="4"/>
  <c r="AG324" i="4"/>
  <c r="AD324" i="4"/>
  <c r="AG323" i="4"/>
  <c r="AF323" i="4"/>
  <c r="AD323" i="4"/>
  <c r="AF322" i="4"/>
  <c r="AG322" i="4"/>
  <c r="AD322" i="4"/>
  <c r="AG321" i="4"/>
  <c r="AF321" i="4"/>
  <c r="AD321" i="4"/>
  <c r="AF320" i="4"/>
  <c r="AG320" i="4"/>
  <c r="AD320" i="4"/>
  <c r="AG319" i="4"/>
  <c r="AF319" i="4"/>
  <c r="AD319" i="4"/>
  <c r="AF318" i="4"/>
  <c r="AG318" i="4"/>
  <c r="AD318" i="4"/>
  <c r="AG317" i="4"/>
  <c r="AF317" i="4"/>
  <c r="AD317" i="4"/>
  <c r="AF316" i="4"/>
  <c r="AG316" i="4"/>
  <c r="AD316" i="4"/>
  <c r="AG315" i="4"/>
  <c r="AF315" i="4"/>
  <c r="AD315" i="4"/>
  <c r="AF314" i="4"/>
  <c r="AG314" i="4"/>
  <c r="AD314" i="4"/>
  <c r="AG313" i="4"/>
  <c r="AF313" i="4"/>
  <c r="AD313" i="4"/>
  <c r="AF312" i="4"/>
  <c r="AG312" i="4"/>
  <c r="AD312" i="4"/>
  <c r="AG311" i="4"/>
  <c r="AF311" i="4"/>
  <c r="AD311" i="4"/>
  <c r="AF310" i="4"/>
  <c r="AG310" i="4"/>
  <c r="AD310" i="4"/>
  <c r="AG309" i="4"/>
  <c r="AF309" i="4"/>
  <c r="AD309" i="4"/>
  <c r="AF308" i="4"/>
  <c r="AG308" i="4"/>
  <c r="AD308" i="4"/>
  <c r="AG307" i="4"/>
  <c r="AF307" i="4"/>
  <c r="AD307" i="4"/>
  <c r="AF306" i="4"/>
  <c r="AG306" i="4"/>
  <c r="AD306" i="4"/>
  <c r="AG305" i="4"/>
  <c r="AF305" i="4"/>
  <c r="AD305" i="4"/>
  <c r="AF304" i="4"/>
  <c r="AG304" i="4"/>
  <c r="AD304" i="4"/>
  <c r="AG303" i="4"/>
  <c r="AF303" i="4"/>
  <c r="AD303" i="4"/>
  <c r="AF302" i="4"/>
  <c r="AG302" i="4"/>
  <c r="AD302" i="4"/>
  <c r="AG301" i="4"/>
  <c r="AF301" i="4"/>
  <c r="AD301" i="4"/>
  <c r="AF300" i="4"/>
  <c r="AG300" i="4"/>
  <c r="AD300" i="4"/>
  <c r="AG299" i="4"/>
  <c r="AF299" i="4"/>
  <c r="AD299" i="4"/>
  <c r="AF298" i="4"/>
  <c r="AG298" i="4"/>
  <c r="AD298" i="4"/>
  <c r="AG297" i="4"/>
  <c r="AF297" i="4"/>
  <c r="AD297" i="4"/>
  <c r="AF296" i="4"/>
  <c r="AG296" i="4"/>
  <c r="AD296" i="4"/>
  <c r="AG295" i="4"/>
  <c r="AF295" i="4"/>
  <c r="AD295" i="4"/>
  <c r="AF294" i="4"/>
  <c r="AG294" i="4"/>
  <c r="AD294" i="4"/>
  <c r="AG293" i="4"/>
  <c r="AF293" i="4"/>
  <c r="AD293" i="4"/>
  <c r="AF292" i="4"/>
  <c r="AG292" i="4"/>
  <c r="AD292" i="4"/>
  <c r="AG291" i="4"/>
  <c r="AF291" i="4"/>
  <c r="AD291" i="4"/>
  <c r="AF290" i="4"/>
  <c r="AG290" i="4"/>
  <c r="AD290" i="4"/>
  <c r="AG289" i="4"/>
  <c r="AF289" i="4"/>
  <c r="AD289" i="4"/>
  <c r="AF288" i="4"/>
  <c r="AG288" i="4"/>
  <c r="AD288" i="4"/>
  <c r="AG287" i="4"/>
  <c r="AF287" i="4"/>
  <c r="AD287" i="4"/>
  <c r="AF286" i="4"/>
  <c r="AG286" i="4"/>
  <c r="AD286" i="4"/>
  <c r="AG285" i="4"/>
  <c r="AF285" i="4"/>
  <c r="AD285" i="4"/>
  <c r="AF284" i="4"/>
  <c r="AG284" i="4"/>
  <c r="AD284" i="4"/>
  <c r="AG283" i="4"/>
  <c r="AF283" i="4"/>
  <c r="AD283" i="4"/>
  <c r="AF282" i="4"/>
  <c r="AG282" i="4"/>
  <c r="AD282" i="4"/>
  <c r="AG281" i="4"/>
  <c r="AF281" i="4"/>
  <c r="AD281" i="4"/>
  <c r="AF280" i="4"/>
  <c r="AG280" i="4"/>
  <c r="AD280" i="4"/>
  <c r="AG279" i="4"/>
  <c r="AF279" i="4"/>
  <c r="AD279" i="4"/>
  <c r="AF278" i="4"/>
  <c r="AG278" i="4"/>
  <c r="AD278" i="4"/>
  <c r="AG277" i="4"/>
  <c r="AF277" i="4"/>
  <c r="AD277" i="4"/>
  <c r="AF276" i="4"/>
  <c r="AG276" i="4"/>
  <c r="AD276" i="4"/>
  <c r="AG275" i="4"/>
  <c r="AF275" i="4"/>
  <c r="AD275" i="4"/>
  <c r="AF274" i="4"/>
  <c r="AG274" i="4"/>
  <c r="AD274" i="4"/>
  <c r="AG273" i="4"/>
  <c r="AF273" i="4"/>
  <c r="AD273" i="4"/>
  <c r="AF272" i="4"/>
  <c r="AG272" i="4"/>
  <c r="AD272" i="4"/>
  <c r="AG271" i="4"/>
  <c r="AF271" i="4"/>
  <c r="AD271" i="4"/>
  <c r="AF270" i="4"/>
  <c r="AG270" i="4"/>
  <c r="AD270" i="4"/>
  <c r="AG269" i="4"/>
  <c r="AF269" i="4"/>
  <c r="AD269" i="4"/>
  <c r="AF268" i="4"/>
  <c r="AG268" i="4"/>
  <c r="AD268" i="4"/>
  <c r="AG267" i="4"/>
  <c r="AF267" i="4"/>
  <c r="AD267" i="4"/>
  <c r="AF266" i="4"/>
  <c r="AG266" i="4"/>
  <c r="AD266" i="4"/>
  <c r="AG265" i="4"/>
  <c r="AF265" i="4"/>
  <c r="AD265" i="4"/>
  <c r="AF264" i="4"/>
  <c r="AG264" i="4"/>
  <c r="AD264" i="4"/>
  <c r="AG263" i="4"/>
  <c r="AF263" i="4"/>
  <c r="AD263" i="4"/>
  <c r="AF262" i="4"/>
  <c r="AG262" i="4"/>
  <c r="AD262" i="4"/>
  <c r="AG261" i="4"/>
  <c r="AF261" i="4"/>
  <c r="AD261" i="4"/>
  <c r="AF260" i="4"/>
  <c r="AG260" i="4"/>
  <c r="AD260" i="4"/>
  <c r="AG259" i="4"/>
  <c r="AF259" i="4"/>
  <c r="AD259" i="4"/>
  <c r="AF258" i="4"/>
  <c r="AG258" i="4"/>
  <c r="AD258" i="4"/>
  <c r="AG257" i="4"/>
  <c r="AF257" i="4"/>
  <c r="AD257" i="4"/>
  <c r="AF256" i="4"/>
  <c r="AG256" i="4"/>
  <c r="AD256" i="4"/>
  <c r="AG255" i="4"/>
  <c r="AF255" i="4"/>
  <c r="AD255" i="4"/>
  <c r="AF254" i="4"/>
  <c r="AG254" i="4"/>
  <c r="AD254" i="4"/>
  <c r="AG253" i="4"/>
  <c r="AF253" i="4"/>
  <c r="AD253" i="4"/>
  <c r="AF252" i="4"/>
  <c r="AG252" i="4"/>
  <c r="AD252" i="4"/>
  <c r="AG251" i="4"/>
  <c r="AF251" i="4"/>
  <c r="AD251" i="4"/>
  <c r="AF250" i="4"/>
  <c r="AG250" i="4"/>
  <c r="AD250" i="4"/>
  <c r="AG249" i="4"/>
  <c r="AF249" i="4"/>
  <c r="AD249" i="4"/>
  <c r="AF248" i="4"/>
  <c r="AG248" i="4"/>
  <c r="AD248" i="4"/>
  <c r="AG247" i="4"/>
  <c r="AF247" i="4"/>
  <c r="AD247" i="4"/>
  <c r="AF246" i="4"/>
  <c r="AG246" i="4"/>
  <c r="AD246" i="4"/>
  <c r="AG245" i="4"/>
  <c r="AF245" i="4"/>
  <c r="AD245" i="4"/>
  <c r="AF244" i="4"/>
  <c r="AG244" i="4"/>
  <c r="AD244" i="4"/>
  <c r="AG243" i="4"/>
  <c r="AF243" i="4"/>
  <c r="AD243" i="4"/>
  <c r="AF242" i="4"/>
  <c r="AG242" i="4"/>
  <c r="AD242" i="4"/>
  <c r="AG241" i="4"/>
  <c r="AF241" i="4"/>
  <c r="AD241" i="4"/>
  <c r="AF240" i="4"/>
  <c r="AG240" i="4"/>
  <c r="AD240" i="4"/>
  <c r="AG239" i="4"/>
  <c r="AF239" i="4"/>
  <c r="AD239" i="4"/>
  <c r="AF238" i="4"/>
  <c r="AG238" i="4"/>
  <c r="AD238" i="4"/>
  <c r="AG237" i="4"/>
  <c r="AF237" i="4"/>
  <c r="AD237" i="4"/>
  <c r="AF236" i="4"/>
  <c r="AG236" i="4"/>
  <c r="AD236" i="4"/>
  <c r="AG235" i="4"/>
  <c r="AF235" i="4"/>
  <c r="AD235" i="4"/>
  <c r="AF234" i="4"/>
  <c r="AG234" i="4"/>
  <c r="AD234" i="4"/>
  <c r="AG233" i="4"/>
  <c r="AF233" i="4"/>
  <c r="AD233" i="4"/>
  <c r="AF232" i="4"/>
  <c r="AG232" i="4"/>
  <c r="AD232" i="4"/>
  <c r="AG231" i="4"/>
  <c r="AF231" i="4"/>
  <c r="AD231" i="4"/>
  <c r="AF230" i="4"/>
  <c r="AG230" i="4"/>
  <c r="AD230" i="4"/>
  <c r="AG229" i="4"/>
  <c r="AF229" i="4"/>
  <c r="AD229" i="4"/>
  <c r="AF228" i="4"/>
  <c r="AG228" i="4"/>
  <c r="AD228" i="4"/>
  <c r="AG227" i="4"/>
  <c r="AF227" i="4"/>
  <c r="AD227" i="4"/>
  <c r="AF226" i="4"/>
  <c r="AG226" i="4"/>
  <c r="AD226" i="4"/>
  <c r="AG225" i="4"/>
  <c r="AF225" i="4"/>
  <c r="AD225" i="4"/>
  <c r="AF224" i="4"/>
  <c r="AG224" i="4"/>
  <c r="AD224" i="4"/>
  <c r="AG223" i="4"/>
  <c r="AF223" i="4"/>
  <c r="AD223" i="4"/>
  <c r="AF222" i="4"/>
  <c r="AG222" i="4"/>
  <c r="AD222" i="4"/>
  <c r="AG221" i="4"/>
  <c r="AF221" i="4"/>
  <c r="AD221" i="4"/>
  <c r="AF220" i="4"/>
  <c r="AG220" i="4"/>
  <c r="AD220" i="4"/>
  <c r="AG219" i="4"/>
  <c r="AF219" i="4"/>
  <c r="AD219" i="4"/>
  <c r="AF218" i="4"/>
  <c r="AG218" i="4"/>
  <c r="AD218" i="4"/>
  <c r="AG217" i="4"/>
  <c r="AF217" i="4"/>
  <c r="AD217" i="4"/>
  <c r="AF216" i="4"/>
  <c r="AG216" i="4"/>
  <c r="AD216" i="4"/>
  <c r="AG215" i="4"/>
  <c r="AF215" i="4"/>
  <c r="AD215" i="4"/>
  <c r="AF214" i="4"/>
  <c r="AG214" i="4"/>
  <c r="AD214" i="4"/>
  <c r="AG213" i="4"/>
  <c r="AF213" i="4"/>
  <c r="AD213" i="4"/>
  <c r="AF212" i="4"/>
  <c r="AG212" i="4"/>
  <c r="AD212" i="4"/>
  <c r="AG211" i="4"/>
  <c r="AF211" i="4"/>
  <c r="AD211" i="4"/>
  <c r="AF210" i="4"/>
  <c r="AG210" i="4"/>
  <c r="AD210" i="4"/>
  <c r="AG209" i="4"/>
  <c r="AF209" i="4"/>
  <c r="AD209" i="4"/>
  <c r="AF208" i="4"/>
  <c r="AG208" i="4"/>
  <c r="AD208" i="4"/>
  <c r="AG207" i="4"/>
  <c r="AF207" i="4"/>
  <c r="AD207" i="4"/>
  <c r="AF206" i="4"/>
  <c r="AG206" i="4"/>
  <c r="AD206" i="4"/>
  <c r="AG205" i="4"/>
  <c r="AF205" i="4"/>
  <c r="AD205" i="4"/>
  <c r="AF204" i="4"/>
  <c r="AG204" i="4"/>
  <c r="AD204" i="4"/>
  <c r="AG203" i="4"/>
  <c r="AF203" i="4"/>
  <c r="AD203" i="4"/>
  <c r="AF202" i="4"/>
  <c r="AG202" i="4"/>
  <c r="AD202" i="4"/>
  <c r="AG201" i="4"/>
  <c r="AF201" i="4"/>
  <c r="AD201" i="4"/>
  <c r="AF200" i="4"/>
  <c r="AG200" i="4"/>
  <c r="AD200" i="4"/>
  <c r="AG199" i="4"/>
  <c r="AF199" i="4"/>
  <c r="AD199" i="4"/>
  <c r="AF198" i="4"/>
  <c r="AG198" i="4"/>
  <c r="AD198" i="4"/>
  <c r="AG197" i="4"/>
  <c r="AF197" i="4"/>
  <c r="AD197" i="4"/>
  <c r="AF196" i="4"/>
  <c r="AG196" i="4"/>
  <c r="AD196" i="4"/>
  <c r="AG195" i="4"/>
  <c r="AF195" i="4"/>
  <c r="AD195" i="4"/>
  <c r="AF194" i="4"/>
  <c r="AG194" i="4"/>
  <c r="AD194" i="4"/>
  <c r="AG193" i="4"/>
  <c r="AF193" i="4"/>
  <c r="AD193" i="4"/>
  <c r="AF192" i="4"/>
  <c r="AG192" i="4"/>
  <c r="AD192" i="4"/>
  <c r="AG191" i="4"/>
  <c r="AF191" i="4"/>
  <c r="AD191" i="4"/>
  <c r="AF190" i="4"/>
  <c r="AG190" i="4"/>
  <c r="AD190" i="4"/>
  <c r="AG189" i="4"/>
  <c r="AF189" i="4"/>
  <c r="AD189" i="4"/>
  <c r="AF188" i="4"/>
  <c r="AG188" i="4"/>
  <c r="AD188" i="4"/>
  <c r="AG187" i="4"/>
  <c r="AF187" i="4"/>
  <c r="AD187" i="4"/>
  <c r="AF186" i="4"/>
  <c r="AG186" i="4"/>
  <c r="AD186" i="4"/>
  <c r="AG185" i="4"/>
  <c r="AF185" i="4"/>
  <c r="AD185" i="4"/>
  <c r="AF184" i="4"/>
  <c r="AG184" i="4"/>
  <c r="AD184" i="4"/>
  <c r="AG183" i="4"/>
  <c r="AF183" i="4"/>
  <c r="AD183" i="4"/>
  <c r="AF182" i="4"/>
  <c r="AG182" i="4"/>
  <c r="AD182" i="4"/>
  <c r="AG181" i="4"/>
  <c r="AF181" i="4"/>
  <c r="AD181" i="4"/>
  <c r="AF180" i="4"/>
  <c r="AG180" i="4"/>
  <c r="AD180" i="4"/>
  <c r="AG179" i="4"/>
  <c r="AF179" i="4"/>
  <c r="AD179" i="4"/>
  <c r="AF178" i="4"/>
  <c r="AG178" i="4"/>
  <c r="AD178" i="4"/>
  <c r="AG177" i="4"/>
  <c r="AF177" i="4"/>
  <c r="AD177" i="4"/>
  <c r="AF176" i="4"/>
  <c r="AG176" i="4"/>
  <c r="AD176" i="4"/>
  <c r="AG175" i="4"/>
  <c r="AF175" i="4"/>
  <c r="AD175" i="4"/>
  <c r="AF174" i="4"/>
  <c r="AG174" i="4"/>
  <c r="AD174" i="4"/>
  <c r="AG173" i="4"/>
  <c r="AF173" i="4"/>
  <c r="AD173" i="4"/>
  <c r="AF172" i="4"/>
  <c r="AG172" i="4"/>
  <c r="AD172" i="4"/>
  <c r="AG171" i="4"/>
  <c r="AF171" i="4"/>
  <c r="AD171" i="4"/>
  <c r="AF170" i="4"/>
  <c r="AG170" i="4"/>
  <c r="AD170" i="4"/>
  <c r="AG169" i="4"/>
  <c r="AF169" i="4"/>
  <c r="AD169" i="4"/>
  <c r="AF168" i="4"/>
  <c r="AG168" i="4"/>
  <c r="AD168" i="4"/>
  <c r="AG167" i="4"/>
  <c r="AF167" i="4"/>
  <c r="AD167" i="4"/>
  <c r="AF166" i="4"/>
  <c r="AG166" i="4"/>
  <c r="AD166" i="4"/>
  <c r="AG165" i="4"/>
  <c r="AF165" i="4"/>
  <c r="AD165" i="4"/>
  <c r="AF164" i="4"/>
  <c r="AG164" i="4"/>
  <c r="AD164" i="4"/>
  <c r="AG163" i="4"/>
  <c r="AF163" i="4"/>
  <c r="AD163" i="4"/>
  <c r="AF162" i="4"/>
  <c r="AG162" i="4"/>
  <c r="AD162" i="4"/>
  <c r="AG161" i="4"/>
  <c r="AF161" i="4"/>
  <c r="AD161" i="4"/>
  <c r="AF160" i="4"/>
  <c r="AG160" i="4"/>
  <c r="AD160" i="4"/>
  <c r="AG159" i="4"/>
  <c r="AF159" i="4"/>
  <c r="AD159" i="4"/>
  <c r="AF158" i="4"/>
  <c r="AG158" i="4"/>
  <c r="AD158" i="4"/>
  <c r="AG157" i="4"/>
  <c r="AF157" i="4"/>
  <c r="AD157" i="4"/>
  <c r="AF156" i="4"/>
  <c r="AG156" i="4"/>
  <c r="AD156" i="4"/>
  <c r="AG155" i="4"/>
  <c r="AF155" i="4"/>
  <c r="AD155" i="4"/>
  <c r="AF154" i="4"/>
  <c r="AG154" i="4"/>
  <c r="AD154" i="4"/>
  <c r="AG153" i="4"/>
  <c r="AF153" i="4"/>
  <c r="AD153" i="4"/>
  <c r="AF152" i="4"/>
  <c r="AG152" i="4"/>
  <c r="AD152" i="4"/>
  <c r="AG151" i="4"/>
  <c r="AF151" i="4"/>
  <c r="AD151" i="4"/>
  <c r="AF150" i="4"/>
  <c r="AG150" i="4"/>
  <c r="AD150" i="4"/>
  <c r="AG149" i="4"/>
  <c r="AF149" i="4"/>
  <c r="AD149" i="4"/>
  <c r="AF148" i="4"/>
  <c r="AG148" i="4"/>
  <c r="AD148" i="4"/>
  <c r="AG147" i="4"/>
  <c r="AF147" i="4"/>
  <c r="AD147" i="4"/>
  <c r="AF146" i="4"/>
  <c r="AG146" i="4"/>
  <c r="AD146" i="4"/>
  <c r="AG145" i="4"/>
  <c r="AF145" i="4"/>
  <c r="AD145" i="4"/>
  <c r="AF144" i="4"/>
  <c r="AG144" i="4"/>
  <c r="AD144" i="4"/>
  <c r="AG143" i="4"/>
  <c r="AF143" i="4"/>
  <c r="AD143" i="4"/>
  <c r="AF142" i="4"/>
  <c r="AG142" i="4"/>
  <c r="AD142" i="4"/>
  <c r="AG141" i="4"/>
  <c r="AF141" i="4"/>
  <c r="AD141" i="4"/>
  <c r="AF140" i="4"/>
  <c r="AG140" i="4"/>
  <c r="AD140" i="4"/>
  <c r="AG139" i="4"/>
  <c r="AF139" i="4"/>
  <c r="AD139" i="4"/>
  <c r="AF138" i="4"/>
  <c r="AG138" i="4"/>
  <c r="AD138" i="4"/>
  <c r="AG137" i="4"/>
  <c r="AF137" i="4"/>
  <c r="AD137" i="4"/>
  <c r="AF136" i="4"/>
  <c r="AG136" i="4"/>
  <c r="AD136" i="4"/>
  <c r="AG135" i="4"/>
  <c r="AF135" i="4"/>
  <c r="AD135" i="4"/>
  <c r="AF134" i="4"/>
  <c r="AG134" i="4"/>
  <c r="AD134" i="4"/>
  <c r="AG133" i="4"/>
  <c r="AF133" i="4"/>
  <c r="AD133" i="4"/>
  <c r="AF132" i="4"/>
  <c r="AG132" i="4"/>
  <c r="AD132" i="4"/>
  <c r="AG131" i="4"/>
  <c r="AF131" i="4"/>
  <c r="AD131" i="4"/>
  <c r="AF130" i="4"/>
  <c r="AG130" i="4"/>
  <c r="AD130" i="4"/>
  <c r="AG129" i="4"/>
  <c r="AF129" i="4"/>
  <c r="AD129" i="4"/>
  <c r="AF128" i="4"/>
  <c r="AG128" i="4"/>
  <c r="AD128" i="4"/>
  <c r="AG127" i="4"/>
  <c r="AF127" i="4"/>
  <c r="AD127" i="4"/>
  <c r="AF126" i="4"/>
  <c r="AG126" i="4"/>
  <c r="AD126" i="4"/>
  <c r="AG125" i="4"/>
  <c r="AF125" i="4"/>
  <c r="AD125" i="4"/>
  <c r="AF124" i="4"/>
  <c r="AG124" i="4"/>
  <c r="AD124" i="4"/>
  <c r="AG123" i="4"/>
  <c r="AF123" i="4"/>
  <c r="AD123" i="4"/>
  <c r="AF122" i="4"/>
  <c r="AG122" i="4"/>
  <c r="AD122" i="4"/>
  <c r="AG121" i="4"/>
  <c r="AF121" i="4"/>
  <c r="AD121" i="4"/>
  <c r="AF120" i="4"/>
  <c r="AG120" i="4"/>
  <c r="AD120" i="4"/>
  <c r="AG119" i="4"/>
  <c r="AF119" i="4"/>
  <c r="AD119" i="4"/>
  <c r="AF118" i="4"/>
  <c r="AG118" i="4"/>
  <c r="AD118" i="4"/>
  <c r="AG117" i="4"/>
  <c r="AF117" i="4"/>
  <c r="AD117" i="4"/>
  <c r="AF116" i="4"/>
  <c r="AG116" i="4"/>
  <c r="AD116" i="4"/>
  <c r="AG115" i="4"/>
  <c r="AF115" i="4"/>
  <c r="AD115" i="4"/>
  <c r="AF114" i="4"/>
  <c r="AG114" i="4"/>
  <c r="AD114" i="4"/>
  <c r="AG113" i="4"/>
  <c r="AF113" i="4"/>
  <c r="AD113" i="4"/>
  <c r="AF112" i="4"/>
  <c r="AG112" i="4"/>
  <c r="AD112" i="4"/>
  <c r="AG111" i="4"/>
  <c r="AF111" i="4"/>
  <c r="AD111" i="4"/>
  <c r="AF110" i="4"/>
  <c r="AG110" i="4"/>
  <c r="AD110" i="4"/>
  <c r="AG109" i="4"/>
  <c r="AF109" i="4"/>
  <c r="AD109" i="4"/>
  <c r="AF108" i="4"/>
  <c r="AG108" i="4"/>
  <c r="AD108" i="4"/>
  <c r="AG107" i="4"/>
  <c r="AF107" i="4"/>
  <c r="AD107" i="4"/>
  <c r="AF106" i="4"/>
  <c r="AG106" i="4"/>
  <c r="AD106" i="4"/>
  <c r="AG105" i="4"/>
  <c r="AF105" i="4"/>
  <c r="AD105" i="4"/>
  <c r="AF104" i="4"/>
  <c r="AG104" i="4"/>
  <c r="AD104" i="4"/>
  <c r="AG103" i="4"/>
  <c r="AF103" i="4"/>
  <c r="AD103" i="4"/>
  <c r="AF102" i="4"/>
  <c r="AG102" i="4"/>
  <c r="AD102" i="4"/>
  <c r="AG101" i="4"/>
  <c r="AF101" i="4"/>
  <c r="AD101" i="4"/>
  <c r="AF100" i="4"/>
  <c r="AG100" i="4"/>
  <c r="AD100" i="4"/>
  <c r="AG99" i="4"/>
  <c r="AF99" i="4"/>
  <c r="AD99" i="4"/>
  <c r="AF98" i="4"/>
  <c r="AG98" i="4"/>
  <c r="AD98" i="4"/>
  <c r="AG97" i="4"/>
  <c r="AF97" i="4"/>
  <c r="AD97" i="4"/>
  <c r="AF96" i="4"/>
  <c r="AG96" i="4"/>
  <c r="AD96" i="4"/>
  <c r="AG95" i="4"/>
  <c r="AF95" i="4"/>
  <c r="AD95" i="4"/>
  <c r="AF94" i="4"/>
  <c r="AG94" i="4"/>
  <c r="AD94" i="4"/>
  <c r="AG93" i="4"/>
  <c r="AF93" i="4"/>
  <c r="AD93" i="4"/>
  <c r="AF92" i="4"/>
  <c r="AG92" i="4"/>
  <c r="AD92" i="4"/>
  <c r="AG91" i="4"/>
  <c r="AF91" i="4"/>
  <c r="AD91" i="4"/>
  <c r="AF90" i="4"/>
  <c r="AG90" i="4"/>
  <c r="AD90" i="4"/>
  <c r="AG89" i="4"/>
  <c r="AF89" i="4"/>
  <c r="AD89" i="4"/>
  <c r="AF88" i="4"/>
  <c r="AG88" i="4"/>
  <c r="AD88" i="4"/>
  <c r="AG87" i="4"/>
  <c r="AF87" i="4"/>
  <c r="AD87" i="4"/>
  <c r="AF86" i="4"/>
  <c r="AG86" i="4"/>
  <c r="AD86" i="4"/>
  <c r="AG85" i="4"/>
  <c r="AF85" i="4"/>
  <c r="AD85" i="4"/>
  <c r="AF84" i="4"/>
  <c r="AG84" i="4"/>
  <c r="AD84" i="4"/>
  <c r="AG83" i="4"/>
  <c r="AF83" i="4"/>
  <c r="AD83" i="4"/>
  <c r="AF82" i="4"/>
  <c r="AG82" i="4"/>
  <c r="AD82" i="4"/>
  <c r="AG81" i="4"/>
  <c r="AF81" i="4"/>
  <c r="AD81" i="4"/>
  <c r="AF80" i="4"/>
  <c r="AG80" i="4"/>
  <c r="AD80" i="4"/>
  <c r="AG79" i="4"/>
  <c r="AF79" i="4"/>
  <c r="AD79" i="4"/>
  <c r="AF78" i="4"/>
  <c r="AG78" i="4"/>
  <c r="AD78" i="4"/>
  <c r="AG77" i="4"/>
  <c r="AF77" i="4"/>
  <c r="AD77" i="4"/>
  <c r="AF76" i="4"/>
  <c r="AG76" i="4"/>
  <c r="AD76" i="4"/>
  <c r="AG75" i="4"/>
  <c r="AF75" i="4"/>
  <c r="AD75" i="4"/>
  <c r="AF74" i="4"/>
  <c r="AG74" i="4"/>
  <c r="AD74" i="4"/>
  <c r="AG73" i="4"/>
  <c r="AF73" i="4"/>
  <c r="AD73" i="4"/>
  <c r="AF72" i="4"/>
  <c r="AG72" i="4"/>
  <c r="AD72" i="4"/>
  <c r="AG71" i="4"/>
  <c r="AF71" i="4"/>
  <c r="AD71" i="4"/>
  <c r="AF70" i="4"/>
  <c r="AG70" i="4"/>
  <c r="AD70" i="4"/>
  <c r="AG69" i="4"/>
  <c r="AF69" i="4"/>
  <c r="AD69" i="4"/>
  <c r="AF68" i="4"/>
  <c r="AG68" i="4"/>
  <c r="AD68" i="4"/>
  <c r="AG67" i="4"/>
  <c r="AF67" i="4"/>
  <c r="AD67" i="4"/>
  <c r="AF66" i="4"/>
  <c r="AG66" i="4"/>
  <c r="AD66" i="4"/>
  <c r="AG65" i="4"/>
  <c r="AF65" i="4"/>
  <c r="AD65" i="4"/>
  <c r="AF64" i="4"/>
  <c r="AG64" i="4"/>
  <c r="AD64" i="4"/>
  <c r="AG63" i="4"/>
  <c r="AF63" i="4"/>
  <c r="AD63" i="4"/>
  <c r="AF62" i="4"/>
  <c r="AG62" i="4"/>
  <c r="AD62" i="4"/>
  <c r="AG61" i="4"/>
  <c r="AF61" i="4"/>
  <c r="AD61" i="4"/>
  <c r="AF60" i="4"/>
  <c r="AG60" i="4"/>
  <c r="AD60" i="4"/>
  <c r="AG59" i="4"/>
  <c r="AF59" i="4"/>
  <c r="AD59" i="4"/>
  <c r="AF58" i="4"/>
  <c r="AG58" i="4"/>
  <c r="AD58" i="4"/>
  <c r="AG57" i="4"/>
  <c r="AF57" i="4"/>
  <c r="AD57" i="4"/>
  <c r="AF56" i="4"/>
  <c r="AG56" i="4"/>
  <c r="AD56" i="4"/>
  <c r="AG55" i="4"/>
  <c r="AF55" i="4"/>
  <c r="AD55" i="4"/>
  <c r="AF54" i="4"/>
  <c r="AG54" i="4"/>
  <c r="AD54" i="4"/>
  <c r="AG53" i="4"/>
  <c r="AF53" i="4"/>
  <c r="AD53" i="4"/>
  <c r="AF52" i="4"/>
  <c r="AG52" i="4"/>
  <c r="AD52" i="4"/>
  <c r="AG51" i="4"/>
  <c r="AF51" i="4"/>
  <c r="AD51" i="4"/>
  <c r="AF50" i="4"/>
  <c r="AG50" i="4"/>
  <c r="AD50" i="4"/>
  <c r="AG49" i="4"/>
  <c r="AF49" i="4"/>
  <c r="AD49" i="4"/>
  <c r="AF48" i="4"/>
  <c r="AG48" i="4"/>
  <c r="AD48" i="4"/>
  <c r="AG47" i="4"/>
  <c r="AF47" i="4"/>
  <c r="AD47" i="4"/>
  <c r="AF46" i="4"/>
  <c r="AG46" i="4"/>
  <c r="AD46" i="4"/>
  <c r="AG45" i="4"/>
  <c r="AF45" i="4"/>
  <c r="AD45" i="4"/>
  <c r="AF44" i="4"/>
  <c r="AG44" i="4"/>
  <c r="AD44" i="4"/>
  <c r="AG43" i="4"/>
  <c r="AF43" i="4"/>
  <c r="AD43" i="4"/>
  <c r="AF42" i="4"/>
  <c r="AG42" i="4"/>
  <c r="AD42" i="4"/>
  <c r="AG41" i="4"/>
  <c r="AF41" i="4"/>
  <c r="AD41" i="4"/>
  <c r="AF40" i="4"/>
  <c r="AG40" i="4"/>
  <c r="AD40" i="4"/>
  <c r="AG39" i="4"/>
  <c r="AF39" i="4"/>
  <c r="AD39" i="4"/>
  <c r="AF38" i="4"/>
  <c r="AG38" i="4"/>
  <c r="AD38" i="4"/>
  <c r="AG37" i="4"/>
  <c r="AF37" i="4"/>
  <c r="AD37" i="4"/>
  <c r="AF36" i="4"/>
  <c r="AG36" i="4"/>
  <c r="AD36" i="4"/>
  <c r="AG35" i="4"/>
  <c r="AF35" i="4"/>
  <c r="AD35" i="4"/>
  <c r="AF34" i="4"/>
  <c r="AG34" i="4"/>
  <c r="AD34" i="4"/>
  <c r="AG33" i="4"/>
  <c r="AF33" i="4"/>
  <c r="AD33" i="4"/>
  <c r="AF32" i="4"/>
  <c r="AG32" i="4"/>
  <c r="AD32" i="4"/>
  <c r="AG31" i="4"/>
  <c r="AF31" i="4"/>
  <c r="AC31" i="4"/>
  <c r="AD31" i="4"/>
  <c r="G29" i="4"/>
  <c r="L29" i="4"/>
  <c r="R29" i="4"/>
  <c r="AD27" i="4"/>
  <c r="AC27" i="4"/>
  <c r="AD26" i="4"/>
  <c r="G25" i="4"/>
  <c r="L25" i="4"/>
  <c r="R25" i="4"/>
  <c r="AF24" i="4"/>
  <c r="AE24" i="4"/>
  <c r="AD24" i="4"/>
  <c r="AF23" i="4"/>
  <c r="AE23" i="4"/>
  <c r="AC23" i="4"/>
  <c r="AD23" i="4"/>
  <c r="A21" i="4"/>
  <c r="F21" i="4"/>
  <c r="K21" i="4"/>
  <c r="AC20" i="4"/>
  <c r="AD20" i="4"/>
  <c r="AC19" i="4"/>
  <c r="AF19" i="4"/>
  <c r="AE19" i="4"/>
  <c r="AD19" i="4"/>
  <c r="AF18" i="4"/>
  <c r="AE18" i="4"/>
  <c r="AD18" i="4"/>
  <c r="M13" i="4"/>
  <c r="A13" i="4"/>
  <c r="J11" i="3"/>
  <c r="O11" i="3"/>
  <c r="J12" i="3"/>
  <c r="O12" i="3"/>
  <c r="U11" i="3"/>
  <c r="M18" i="3"/>
  <c r="R18" i="3"/>
  <c r="H18" i="3"/>
  <c r="M19" i="3"/>
  <c r="N26" i="3"/>
  <c r="J13" i="3"/>
  <c r="O13" i="3"/>
  <c r="J14" i="3"/>
  <c r="O14" i="3"/>
  <c r="U13" i="3"/>
  <c r="M22" i="3"/>
  <c r="R22" i="3"/>
  <c r="H22" i="3"/>
  <c r="M23" i="3"/>
  <c r="N27" i="3"/>
  <c r="H26" i="3"/>
  <c r="H27" i="3"/>
  <c r="R30" i="3"/>
  <c r="M31" i="3"/>
  <c r="G30" i="3"/>
  <c r="R31" i="3"/>
  <c r="G32" i="3"/>
  <c r="C33" i="3"/>
  <c r="A30" i="3"/>
  <c r="A31" i="3"/>
  <c r="L30" i="3"/>
  <c r="G31" i="3"/>
  <c r="A32" i="3"/>
  <c r="H33" i="3"/>
  <c r="C34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F57" i="3"/>
  <c r="AF58" i="3"/>
  <c r="AF59" i="3"/>
  <c r="AF60" i="3"/>
  <c r="AF61" i="3"/>
  <c r="AF62" i="3"/>
  <c r="AF63" i="3"/>
  <c r="AF64" i="3"/>
  <c r="AF65" i="3"/>
  <c r="AF66" i="3"/>
  <c r="AF67" i="3"/>
  <c r="AF68" i="3"/>
  <c r="AF69" i="3"/>
  <c r="AF70" i="3"/>
  <c r="AF71" i="3"/>
  <c r="AF72" i="3"/>
  <c r="AF73" i="3"/>
  <c r="AF74" i="3"/>
  <c r="AF75" i="3"/>
  <c r="AF76" i="3"/>
  <c r="AF77" i="3"/>
  <c r="AF78" i="3"/>
  <c r="AF79" i="3"/>
  <c r="AF80" i="3"/>
  <c r="AF81" i="3"/>
  <c r="AF82" i="3"/>
  <c r="AF83" i="3"/>
  <c r="AF84" i="3"/>
  <c r="AF85" i="3"/>
  <c r="AF86" i="3"/>
  <c r="AF87" i="3"/>
  <c r="AF88" i="3"/>
  <c r="AF89" i="3"/>
  <c r="AF90" i="3"/>
  <c r="AF91" i="3"/>
  <c r="AF92" i="3"/>
  <c r="AF93" i="3"/>
  <c r="AF94" i="3"/>
  <c r="AF95" i="3"/>
  <c r="AF96" i="3"/>
  <c r="AF97" i="3"/>
  <c r="AF98" i="3"/>
  <c r="AF99" i="3"/>
  <c r="AF100" i="3"/>
  <c r="AF101" i="3"/>
  <c r="AF102" i="3"/>
  <c r="AF103" i="3"/>
  <c r="AF104" i="3"/>
  <c r="AF105" i="3"/>
  <c r="AF106" i="3"/>
  <c r="AF107" i="3"/>
  <c r="AF108" i="3"/>
  <c r="AF109" i="3"/>
  <c r="AF110" i="3"/>
  <c r="AF111" i="3"/>
  <c r="AF112" i="3"/>
  <c r="AF113" i="3"/>
  <c r="AF114" i="3"/>
  <c r="AF115" i="3"/>
  <c r="AF116" i="3"/>
  <c r="AF117" i="3"/>
  <c r="AF118" i="3"/>
  <c r="AF119" i="3"/>
  <c r="AF120" i="3"/>
  <c r="AF121" i="3"/>
  <c r="AF122" i="3"/>
  <c r="AF123" i="3"/>
  <c r="AF124" i="3"/>
  <c r="AF125" i="3"/>
  <c r="AF126" i="3"/>
  <c r="AF127" i="3"/>
  <c r="AF128" i="3"/>
  <c r="AF129" i="3"/>
  <c r="AF130" i="3"/>
  <c r="AF131" i="3"/>
  <c r="AF132" i="3"/>
  <c r="AF133" i="3"/>
  <c r="AF134" i="3"/>
  <c r="AF135" i="3"/>
  <c r="AF136" i="3"/>
  <c r="AF137" i="3"/>
  <c r="AF138" i="3"/>
  <c r="AF139" i="3"/>
  <c r="AF140" i="3"/>
  <c r="AF141" i="3"/>
  <c r="AF142" i="3"/>
  <c r="AF143" i="3"/>
  <c r="AF144" i="3"/>
  <c r="AF145" i="3"/>
  <c r="AF146" i="3"/>
  <c r="AF147" i="3"/>
  <c r="AF148" i="3"/>
  <c r="AF149" i="3"/>
  <c r="AF150" i="3"/>
  <c r="AF151" i="3"/>
  <c r="AF152" i="3"/>
  <c r="AF153" i="3"/>
  <c r="AF154" i="3"/>
  <c r="AF155" i="3"/>
  <c r="AF156" i="3"/>
  <c r="AF157" i="3"/>
  <c r="AF158" i="3"/>
  <c r="AF159" i="3"/>
  <c r="AF160" i="3"/>
  <c r="AF161" i="3"/>
  <c r="AF162" i="3"/>
  <c r="AF163" i="3"/>
  <c r="AF164" i="3"/>
  <c r="AF165" i="3"/>
  <c r="AF166" i="3"/>
  <c r="AF167" i="3"/>
  <c r="AF168" i="3"/>
  <c r="AF169" i="3"/>
  <c r="AF170" i="3"/>
  <c r="AF171" i="3"/>
  <c r="AF172" i="3"/>
  <c r="AF173" i="3"/>
  <c r="AF174" i="3"/>
  <c r="AF175" i="3"/>
  <c r="AF176" i="3"/>
  <c r="AF177" i="3"/>
  <c r="AF178" i="3"/>
  <c r="AF179" i="3"/>
  <c r="AF180" i="3"/>
  <c r="AF181" i="3"/>
  <c r="AF182" i="3"/>
  <c r="AF183" i="3"/>
  <c r="AF184" i="3"/>
  <c r="AF185" i="3"/>
  <c r="AF186" i="3"/>
  <c r="AF187" i="3"/>
  <c r="AF188" i="3"/>
  <c r="AF189" i="3"/>
  <c r="AF190" i="3"/>
  <c r="AF191" i="3"/>
  <c r="AF192" i="3"/>
  <c r="AF193" i="3"/>
  <c r="AF194" i="3"/>
  <c r="AF195" i="3"/>
  <c r="AF196" i="3"/>
  <c r="AF197" i="3"/>
  <c r="AF198" i="3"/>
  <c r="AF199" i="3"/>
  <c r="AF200" i="3"/>
  <c r="AF201" i="3"/>
  <c r="AF202" i="3"/>
  <c r="AF203" i="3"/>
  <c r="AF204" i="3"/>
  <c r="AF205" i="3"/>
  <c r="AF206" i="3"/>
  <c r="AF207" i="3"/>
  <c r="AF208" i="3"/>
  <c r="AF209" i="3"/>
  <c r="AF210" i="3"/>
  <c r="AF211" i="3"/>
  <c r="AF212" i="3"/>
  <c r="AF213" i="3"/>
  <c r="AF214" i="3"/>
  <c r="AF215" i="3"/>
  <c r="AF216" i="3"/>
  <c r="AF217" i="3"/>
  <c r="AF218" i="3"/>
  <c r="AF219" i="3"/>
  <c r="AF220" i="3"/>
  <c r="AF221" i="3"/>
  <c r="AF222" i="3"/>
  <c r="AF223" i="3"/>
  <c r="AF224" i="3"/>
  <c r="AF225" i="3"/>
  <c r="AF226" i="3"/>
  <c r="AF227" i="3"/>
  <c r="AF228" i="3"/>
  <c r="AF229" i="3"/>
  <c r="AF230" i="3"/>
  <c r="AF231" i="3"/>
  <c r="AF232" i="3"/>
  <c r="AF233" i="3"/>
  <c r="AF234" i="3"/>
  <c r="AF235" i="3"/>
  <c r="AF236" i="3"/>
  <c r="AF237" i="3"/>
  <c r="AF238" i="3"/>
  <c r="AF239" i="3"/>
  <c r="AF240" i="3"/>
  <c r="AF241" i="3"/>
  <c r="AF242" i="3"/>
  <c r="AF243" i="3"/>
  <c r="AF244" i="3"/>
  <c r="AF245" i="3"/>
  <c r="AF246" i="3"/>
  <c r="AF247" i="3"/>
  <c r="AF248" i="3"/>
  <c r="AF249" i="3"/>
  <c r="AF250" i="3"/>
  <c r="AF251" i="3"/>
  <c r="AF252" i="3"/>
  <c r="AF253" i="3"/>
  <c r="AF254" i="3"/>
  <c r="AF255" i="3"/>
  <c r="AF256" i="3"/>
  <c r="AF257" i="3"/>
  <c r="AF258" i="3"/>
  <c r="AF259" i="3"/>
  <c r="AF260" i="3"/>
  <c r="AF261" i="3"/>
  <c r="AF262" i="3"/>
  <c r="AF263" i="3"/>
  <c r="AF264" i="3"/>
  <c r="AF265" i="3"/>
  <c r="AF266" i="3"/>
  <c r="AF267" i="3"/>
  <c r="AF268" i="3"/>
  <c r="AF269" i="3"/>
  <c r="AF270" i="3"/>
  <c r="AF271" i="3"/>
  <c r="AF272" i="3"/>
  <c r="AF273" i="3"/>
  <c r="AF274" i="3"/>
  <c r="AF275" i="3"/>
  <c r="AF276" i="3"/>
  <c r="AF277" i="3"/>
  <c r="AF278" i="3"/>
  <c r="AF279" i="3"/>
  <c r="AF280" i="3"/>
  <c r="AF281" i="3"/>
  <c r="AF282" i="3"/>
  <c r="AF283" i="3"/>
  <c r="AF284" i="3"/>
  <c r="AF285" i="3"/>
  <c r="AF286" i="3"/>
  <c r="AF287" i="3"/>
  <c r="AF288" i="3"/>
  <c r="AF289" i="3"/>
  <c r="AF290" i="3"/>
  <c r="AF291" i="3"/>
  <c r="AF292" i="3"/>
  <c r="AF293" i="3"/>
  <c r="AF294" i="3"/>
  <c r="AF295" i="3"/>
  <c r="AF296" i="3"/>
  <c r="AF297" i="3"/>
  <c r="AF298" i="3"/>
  <c r="AF299" i="3"/>
  <c r="AF300" i="3"/>
  <c r="AF301" i="3"/>
  <c r="AF302" i="3"/>
  <c r="AF303" i="3"/>
  <c r="AF304" i="3"/>
  <c r="AF305" i="3"/>
  <c r="AF306" i="3"/>
  <c r="AF307" i="3"/>
  <c r="AF308" i="3"/>
  <c r="AF309" i="3"/>
  <c r="AF310" i="3"/>
  <c r="AF311" i="3"/>
  <c r="AF312" i="3"/>
  <c r="AF313" i="3"/>
  <c r="AF314" i="3"/>
  <c r="AF315" i="3"/>
  <c r="AF316" i="3"/>
  <c r="AF317" i="3"/>
  <c r="AF318" i="3"/>
  <c r="AF319" i="3"/>
  <c r="AF320" i="3"/>
  <c r="AF321" i="3"/>
  <c r="AF322" i="3"/>
  <c r="AF323" i="3"/>
  <c r="AF324" i="3"/>
  <c r="AF325" i="3"/>
  <c r="AF326" i="3"/>
  <c r="AF327" i="3"/>
  <c r="AF328" i="3"/>
  <c r="AF329" i="3"/>
  <c r="AF330" i="3"/>
  <c r="AF331" i="3"/>
  <c r="AF332" i="3"/>
  <c r="AF333" i="3"/>
  <c r="AF334" i="3"/>
  <c r="AF335" i="3"/>
  <c r="AF336" i="3"/>
  <c r="AF337" i="3"/>
  <c r="AF338" i="3"/>
  <c r="AF339" i="3"/>
  <c r="AF340" i="3"/>
  <c r="AF341" i="3"/>
  <c r="AF342" i="3"/>
  <c r="AF343" i="3"/>
  <c r="AF344" i="3"/>
  <c r="AF345" i="3"/>
  <c r="AF346" i="3"/>
  <c r="AF347" i="3"/>
  <c r="AF348" i="3"/>
  <c r="AF349" i="3"/>
  <c r="AF350" i="3"/>
  <c r="AF351" i="3"/>
  <c r="AF352" i="3"/>
  <c r="AF353" i="3"/>
  <c r="AF354" i="3"/>
  <c r="AF355" i="3"/>
  <c r="AF356" i="3"/>
  <c r="AF357" i="3"/>
  <c r="AF358" i="3"/>
  <c r="AF359" i="3"/>
  <c r="AF360" i="3"/>
  <c r="AF361" i="3"/>
  <c r="AF362" i="3"/>
  <c r="AF363" i="3"/>
  <c r="AF364" i="3"/>
  <c r="AF365" i="3"/>
  <c r="AF366" i="3"/>
  <c r="AF367" i="3"/>
  <c r="AF368" i="3"/>
  <c r="AF369" i="3"/>
  <c r="AF370" i="3"/>
  <c r="AF371" i="3"/>
  <c r="AF372" i="3"/>
  <c r="AF373" i="3"/>
  <c r="AF374" i="3"/>
  <c r="AF375" i="3"/>
  <c r="AF376" i="3"/>
  <c r="AF377" i="3"/>
  <c r="AF378" i="3"/>
  <c r="AF379" i="3"/>
  <c r="AF380" i="3"/>
  <c r="A39" i="3"/>
  <c r="F36" i="3"/>
  <c r="F39" i="3"/>
  <c r="K39" i="3"/>
  <c r="P39" i="3"/>
  <c r="AG380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C85" i="3"/>
  <c r="AC86" i="3"/>
  <c r="AC87" i="3"/>
  <c r="AC88" i="3"/>
  <c r="AC89" i="3"/>
  <c r="AC90" i="3"/>
  <c r="AC91" i="3"/>
  <c r="AC92" i="3"/>
  <c r="AC93" i="3"/>
  <c r="AC94" i="3"/>
  <c r="AC95" i="3"/>
  <c r="AC96" i="3"/>
  <c r="AC97" i="3"/>
  <c r="AC98" i="3"/>
  <c r="AC99" i="3"/>
  <c r="AC100" i="3"/>
  <c r="AC101" i="3"/>
  <c r="AC102" i="3"/>
  <c r="AC103" i="3"/>
  <c r="AC104" i="3"/>
  <c r="AC105" i="3"/>
  <c r="AC106" i="3"/>
  <c r="AC107" i="3"/>
  <c r="AC108" i="3"/>
  <c r="AC109" i="3"/>
  <c r="AC110" i="3"/>
  <c r="AC111" i="3"/>
  <c r="AC112" i="3"/>
  <c r="AC113" i="3"/>
  <c r="AC114" i="3"/>
  <c r="AC115" i="3"/>
  <c r="AC116" i="3"/>
  <c r="AC117" i="3"/>
  <c r="AC118" i="3"/>
  <c r="AC119" i="3"/>
  <c r="AC120" i="3"/>
  <c r="AC121" i="3"/>
  <c r="AC122" i="3"/>
  <c r="AC123" i="3"/>
  <c r="AC124" i="3"/>
  <c r="AC125" i="3"/>
  <c r="AC126" i="3"/>
  <c r="AC127" i="3"/>
  <c r="AC128" i="3"/>
  <c r="AC129" i="3"/>
  <c r="AC130" i="3"/>
  <c r="AC131" i="3"/>
  <c r="AC132" i="3"/>
  <c r="AC133" i="3"/>
  <c r="AC134" i="3"/>
  <c r="AC135" i="3"/>
  <c r="AC136" i="3"/>
  <c r="AC137" i="3"/>
  <c r="AC138" i="3"/>
  <c r="AC139" i="3"/>
  <c r="AC140" i="3"/>
  <c r="AC141" i="3"/>
  <c r="AC142" i="3"/>
  <c r="AC143" i="3"/>
  <c r="AC144" i="3"/>
  <c r="AC145" i="3"/>
  <c r="AC146" i="3"/>
  <c r="AC147" i="3"/>
  <c r="AC148" i="3"/>
  <c r="AC149" i="3"/>
  <c r="AC150" i="3"/>
  <c r="AC151" i="3"/>
  <c r="AC152" i="3"/>
  <c r="AC153" i="3"/>
  <c r="AC154" i="3"/>
  <c r="AC155" i="3"/>
  <c r="AC156" i="3"/>
  <c r="AC157" i="3"/>
  <c r="AC158" i="3"/>
  <c r="AC159" i="3"/>
  <c r="AC160" i="3"/>
  <c r="AC161" i="3"/>
  <c r="AC162" i="3"/>
  <c r="AC163" i="3"/>
  <c r="AC164" i="3"/>
  <c r="AC165" i="3"/>
  <c r="AC166" i="3"/>
  <c r="AC167" i="3"/>
  <c r="AC168" i="3"/>
  <c r="AC169" i="3"/>
  <c r="AC170" i="3"/>
  <c r="AC171" i="3"/>
  <c r="AC172" i="3"/>
  <c r="AC173" i="3"/>
  <c r="AC174" i="3"/>
  <c r="AC175" i="3"/>
  <c r="AC176" i="3"/>
  <c r="AC177" i="3"/>
  <c r="AC178" i="3"/>
  <c r="AC179" i="3"/>
  <c r="AC180" i="3"/>
  <c r="AC181" i="3"/>
  <c r="AC182" i="3"/>
  <c r="AC183" i="3"/>
  <c r="AC184" i="3"/>
  <c r="AC185" i="3"/>
  <c r="AC186" i="3"/>
  <c r="AC187" i="3"/>
  <c r="AC188" i="3"/>
  <c r="AC189" i="3"/>
  <c r="AC190" i="3"/>
  <c r="AC191" i="3"/>
  <c r="AC192" i="3"/>
  <c r="AC193" i="3"/>
  <c r="AC194" i="3"/>
  <c r="AC195" i="3"/>
  <c r="AC196" i="3"/>
  <c r="AC197" i="3"/>
  <c r="AC198" i="3"/>
  <c r="AC199" i="3"/>
  <c r="AC200" i="3"/>
  <c r="AC201" i="3"/>
  <c r="AC202" i="3"/>
  <c r="AC203" i="3"/>
  <c r="AC204" i="3"/>
  <c r="AC205" i="3"/>
  <c r="AC206" i="3"/>
  <c r="AC207" i="3"/>
  <c r="AC208" i="3"/>
  <c r="AC209" i="3"/>
  <c r="AC210" i="3"/>
  <c r="AC211" i="3"/>
  <c r="AC212" i="3"/>
  <c r="AC213" i="3"/>
  <c r="AC214" i="3"/>
  <c r="AC215" i="3"/>
  <c r="AC216" i="3"/>
  <c r="AC217" i="3"/>
  <c r="AC218" i="3"/>
  <c r="AC219" i="3"/>
  <c r="AC220" i="3"/>
  <c r="AC221" i="3"/>
  <c r="AC222" i="3"/>
  <c r="AC223" i="3"/>
  <c r="AC224" i="3"/>
  <c r="AC225" i="3"/>
  <c r="AC226" i="3"/>
  <c r="AC227" i="3"/>
  <c r="AC228" i="3"/>
  <c r="AC229" i="3"/>
  <c r="AC230" i="3"/>
  <c r="AC231" i="3"/>
  <c r="AC232" i="3"/>
  <c r="AC233" i="3"/>
  <c r="AC234" i="3"/>
  <c r="AC235" i="3"/>
  <c r="AC236" i="3"/>
  <c r="AC237" i="3"/>
  <c r="AC238" i="3"/>
  <c r="AC239" i="3"/>
  <c r="AC240" i="3"/>
  <c r="AC241" i="3"/>
  <c r="AC242" i="3"/>
  <c r="AC243" i="3"/>
  <c r="AC244" i="3"/>
  <c r="AC245" i="3"/>
  <c r="AC246" i="3"/>
  <c r="AC247" i="3"/>
  <c r="AC248" i="3"/>
  <c r="AC249" i="3"/>
  <c r="AC250" i="3"/>
  <c r="AC251" i="3"/>
  <c r="AC252" i="3"/>
  <c r="AC253" i="3"/>
  <c r="AC254" i="3"/>
  <c r="AC255" i="3"/>
  <c r="AC256" i="3"/>
  <c r="AC257" i="3"/>
  <c r="AC258" i="3"/>
  <c r="AC259" i="3"/>
  <c r="AC260" i="3"/>
  <c r="AC261" i="3"/>
  <c r="AC262" i="3"/>
  <c r="AC263" i="3"/>
  <c r="AC264" i="3"/>
  <c r="AC265" i="3"/>
  <c r="AC266" i="3"/>
  <c r="AC267" i="3"/>
  <c r="AC268" i="3"/>
  <c r="AC269" i="3"/>
  <c r="AC270" i="3"/>
  <c r="AC271" i="3"/>
  <c r="AC272" i="3"/>
  <c r="AC273" i="3"/>
  <c r="AC274" i="3"/>
  <c r="AC275" i="3"/>
  <c r="AC276" i="3"/>
  <c r="AC277" i="3"/>
  <c r="AC278" i="3"/>
  <c r="AC279" i="3"/>
  <c r="AC280" i="3"/>
  <c r="AC281" i="3"/>
  <c r="AC282" i="3"/>
  <c r="AC283" i="3"/>
  <c r="AC284" i="3"/>
  <c r="AC285" i="3"/>
  <c r="AC286" i="3"/>
  <c r="AC287" i="3"/>
  <c r="AC288" i="3"/>
  <c r="AC289" i="3"/>
  <c r="AC290" i="3"/>
  <c r="AC291" i="3"/>
  <c r="AC292" i="3"/>
  <c r="AC293" i="3"/>
  <c r="AC294" i="3"/>
  <c r="AC295" i="3"/>
  <c r="AC296" i="3"/>
  <c r="AC297" i="3"/>
  <c r="AC298" i="3"/>
  <c r="AC299" i="3"/>
  <c r="AC300" i="3"/>
  <c r="AC301" i="3"/>
  <c r="AC302" i="3"/>
  <c r="AC303" i="3"/>
  <c r="AC304" i="3"/>
  <c r="AC305" i="3"/>
  <c r="AC306" i="3"/>
  <c r="AC307" i="3"/>
  <c r="AC308" i="3"/>
  <c r="AC309" i="3"/>
  <c r="AC310" i="3"/>
  <c r="AC311" i="3"/>
  <c r="AC312" i="3"/>
  <c r="AC313" i="3"/>
  <c r="AC314" i="3"/>
  <c r="AC315" i="3"/>
  <c r="AC316" i="3"/>
  <c r="AC317" i="3"/>
  <c r="AC318" i="3"/>
  <c r="AC319" i="3"/>
  <c r="AC320" i="3"/>
  <c r="AC321" i="3"/>
  <c r="AC322" i="3"/>
  <c r="AC323" i="3"/>
  <c r="AC324" i="3"/>
  <c r="AC325" i="3"/>
  <c r="AC326" i="3"/>
  <c r="AC327" i="3"/>
  <c r="AC328" i="3"/>
  <c r="AC329" i="3"/>
  <c r="AC330" i="3"/>
  <c r="AC331" i="3"/>
  <c r="AC332" i="3"/>
  <c r="AC333" i="3"/>
  <c r="AC334" i="3"/>
  <c r="AC335" i="3"/>
  <c r="AC336" i="3"/>
  <c r="AC337" i="3"/>
  <c r="AC338" i="3"/>
  <c r="AC339" i="3"/>
  <c r="AC340" i="3"/>
  <c r="AC341" i="3"/>
  <c r="AC342" i="3"/>
  <c r="AC343" i="3"/>
  <c r="AC344" i="3"/>
  <c r="AC345" i="3"/>
  <c r="AC346" i="3"/>
  <c r="AC347" i="3"/>
  <c r="AC348" i="3"/>
  <c r="AC349" i="3"/>
  <c r="AC350" i="3"/>
  <c r="AC351" i="3"/>
  <c r="AC352" i="3"/>
  <c r="AC353" i="3"/>
  <c r="AC354" i="3"/>
  <c r="AC355" i="3"/>
  <c r="AC356" i="3"/>
  <c r="AC357" i="3"/>
  <c r="AC358" i="3"/>
  <c r="AC359" i="3"/>
  <c r="AC360" i="3"/>
  <c r="AC361" i="3"/>
  <c r="AC362" i="3"/>
  <c r="AC363" i="3"/>
  <c r="AC364" i="3"/>
  <c r="AC365" i="3"/>
  <c r="AC366" i="3"/>
  <c r="AC367" i="3"/>
  <c r="AC368" i="3"/>
  <c r="AC369" i="3"/>
  <c r="AC370" i="3"/>
  <c r="AC371" i="3"/>
  <c r="AC372" i="3"/>
  <c r="AC373" i="3"/>
  <c r="AC374" i="3"/>
  <c r="AC375" i="3"/>
  <c r="AC376" i="3"/>
  <c r="AC377" i="3"/>
  <c r="AC378" i="3"/>
  <c r="AC379" i="3"/>
  <c r="AC380" i="3"/>
  <c r="AD380" i="3"/>
  <c r="AG379" i="3"/>
  <c r="AD379" i="3"/>
  <c r="AG378" i="3"/>
  <c r="AD378" i="3"/>
  <c r="AG377" i="3"/>
  <c r="AD377" i="3"/>
  <c r="AG376" i="3"/>
  <c r="AD376" i="3"/>
  <c r="AG375" i="3"/>
  <c r="AD375" i="3"/>
  <c r="AG374" i="3"/>
  <c r="AD374" i="3"/>
  <c r="AG373" i="3"/>
  <c r="AD373" i="3"/>
  <c r="AG372" i="3"/>
  <c r="AD372" i="3"/>
  <c r="AG371" i="3"/>
  <c r="AD371" i="3"/>
  <c r="AG370" i="3"/>
  <c r="AD370" i="3"/>
  <c r="AG369" i="3"/>
  <c r="AD369" i="3"/>
  <c r="AG368" i="3"/>
  <c r="AD368" i="3"/>
  <c r="AG367" i="3"/>
  <c r="AD367" i="3"/>
  <c r="AG366" i="3"/>
  <c r="AD366" i="3"/>
  <c r="AG365" i="3"/>
  <c r="AD365" i="3"/>
  <c r="AG364" i="3"/>
  <c r="AD364" i="3"/>
  <c r="AG363" i="3"/>
  <c r="AD363" i="3"/>
  <c r="AG362" i="3"/>
  <c r="AD362" i="3"/>
  <c r="AG361" i="3"/>
  <c r="AD361" i="3"/>
  <c r="AG360" i="3"/>
  <c r="AD360" i="3"/>
  <c r="AG359" i="3"/>
  <c r="AD359" i="3"/>
  <c r="AG358" i="3"/>
  <c r="AD358" i="3"/>
  <c r="AG357" i="3"/>
  <c r="AD357" i="3"/>
  <c r="AG356" i="3"/>
  <c r="AD356" i="3"/>
  <c r="AG355" i="3"/>
  <c r="AD355" i="3"/>
  <c r="AG354" i="3"/>
  <c r="AD354" i="3"/>
  <c r="AG353" i="3"/>
  <c r="AD353" i="3"/>
  <c r="AG352" i="3"/>
  <c r="AD352" i="3"/>
  <c r="AG351" i="3"/>
  <c r="AD351" i="3"/>
  <c r="AG350" i="3"/>
  <c r="AD350" i="3"/>
  <c r="AG349" i="3"/>
  <c r="AD349" i="3"/>
  <c r="AG348" i="3"/>
  <c r="AD348" i="3"/>
  <c r="AG347" i="3"/>
  <c r="AD347" i="3"/>
  <c r="AG346" i="3"/>
  <c r="AD346" i="3"/>
  <c r="AG345" i="3"/>
  <c r="AD345" i="3"/>
  <c r="AG344" i="3"/>
  <c r="AD344" i="3"/>
  <c r="AG343" i="3"/>
  <c r="AD343" i="3"/>
  <c r="AG342" i="3"/>
  <c r="AD342" i="3"/>
  <c r="AG341" i="3"/>
  <c r="AD341" i="3"/>
  <c r="AG340" i="3"/>
  <c r="AD340" i="3"/>
  <c r="AG339" i="3"/>
  <c r="AD339" i="3"/>
  <c r="AG338" i="3"/>
  <c r="AD338" i="3"/>
  <c r="AG337" i="3"/>
  <c r="AD337" i="3"/>
  <c r="AG336" i="3"/>
  <c r="AD336" i="3"/>
  <c r="AG335" i="3"/>
  <c r="AD335" i="3"/>
  <c r="AG334" i="3"/>
  <c r="AD334" i="3"/>
  <c r="AG333" i="3"/>
  <c r="AD333" i="3"/>
  <c r="AG332" i="3"/>
  <c r="AD332" i="3"/>
  <c r="AG331" i="3"/>
  <c r="AD331" i="3"/>
  <c r="AG330" i="3"/>
  <c r="AD330" i="3"/>
  <c r="AG329" i="3"/>
  <c r="AD329" i="3"/>
  <c r="AG328" i="3"/>
  <c r="AD328" i="3"/>
  <c r="AG327" i="3"/>
  <c r="AD327" i="3"/>
  <c r="AG326" i="3"/>
  <c r="AD326" i="3"/>
  <c r="AG325" i="3"/>
  <c r="AD325" i="3"/>
  <c r="AG324" i="3"/>
  <c r="AD324" i="3"/>
  <c r="AG323" i="3"/>
  <c r="AD323" i="3"/>
  <c r="AG322" i="3"/>
  <c r="AD322" i="3"/>
  <c r="AG321" i="3"/>
  <c r="AD321" i="3"/>
  <c r="AG320" i="3"/>
  <c r="AD320" i="3"/>
  <c r="AG319" i="3"/>
  <c r="AD319" i="3"/>
  <c r="AG318" i="3"/>
  <c r="AD318" i="3"/>
  <c r="AG317" i="3"/>
  <c r="AD317" i="3"/>
  <c r="AG316" i="3"/>
  <c r="AD316" i="3"/>
  <c r="AG315" i="3"/>
  <c r="AD315" i="3"/>
  <c r="AG314" i="3"/>
  <c r="AD314" i="3"/>
  <c r="AG313" i="3"/>
  <c r="AD313" i="3"/>
  <c r="AG312" i="3"/>
  <c r="AD312" i="3"/>
  <c r="AG311" i="3"/>
  <c r="AD311" i="3"/>
  <c r="AG310" i="3"/>
  <c r="AD310" i="3"/>
  <c r="AG309" i="3"/>
  <c r="AD309" i="3"/>
  <c r="AG308" i="3"/>
  <c r="AD308" i="3"/>
  <c r="AG307" i="3"/>
  <c r="AD307" i="3"/>
  <c r="AG306" i="3"/>
  <c r="AD306" i="3"/>
  <c r="AG305" i="3"/>
  <c r="AD305" i="3"/>
  <c r="AG304" i="3"/>
  <c r="AD304" i="3"/>
  <c r="AG303" i="3"/>
  <c r="AD303" i="3"/>
  <c r="AG302" i="3"/>
  <c r="AD302" i="3"/>
  <c r="AG301" i="3"/>
  <c r="AD301" i="3"/>
  <c r="AG300" i="3"/>
  <c r="AD300" i="3"/>
  <c r="AG299" i="3"/>
  <c r="AD299" i="3"/>
  <c r="AG298" i="3"/>
  <c r="AD298" i="3"/>
  <c r="AG297" i="3"/>
  <c r="AD297" i="3"/>
  <c r="AG296" i="3"/>
  <c r="AD296" i="3"/>
  <c r="AG295" i="3"/>
  <c r="AD295" i="3"/>
  <c r="AG294" i="3"/>
  <c r="AD294" i="3"/>
  <c r="AG293" i="3"/>
  <c r="AD293" i="3"/>
  <c r="AG292" i="3"/>
  <c r="AD292" i="3"/>
  <c r="AG291" i="3"/>
  <c r="AD291" i="3"/>
  <c r="AG290" i="3"/>
  <c r="AD290" i="3"/>
  <c r="AG289" i="3"/>
  <c r="AD289" i="3"/>
  <c r="AG288" i="3"/>
  <c r="AD288" i="3"/>
  <c r="AG287" i="3"/>
  <c r="AD287" i="3"/>
  <c r="AG286" i="3"/>
  <c r="AD286" i="3"/>
  <c r="AG285" i="3"/>
  <c r="AD285" i="3"/>
  <c r="AG284" i="3"/>
  <c r="AD284" i="3"/>
  <c r="AG283" i="3"/>
  <c r="AD283" i="3"/>
  <c r="AG282" i="3"/>
  <c r="AD282" i="3"/>
  <c r="AG281" i="3"/>
  <c r="AD281" i="3"/>
  <c r="AG280" i="3"/>
  <c r="AD280" i="3"/>
  <c r="AG279" i="3"/>
  <c r="AD279" i="3"/>
  <c r="AG278" i="3"/>
  <c r="AD278" i="3"/>
  <c r="AG277" i="3"/>
  <c r="AD277" i="3"/>
  <c r="AG276" i="3"/>
  <c r="AD276" i="3"/>
  <c r="AG275" i="3"/>
  <c r="AD275" i="3"/>
  <c r="AG274" i="3"/>
  <c r="AD274" i="3"/>
  <c r="AG273" i="3"/>
  <c r="AD273" i="3"/>
  <c r="AG272" i="3"/>
  <c r="AD272" i="3"/>
  <c r="AG271" i="3"/>
  <c r="AD271" i="3"/>
  <c r="AG270" i="3"/>
  <c r="AD270" i="3"/>
  <c r="AG269" i="3"/>
  <c r="AD269" i="3"/>
  <c r="AG268" i="3"/>
  <c r="AD268" i="3"/>
  <c r="AG267" i="3"/>
  <c r="AD267" i="3"/>
  <c r="AG266" i="3"/>
  <c r="AD266" i="3"/>
  <c r="AG265" i="3"/>
  <c r="AD265" i="3"/>
  <c r="AG264" i="3"/>
  <c r="AD264" i="3"/>
  <c r="AG263" i="3"/>
  <c r="AD263" i="3"/>
  <c r="AG262" i="3"/>
  <c r="AD262" i="3"/>
  <c r="AG261" i="3"/>
  <c r="AD261" i="3"/>
  <c r="AG260" i="3"/>
  <c r="AD260" i="3"/>
  <c r="AG259" i="3"/>
  <c r="AD259" i="3"/>
  <c r="AG258" i="3"/>
  <c r="AD258" i="3"/>
  <c r="AG257" i="3"/>
  <c r="AD257" i="3"/>
  <c r="AG256" i="3"/>
  <c r="AD256" i="3"/>
  <c r="AG255" i="3"/>
  <c r="AD255" i="3"/>
  <c r="AG254" i="3"/>
  <c r="AD254" i="3"/>
  <c r="AG253" i="3"/>
  <c r="AD253" i="3"/>
  <c r="AG252" i="3"/>
  <c r="AD252" i="3"/>
  <c r="AG251" i="3"/>
  <c r="AD251" i="3"/>
  <c r="AG250" i="3"/>
  <c r="AD250" i="3"/>
  <c r="AG249" i="3"/>
  <c r="AD249" i="3"/>
  <c r="AG248" i="3"/>
  <c r="AD248" i="3"/>
  <c r="AG247" i="3"/>
  <c r="AD247" i="3"/>
  <c r="AG246" i="3"/>
  <c r="AD246" i="3"/>
  <c r="AG245" i="3"/>
  <c r="AD245" i="3"/>
  <c r="AG244" i="3"/>
  <c r="AD244" i="3"/>
  <c r="AG243" i="3"/>
  <c r="AD243" i="3"/>
  <c r="AG242" i="3"/>
  <c r="AD242" i="3"/>
  <c r="AG241" i="3"/>
  <c r="AD241" i="3"/>
  <c r="AG240" i="3"/>
  <c r="AD240" i="3"/>
  <c r="AG239" i="3"/>
  <c r="AD239" i="3"/>
  <c r="AG238" i="3"/>
  <c r="AD238" i="3"/>
  <c r="AG237" i="3"/>
  <c r="AD237" i="3"/>
  <c r="AG236" i="3"/>
  <c r="AD236" i="3"/>
  <c r="AG235" i="3"/>
  <c r="AD235" i="3"/>
  <c r="AG234" i="3"/>
  <c r="AD234" i="3"/>
  <c r="AG233" i="3"/>
  <c r="AD233" i="3"/>
  <c r="AG232" i="3"/>
  <c r="AD232" i="3"/>
  <c r="AG231" i="3"/>
  <c r="AD231" i="3"/>
  <c r="AG230" i="3"/>
  <c r="AD230" i="3"/>
  <c r="AG229" i="3"/>
  <c r="AD229" i="3"/>
  <c r="AG228" i="3"/>
  <c r="AD228" i="3"/>
  <c r="AG227" i="3"/>
  <c r="AD227" i="3"/>
  <c r="AG226" i="3"/>
  <c r="AD226" i="3"/>
  <c r="AG225" i="3"/>
  <c r="AD225" i="3"/>
  <c r="AG224" i="3"/>
  <c r="AD224" i="3"/>
  <c r="AG223" i="3"/>
  <c r="AD223" i="3"/>
  <c r="AG222" i="3"/>
  <c r="AD222" i="3"/>
  <c r="AG221" i="3"/>
  <c r="AD221" i="3"/>
  <c r="AG220" i="3"/>
  <c r="AD220" i="3"/>
  <c r="AG219" i="3"/>
  <c r="AD219" i="3"/>
  <c r="AG218" i="3"/>
  <c r="AD218" i="3"/>
  <c r="AG217" i="3"/>
  <c r="AD217" i="3"/>
  <c r="AG216" i="3"/>
  <c r="AD216" i="3"/>
  <c r="AG215" i="3"/>
  <c r="AD215" i="3"/>
  <c r="AG214" i="3"/>
  <c r="AD214" i="3"/>
  <c r="AG213" i="3"/>
  <c r="AD213" i="3"/>
  <c r="AG212" i="3"/>
  <c r="AD212" i="3"/>
  <c r="AG211" i="3"/>
  <c r="AD211" i="3"/>
  <c r="AG210" i="3"/>
  <c r="AD210" i="3"/>
  <c r="AG209" i="3"/>
  <c r="AD209" i="3"/>
  <c r="AG208" i="3"/>
  <c r="AD208" i="3"/>
  <c r="AG207" i="3"/>
  <c r="AD207" i="3"/>
  <c r="AG206" i="3"/>
  <c r="AD206" i="3"/>
  <c r="AG205" i="3"/>
  <c r="AD205" i="3"/>
  <c r="AG204" i="3"/>
  <c r="AD204" i="3"/>
  <c r="AG203" i="3"/>
  <c r="AD203" i="3"/>
  <c r="AG202" i="3"/>
  <c r="AD202" i="3"/>
  <c r="AG201" i="3"/>
  <c r="AD201" i="3"/>
  <c r="AG200" i="3"/>
  <c r="AD200" i="3"/>
  <c r="AG199" i="3"/>
  <c r="AD199" i="3"/>
  <c r="AG198" i="3"/>
  <c r="AD198" i="3"/>
  <c r="AG197" i="3"/>
  <c r="AD197" i="3"/>
  <c r="AG196" i="3"/>
  <c r="AD196" i="3"/>
  <c r="AG195" i="3"/>
  <c r="AD195" i="3"/>
  <c r="AG194" i="3"/>
  <c r="AD194" i="3"/>
  <c r="AG193" i="3"/>
  <c r="AD193" i="3"/>
  <c r="AG192" i="3"/>
  <c r="AD192" i="3"/>
  <c r="AG191" i="3"/>
  <c r="AD191" i="3"/>
  <c r="AG190" i="3"/>
  <c r="AD190" i="3"/>
  <c r="AG189" i="3"/>
  <c r="AD189" i="3"/>
  <c r="AG188" i="3"/>
  <c r="AD188" i="3"/>
  <c r="AG187" i="3"/>
  <c r="AD187" i="3"/>
  <c r="AG186" i="3"/>
  <c r="AD186" i="3"/>
  <c r="AG185" i="3"/>
  <c r="AD185" i="3"/>
  <c r="AG184" i="3"/>
  <c r="AD184" i="3"/>
  <c r="AG183" i="3"/>
  <c r="AD183" i="3"/>
  <c r="AG182" i="3"/>
  <c r="AD182" i="3"/>
  <c r="AG181" i="3"/>
  <c r="AD181" i="3"/>
  <c r="AG180" i="3"/>
  <c r="AD180" i="3"/>
  <c r="AG179" i="3"/>
  <c r="AD179" i="3"/>
  <c r="AG178" i="3"/>
  <c r="AD178" i="3"/>
  <c r="AG177" i="3"/>
  <c r="AD177" i="3"/>
  <c r="AG176" i="3"/>
  <c r="AD176" i="3"/>
  <c r="AG175" i="3"/>
  <c r="AD175" i="3"/>
  <c r="AG174" i="3"/>
  <c r="AD174" i="3"/>
  <c r="AG173" i="3"/>
  <c r="AD173" i="3"/>
  <c r="AG172" i="3"/>
  <c r="AD172" i="3"/>
  <c r="AG171" i="3"/>
  <c r="AD171" i="3"/>
  <c r="AG170" i="3"/>
  <c r="AD170" i="3"/>
  <c r="AG169" i="3"/>
  <c r="AD169" i="3"/>
  <c r="AG168" i="3"/>
  <c r="AD168" i="3"/>
  <c r="AG167" i="3"/>
  <c r="AD167" i="3"/>
  <c r="AG166" i="3"/>
  <c r="AD166" i="3"/>
  <c r="AG165" i="3"/>
  <c r="AD165" i="3"/>
  <c r="AG164" i="3"/>
  <c r="AD164" i="3"/>
  <c r="AG163" i="3"/>
  <c r="AD163" i="3"/>
  <c r="AG162" i="3"/>
  <c r="AD162" i="3"/>
  <c r="AG161" i="3"/>
  <c r="AD161" i="3"/>
  <c r="AG160" i="3"/>
  <c r="AD160" i="3"/>
  <c r="AG159" i="3"/>
  <c r="AD159" i="3"/>
  <c r="AG158" i="3"/>
  <c r="AD158" i="3"/>
  <c r="AG157" i="3"/>
  <c r="AD157" i="3"/>
  <c r="AG156" i="3"/>
  <c r="AD156" i="3"/>
  <c r="AG155" i="3"/>
  <c r="AD155" i="3"/>
  <c r="AG154" i="3"/>
  <c r="AD154" i="3"/>
  <c r="AG153" i="3"/>
  <c r="AD153" i="3"/>
  <c r="AG152" i="3"/>
  <c r="AD152" i="3"/>
  <c r="AG151" i="3"/>
  <c r="AD151" i="3"/>
  <c r="AG150" i="3"/>
  <c r="AD150" i="3"/>
  <c r="AG149" i="3"/>
  <c r="AD149" i="3"/>
  <c r="AG148" i="3"/>
  <c r="AD148" i="3"/>
  <c r="AG147" i="3"/>
  <c r="AD147" i="3"/>
  <c r="AG146" i="3"/>
  <c r="AD146" i="3"/>
  <c r="AG145" i="3"/>
  <c r="AD145" i="3"/>
  <c r="AG144" i="3"/>
  <c r="AD144" i="3"/>
  <c r="AG143" i="3"/>
  <c r="AD143" i="3"/>
  <c r="AG142" i="3"/>
  <c r="AD142" i="3"/>
  <c r="AG141" i="3"/>
  <c r="AD141" i="3"/>
  <c r="AG140" i="3"/>
  <c r="AD140" i="3"/>
  <c r="AG139" i="3"/>
  <c r="AD139" i="3"/>
  <c r="AG138" i="3"/>
  <c r="AD138" i="3"/>
  <c r="AG137" i="3"/>
  <c r="AD137" i="3"/>
  <c r="AG136" i="3"/>
  <c r="AD136" i="3"/>
  <c r="AG135" i="3"/>
  <c r="AD135" i="3"/>
  <c r="AG134" i="3"/>
  <c r="AD134" i="3"/>
  <c r="AG133" i="3"/>
  <c r="AD133" i="3"/>
  <c r="AG132" i="3"/>
  <c r="AD132" i="3"/>
  <c r="AG131" i="3"/>
  <c r="AD131" i="3"/>
  <c r="AG130" i="3"/>
  <c r="AD130" i="3"/>
  <c r="AG129" i="3"/>
  <c r="AD129" i="3"/>
  <c r="AG128" i="3"/>
  <c r="AD128" i="3"/>
  <c r="AG127" i="3"/>
  <c r="AD127" i="3"/>
  <c r="AG126" i="3"/>
  <c r="AD126" i="3"/>
  <c r="AG125" i="3"/>
  <c r="AD125" i="3"/>
  <c r="AG124" i="3"/>
  <c r="AD124" i="3"/>
  <c r="AG123" i="3"/>
  <c r="AD123" i="3"/>
  <c r="AG122" i="3"/>
  <c r="AD122" i="3"/>
  <c r="AG121" i="3"/>
  <c r="AD121" i="3"/>
  <c r="AG120" i="3"/>
  <c r="AD120" i="3"/>
  <c r="AG119" i="3"/>
  <c r="AD119" i="3"/>
  <c r="AG118" i="3"/>
  <c r="AD118" i="3"/>
  <c r="AG117" i="3"/>
  <c r="AD117" i="3"/>
  <c r="AG116" i="3"/>
  <c r="AD116" i="3"/>
  <c r="AG115" i="3"/>
  <c r="AD115" i="3"/>
  <c r="AG114" i="3"/>
  <c r="AD114" i="3"/>
  <c r="AG113" i="3"/>
  <c r="AD113" i="3"/>
  <c r="AG112" i="3"/>
  <c r="AD112" i="3"/>
  <c r="AG111" i="3"/>
  <c r="AD111" i="3"/>
  <c r="AG110" i="3"/>
  <c r="AD110" i="3"/>
  <c r="AG109" i="3"/>
  <c r="AD109" i="3"/>
  <c r="AG108" i="3"/>
  <c r="AD108" i="3"/>
  <c r="AG107" i="3"/>
  <c r="AD107" i="3"/>
  <c r="AG106" i="3"/>
  <c r="AD106" i="3"/>
  <c r="AG105" i="3"/>
  <c r="AD105" i="3"/>
  <c r="AG104" i="3"/>
  <c r="AD104" i="3"/>
  <c r="AG103" i="3"/>
  <c r="AD103" i="3"/>
  <c r="AG102" i="3"/>
  <c r="AD102" i="3"/>
  <c r="AG101" i="3"/>
  <c r="AD101" i="3"/>
  <c r="AG100" i="3"/>
  <c r="AD100" i="3"/>
  <c r="AG99" i="3"/>
  <c r="AD99" i="3"/>
  <c r="AG98" i="3"/>
  <c r="AD98" i="3"/>
  <c r="AG97" i="3"/>
  <c r="AD97" i="3"/>
  <c r="AG96" i="3"/>
  <c r="AD96" i="3"/>
  <c r="AG95" i="3"/>
  <c r="AD95" i="3"/>
  <c r="AG94" i="3"/>
  <c r="AD94" i="3"/>
  <c r="AG93" i="3"/>
  <c r="AD93" i="3"/>
  <c r="AG92" i="3"/>
  <c r="AD92" i="3"/>
  <c r="AG91" i="3"/>
  <c r="AD91" i="3"/>
  <c r="AG90" i="3"/>
  <c r="AD90" i="3"/>
  <c r="AG89" i="3"/>
  <c r="AD89" i="3"/>
  <c r="AG88" i="3"/>
  <c r="AD88" i="3"/>
  <c r="AG87" i="3"/>
  <c r="AD87" i="3"/>
  <c r="AG86" i="3"/>
  <c r="AD86" i="3"/>
  <c r="AG85" i="3"/>
  <c r="AD85" i="3"/>
  <c r="AG84" i="3"/>
  <c r="AD84" i="3"/>
  <c r="AG83" i="3"/>
  <c r="AD83" i="3"/>
  <c r="AG82" i="3"/>
  <c r="AD82" i="3"/>
  <c r="AG81" i="3"/>
  <c r="AD81" i="3"/>
  <c r="AG80" i="3"/>
  <c r="AD80" i="3"/>
  <c r="AG79" i="3"/>
  <c r="AD79" i="3"/>
  <c r="AG78" i="3"/>
  <c r="AD78" i="3"/>
  <c r="AG77" i="3"/>
  <c r="AD77" i="3"/>
  <c r="AG76" i="3"/>
  <c r="AD76" i="3"/>
  <c r="AG75" i="3"/>
  <c r="AD75" i="3"/>
  <c r="AG74" i="3"/>
  <c r="AD74" i="3"/>
  <c r="AG73" i="3"/>
  <c r="AD73" i="3"/>
  <c r="AG72" i="3"/>
  <c r="AD72" i="3"/>
  <c r="AG71" i="3"/>
  <c r="AD71" i="3"/>
  <c r="AG70" i="3"/>
  <c r="AD70" i="3"/>
  <c r="AG69" i="3"/>
  <c r="AD69" i="3"/>
  <c r="AG68" i="3"/>
  <c r="AD68" i="3"/>
  <c r="AG67" i="3"/>
  <c r="AD67" i="3"/>
  <c r="AG66" i="3"/>
  <c r="AD66" i="3"/>
  <c r="AG65" i="3"/>
  <c r="AD65" i="3"/>
  <c r="AG64" i="3"/>
  <c r="AD64" i="3"/>
  <c r="AG63" i="3"/>
  <c r="AD63" i="3"/>
  <c r="AG62" i="3"/>
  <c r="AD62" i="3"/>
  <c r="AG61" i="3"/>
  <c r="AD61" i="3"/>
  <c r="AG60" i="3"/>
  <c r="AD60" i="3"/>
  <c r="AG59" i="3"/>
  <c r="AD59" i="3"/>
  <c r="AG58" i="3"/>
  <c r="AD58" i="3"/>
  <c r="AG57" i="3"/>
  <c r="AD57" i="3"/>
  <c r="AG56" i="3"/>
  <c r="AD56" i="3"/>
  <c r="AG55" i="3"/>
  <c r="AD55" i="3"/>
  <c r="AG54" i="3"/>
  <c r="AD54" i="3"/>
  <c r="AG53" i="3"/>
  <c r="AD53" i="3"/>
  <c r="AG52" i="3"/>
  <c r="AD52" i="3"/>
  <c r="AG51" i="3"/>
  <c r="AD51" i="3"/>
  <c r="AG50" i="3"/>
  <c r="AD50" i="3"/>
  <c r="G50" i="3"/>
  <c r="AD18" i="3"/>
  <c r="L50" i="3"/>
  <c r="R50" i="3"/>
  <c r="AG49" i="3"/>
  <c r="AD49" i="3"/>
  <c r="AG48" i="3"/>
  <c r="AD48" i="3"/>
  <c r="AG47" i="3"/>
  <c r="AD47" i="3"/>
  <c r="AG46" i="3"/>
  <c r="AD46" i="3"/>
  <c r="G46" i="3"/>
  <c r="AE18" i="3"/>
  <c r="L46" i="3"/>
  <c r="R46" i="3"/>
  <c r="AG45" i="3"/>
  <c r="AD45" i="3"/>
  <c r="AG44" i="3"/>
  <c r="AD44" i="3"/>
  <c r="AG43" i="3"/>
  <c r="AD43" i="3"/>
  <c r="AG42" i="3"/>
  <c r="AD42" i="3"/>
  <c r="A42" i="3"/>
  <c r="F42" i="3"/>
  <c r="K42" i="3"/>
  <c r="AG41" i="3"/>
  <c r="AD41" i="3"/>
  <c r="AG40" i="3"/>
  <c r="AD40" i="3"/>
  <c r="AG39" i="3"/>
  <c r="AD39" i="3"/>
  <c r="AG38" i="3"/>
  <c r="AD38" i="3"/>
  <c r="AG37" i="3"/>
  <c r="AD37" i="3"/>
  <c r="AG36" i="3"/>
  <c r="AD36" i="3"/>
  <c r="AG35" i="3"/>
  <c r="AD35" i="3"/>
  <c r="AG34" i="3"/>
  <c r="AD34" i="3"/>
  <c r="AG33" i="3"/>
  <c r="AD33" i="3"/>
  <c r="AG32" i="3"/>
  <c r="AD32" i="3"/>
  <c r="AG31" i="3"/>
  <c r="AD31" i="3"/>
  <c r="AG30" i="3"/>
  <c r="AD30" i="3"/>
  <c r="AG29" i="3"/>
  <c r="AD29" i="3"/>
  <c r="AG28" i="3"/>
  <c r="AD28" i="3"/>
  <c r="AG27" i="3"/>
  <c r="AD27" i="3"/>
  <c r="AG26" i="3"/>
  <c r="AD26" i="3"/>
  <c r="AG25" i="3"/>
  <c r="AD25" i="3"/>
  <c r="AG21" i="3"/>
  <c r="AF21" i="3"/>
  <c r="AG20" i="3"/>
  <c r="AF20" i="3"/>
  <c r="AG19" i="3"/>
  <c r="AF19" i="3"/>
  <c r="AC19" i="3"/>
  <c r="AE19" i="3"/>
  <c r="AD19" i="3"/>
  <c r="AG18" i="3"/>
  <c r="AF18" i="3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0" i="2"/>
  <c r="AF111" i="2"/>
  <c r="AF112" i="2"/>
  <c r="AF113" i="2"/>
  <c r="AF114" i="2"/>
  <c r="AF115" i="2"/>
  <c r="AF116" i="2"/>
  <c r="AF117" i="2"/>
  <c r="AF118" i="2"/>
  <c r="AF119" i="2"/>
  <c r="AF120" i="2"/>
  <c r="AF121" i="2"/>
  <c r="AF122" i="2"/>
  <c r="AF123" i="2"/>
  <c r="AF124" i="2"/>
  <c r="AF125" i="2"/>
  <c r="AF126" i="2"/>
  <c r="AF127" i="2"/>
  <c r="AF128" i="2"/>
  <c r="AF129" i="2"/>
  <c r="AF130" i="2"/>
  <c r="AF131" i="2"/>
  <c r="AF132" i="2"/>
  <c r="AF133" i="2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217" i="2"/>
  <c r="AF218" i="2"/>
  <c r="AF219" i="2"/>
  <c r="AF220" i="2"/>
  <c r="AF221" i="2"/>
  <c r="AF222" i="2"/>
  <c r="AF223" i="2"/>
  <c r="AF224" i="2"/>
  <c r="AF225" i="2"/>
  <c r="AF226" i="2"/>
  <c r="AF227" i="2"/>
  <c r="AF228" i="2"/>
  <c r="AF229" i="2"/>
  <c r="AF230" i="2"/>
  <c r="AF231" i="2"/>
  <c r="AF232" i="2"/>
  <c r="AF233" i="2"/>
  <c r="AF234" i="2"/>
  <c r="AF235" i="2"/>
  <c r="AF236" i="2"/>
  <c r="AF237" i="2"/>
  <c r="AF238" i="2"/>
  <c r="AF239" i="2"/>
  <c r="AF240" i="2"/>
  <c r="AF241" i="2"/>
  <c r="AF242" i="2"/>
  <c r="AF243" i="2"/>
  <c r="AF244" i="2"/>
  <c r="AF245" i="2"/>
  <c r="AF246" i="2"/>
  <c r="AF247" i="2"/>
  <c r="AF248" i="2"/>
  <c r="AF249" i="2"/>
  <c r="AF250" i="2"/>
  <c r="AF251" i="2"/>
  <c r="AF252" i="2"/>
  <c r="AF253" i="2"/>
  <c r="AF254" i="2"/>
  <c r="AF255" i="2"/>
  <c r="AF256" i="2"/>
  <c r="AF257" i="2"/>
  <c r="AF258" i="2"/>
  <c r="AF259" i="2"/>
  <c r="AF260" i="2"/>
  <c r="AF261" i="2"/>
  <c r="AF262" i="2"/>
  <c r="AF263" i="2"/>
  <c r="AF264" i="2"/>
  <c r="AF265" i="2"/>
  <c r="AF266" i="2"/>
  <c r="AF267" i="2"/>
  <c r="AF268" i="2"/>
  <c r="AF269" i="2"/>
  <c r="AF270" i="2"/>
  <c r="AF271" i="2"/>
  <c r="AF272" i="2"/>
  <c r="AF273" i="2"/>
  <c r="AF274" i="2"/>
  <c r="AF275" i="2"/>
  <c r="AF276" i="2"/>
  <c r="AF277" i="2"/>
  <c r="AF278" i="2"/>
  <c r="AF279" i="2"/>
  <c r="AF280" i="2"/>
  <c r="AF281" i="2"/>
  <c r="AF282" i="2"/>
  <c r="AF283" i="2"/>
  <c r="AF284" i="2"/>
  <c r="AF285" i="2"/>
  <c r="AF286" i="2"/>
  <c r="AF287" i="2"/>
  <c r="AF288" i="2"/>
  <c r="AF289" i="2"/>
  <c r="AF290" i="2"/>
  <c r="AF291" i="2"/>
  <c r="AF292" i="2"/>
  <c r="AF293" i="2"/>
  <c r="AF294" i="2"/>
  <c r="AF295" i="2"/>
  <c r="AF296" i="2"/>
  <c r="AF297" i="2"/>
  <c r="AF298" i="2"/>
  <c r="AF299" i="2"/>
  <c r="AF300" i="2"/>
  <c r="AF301" i="2"/>
  <c r="AF302" i="2"/>
  <c r="AF303" i="2"/>
  <c r="AF304" i="2"/>
  <c r="AF305" i="2"/>
  <c r="AF306" i="2"/>
  <c r="AF307" i="2"/>
  <c r="AF308" i="2"/>
  <c r="AF309" i="2"/>
  <c r="AF310" i="2"/>
  <c r="AF311" i="2"/>
  <c r="AF312" i="2"/>
  <c r="AF313" i="2"/>
  <c r="AF314" i="2"/>
  <c r="AF315" i="2"/>
  <c r="AF316" i="2"/>
  <c r="AF317" i="2"/>
  <c r="AF318" i="2"/>
  <c r="AF319" i="2"/>
  <c r="AF320" i="2"/>
  <c r="AF321" i="2"/>
  <c r="AF322" i="2"/>
  <c r="AF323" i="2"/>
  <c r="AF324" i="2"/>
  <c r="AF325" i="2"/>
  <c r="AF326" i="2"/>
  <c r="AF327" i="2"/>
  <c r="AF328" i="2"/>
  <c r="AF329" i="2"/>
  <c r="AF330" i="2"/>
  <c r="AF331" i="2"/>
  <c r="AF332" i="2"/>
  <c r="AF333" i="2"/>
  <c r="AF334" i="2"/>
  <c r="AF335" i="2"/>
  <c r="AF336" i="2"/>
  <c r="AF337" i="2"/>
  <c r="AF338" i="2"/>
  <c r="AF339" i="2"/>
  <c r="AF340" i="2"/>
  <c r="AF341" i="2"/>
  <c r="AF342" i="2"/>
  <c r="AF343" i="2"/>
  <c r="AF344" i="2"/>
  <c r="AF345" i="2"/>
  <c r="AF346" i="2"/>
  <c r="AF347" i="2"/>
  <c r="AF348" i="2"/>
  <c r="AF349" i="2"/>
  <c r="AF350" i="2"/>
  <c r="AF351" i="2"/>
  <c r="AF352" i="2"/>
  <c r="AF353" i="2"/>
  <c r="AF354" i="2"/>
  <c r="AF355" i="2"/>
  <c r="AF356" i="2"/>
  <c r="AF357" i="2"/>
  <c r="AF358" i="2"/>
  <c r="AF359" i="2"/>
  <c r="AF360" i="2"/>
  <c r="AF361" i="2"/>
  <c r="AF362" i="2"/>
  <c r="AF363" i="2"/>
  <c r="AF364" i="2"/>
  <c r="AF365" i="2"/>
  <c r="AF366" i="2"/>
  <c r="AF367" i="2"/>
  <c r="AF368" i="2"/>
  <c r="AF369" i="2"/>
  <c r="AF370" i="2"/>
  <c r="AF371" i="2"/>
  <c r="AF372" i="2"/>
  <c r="AF373" i="2"/>
  <c r="AF374" i="2"/>
  <c r="AF375" i="2"/>
  <c r="AF376" i="2"/>
  <c r="AF377" i="2"/>
  <c r="AF378" i="2"/>
  <c r="AF379" i="2"/>
  <c r="AF380" i="2"/>
  <c r="AF381" i="2"/>
  <c r="AF382" i="2"/>
  <c r="AF383" i="2"/>
  <c r="AF384" i="2"/>
  <c r="AF385" i="2"/>
  <c r="AF386" i="2"/>
  <c r="AF387" i="2"/>
  <c r="AF388" i="2"/>
  <c r="AF389" i="2"/>
  <c r="AF390" i="2"/>
  <c r="AF391" i="2"/>
  <c r="AF392" i="2"/>
  <c r="AF393" i="2"/>
  <c r="AF394" i="2"/>
  <c r="AF395" i="2"/>
  <c r="AF396" i="2"/>
  <c r="AF397" i="2"/>
  <c r="AF398" i="2"/>
  <c r="AF399" i="2"/>
  <c r="AF400" i="2"/>
  <c r="AF401" i="2"/>
  <c r="AF402" i="2"/>
  <c r="AF403" i="2"/>
  <c r="AF404" i="2"/>
  <c r="AF405" i="2"/>
  <c r="AF406" i="2"/>
  <c r="AF407" i="2"/>
  <c r="AF408" i="2"/>
  <c r="AF409" i="2"/>
  <c r="AF410" i="2"/>
  <c r="AF411" i="2"/>
  <c r="AF412" i="2"/>
  <c r="AF413" i="2"/>
  <c r="AF414" i="2"/>
  <c r="AF415" i="2"/>
  <c r="AF416" i="2"/>
  <c r="AF417" i="2"/>
  <c r="AF418" i="2"/>
  <c r="AF419" i="2"/>
  <c r="AF420" i="2"/>
  <c r="AF421" i="2"/>
  <c r="AF422" i="2"/>
  <c r="AF423" i="2"/>
  <c r="AF424" i="2"/>
  <c r="AF425" i="2"/>
  <c r="AF426" i="2"/>
  <c r="AF427" i="2"/>
  <c r="AF428" i="2"/>
  <c r="AF429" i="2"/>
  <c r="AF430" i="2"/>
  <c r="AF431" i="2"/>
  <c r="AF432" i="2"/>
  <c r="AF433" i="2"/>
  <c r="AF434" i="2"/>
  <c r="AF435" i="2"/>
  <c r="AF436" i="2"/>
  <c r="AF437" i="2"/>
  <c r="AF438" i="2"/>
  <c r="AF439" i="2"/>
  <c r="AF440" i="2"/>
  <c r="AF441" i="2"/>
  <c r="AF442" i="2"/>
  <c r="AF443" i="2"/>
  <c r="AF444" i="2"/>
  <c r="AF445" i="2"/>
  <c r="AF446" i="2"/>
  <c r="AF447" i="2"/>
  <c r="AF448" i="2"/>
  <c r="AF449" i="2"/>
  <c r="AF450" i="2"/>
  <c r="A17" i="2"/>
  <c r="K17" i="2"/>
  <c r="P17" i="2"/>
  <c r="AG450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99" i="2"/>
  <c r="AC100" i="2"/>
  <c r="AC101" i="2"/>
  <c r="AC102" i="2"/>
  <c r="AC103" i="2"/>
  <c r="AC104" i="2"/>
  <c r="AC105" i="2"/>
  <c r="AC106" i="2"/>
  <c r="AC107" i="2"/>
  <c r="AC108" i="2"/>
  <c r="AC109" i="2"/>
  <c r="AC110" i="2"/>
  <c r="AC111" i="2"/>
  <c r="AC112" i="2"/>
  <c r="AC113" i="2"/>
  <c r="AC114" i="2"/>
  <c r="AC115" i="2"/>
  <c r="AC116" i="2"/>
  <c r="AC117" i="2"/>
  <c r="AC118" i="2"/>
  <c r="AC119" i="2"/>
  <c r="AC120" i="2"/>
  <c r="AC121" i="2"/>
  <c r="AC122" i="2"/>
  <c r="AC123" i="2"/>
  <c r="AC124" i="2"/>
  <c r="AC125" i="2"/>
  <c r="AC126" i="2"/>
  <c r="AC127" i="2"/>
  <c r="AC128" i="2"/>
  <c r="AC129" i="2"/>
  <c r="AC130" i="2"/>
  <c r="AC131" i="2"/>
  <c r="AC132" i="2"/>
  <c r="AC133" i="2"/>
  <c r="AC134" i="2"/>
  <c r="AC135" i="2"/>
  <c r="AC136" i="2"/>
  <c r="AC137" i="2"/>
  <c r="AC138" i="2"/>
  <c r="AC139" i="2"/>
  <c r="AC140" i="2"/>
  <c r="AC141" i="2"/>
  <c r="AC142" i="2"/>
  <c r="AC143" i="2"/>
  <c r="AC144" i="2"/>
  <c r="AC145" i="2"/>
  <c r="AC146" i="2"/>
  <c r="AC147" i="2"/>
  <c r="AC148" i="2"/>
  <c r="AC149" i="2"/>
  <c r="AC150" i="2"/>
  <c r="AC151" i="2"/>
  <c r="AC152" i="2"/>
  <c r="AC153" i="2"/>
  <c r="AC154" i="2"/>
  <c r="AC155" i="2"/>
  <c r="AC156" i="2"/>
  <c r="AC157" i="2"/>
  <c r="AC158" i="2"/>
  <c r="AC159" i="2"/>
  <c r="AC160" i="2"/>
  <c r="AC161" i="2"/>
  <c r="AC162" i="2"/>
  <c r="AC163" i="2"/>
  <c r="AC164" i="2"/>
  <c r="AC165" i="2"/>
  <c r="AC166" i="2"/>
  <c r="AC167" i="2"/>
  <c r="AC168" i="2"/>
  <c r="AC169" i="2"/>
  <c r="AC170" i="2"/>
  <c r="AC171" i="2"/>
  <c r="AC172" i="2"/>
  <c r="AC173" i="2"/>
  <c r="AC174" i="2"/>
  <c r="AC175" i="2"/>
  <c r="AC176" i="2"/>
  <c r="AC177" i="2"/>
  <c r="AC178" i="2"/>
  <c r="AC179" i="2"/>
  <c r="AC180" i="2"/>
  <c r="AC181" i="2"/>
  <c r="AC182" i="2"/>
  <c r="AC183" i="2"/>
  <c r="AC184" i="2"/>
  <c r="AC185" i="2"/>
  <c r="AC186" i="2"/>
  <c r="AC187" i="2"/>
  <c r="AC188" i="2"/>
  <c r="AC189" i="2"/>
  <c r="AC190" i="2"/>
  <c r="AC191" i="2"/>
  <c r="AC192" i="2"/>
  <c r="AC193" i="2"/>
  <c r="AC194" i="2"/>
  <c r="AC195" i="2"/>
  <c r="AC196" i="2"/>
  <c r="AC197" i="2"/>
  <c r="AC198" i="2"/>
  <c r="AC199" i="2"/>
  <c r="AC200" i="2"/>
  <c r="AC201" i="2"/>
  <c r="AC202" i="2"/>
  <c r="AC203" i="2"/>
  <c r="AC204" i="2"/>
  <c r="AC205" i="2"/>
  <c r="AC206" i="2"/>
  <c r="AC207" i="2"/>
  <c r="AC208" i="2"/>
  <c r="AC209" i="2"/>
  <c r="AC210" i="2"/>
  <c r="AC211" i="2"/>
  <c r="AC212" i="2"/>
  <c r="AC213" i="2"/>
  <c r="AC214" i="2"/>
  <c r="AC215" i="2"/>
  <c r="AC216" i="2"/>
  <c r="AC217" i="2"/>
  <c r="AC218" i="2"/>
  <c r="AC219" i="2"/>
  <c r="AC220" i="2"/>
  <c r="AC221" i="2"/>
  <c r="AC222" i="2"/>
  <c r="AC223" i="2"/>
  <c r="AC224" i="2"/>
  <c r="AC225" i="2"/>
  <c r="AC226" i="2"/>
  <c r="AC227" i="2"/>
  <c r="AC228" i="2"/>
  <c r="AC229" i="2"/>
  <c r="AC230" i="2"/>
  <c r="AC231" i="2"/>
  <c r="AC232" i="2"/>
  <c r="AC233" i="2"/>
  <c r="AC234" i="2"/>
  <c r="AC235" i="2"/>
  <c r="AC236" i="2"/>
  <c r="AC237" i="2"/>
  <c r="AC238" i="2"/>
  <c r="AC239" i="2"/>
  <c r="AC240" i="2"/>
  <c r="AC241" i="2"/>
  <c r="AC242" i="2"/>
  <c r="AC243" i="2"/>
  <c r="AC244" i="2"/>
  <c r="AC245" i="2"/>
  <c r="AC246" i="2"/>
  <c r="AC247" i="2"/>
  <c r="AC248" i="2"/>
  <c r="AC249" i="2"/>
  <c r="AC250" i="2"/>
  <c r="AC251" i="2"/>
  <c r="AC252" i="2"/>
  <c r="AC253" i="2"/>
  <c r="AC254" i="2"/>
  <c r="AC255" i="2"/>
  <c r="AC256" i="2"/>
  <c r="AC257" i="2"/>
  <c r="AC258" i="2"/>
  <c r="AC259" i="2"/>
  <c r="AC260" i="2"/>
  <c r="AC261" i="2"/>
  <c r="AC262" i="2"/>
  <c r="AC263" i="2"/>
  <c r="AC264" i="2"/>
  <c r="AC265" i="2"/>
  <c r="AC266" i="2"/>
  <c r="AC267" i="2"/>
  <c r="AC268" i="2"/>
  <c r="AC269" i="2"/>
  <c r="AC270" i="2"/>
  <c r="AC271" i="2"/>
  <c r="AC272" i="2"/>
  <c r="AC273" i="2"/>
  <c r="AC274" i="2"/>
  <c r="AC275" i="2"/>
  <c r="AC276" i="2"/>
  <c r="AC277" i="2"/>
  <c r="AC278" i="2"/>
  <c r="AC279" i="2"/>
  <c r="AC280" i="2"/>
  <c r="AC281" i="2"/>
  <c r="AC282" i="2"/>
  <c r="AC283" i="2"/>
  <c r="AC284" i="2"/>
  <c r="AC285" i="2"/>
  <c r="AC286" i="2"/>
  <c r="AC287" i="2"/>
  <c r="AC288" i="2"/>
  <c r="AC289" i="2"/>
  <c r="AC290" i="2"/>
  <c r="AC291" i="2"/>
  <c r="AC292" i="2"/>
  <c r="AC293" i="2"/>
  <c r="AC294" i="2"/>
  <c r="AC295" i="2"/>
  <c r="AC296" i="2"/>
  <c r="AC297" i="2"/>
  <c r="AC298" i="2"/>
  <c r="AC299" i="2"/>
  <c r="AC300" i="2"/>
  <c r="AC301" i="2"/>
  <c r="AC302" i="2"/>
  <c r="AC303" i="2"/>
  <c r="AC304" i="2"/>
  <c r="AC305" i="2"/>
  <c r="AC306" i="2"/>
  <c r="AC307" i="2"/>
  <c r="AC308" i="2"/>
  <c r="AC309" i="2"/>
  <c r="AC310" i="2"/>
  <c r="AC311" i="2"/>
  <c r="AC312" i="2"/>
  <c r="AC313" i="2"/>
  <c r="AC314" i="2"/>
  <c r="AC315" i="2"/>
  <c r="AC316" i="2"/>
  <c r="AC317" i="2"/>
  <c r="AC318" i="2"/>
  <c r="AC319" i="2"/>
  <c r="AC320" i="2"/>
  <c r="AC321" i="2"/>
  <c r="AC322" i="2"/>
  <c r="AC323" i="2"/>
  <c r="AC324" i="2"/>
  <c r="AC325" i="2"/>
  <c r="AC326" i="2"/>
  <c r="AC327" i="2"/>
  <c r="AC328" i="2"/>
  <c r="AC329" i="2"/>
  <c r="AC330" i="2"/>
  <c r="AC331" i="2"/>
  <c r="AC332" i="2"/>
  <c r="AC333" i="2"/>
  <c r="AC334" i="2"/>
  <c r="AC335" i="2"/>
  <c r="AC336" i="2"/>
  <c r="AC337" i="2"/>
  <c r="AC338" i="2"/>
  <c r="AC339" i="2"/>
  <c r="AC340" i="2"/>
  <c r="AC341" i="2"/>
  <c r="AC342" i="2"/>
  <c r="AC343" i="2"/>
  <c r="AC344" i="2"/>
  <c r="AC345" i="2"/>
  <c r="AC346" i="2"/>
  <c r="AC347" i="2"/>
  <c r="AC348" i="2"/>
  <c r="AC349" i="2"/>
  <c r="AC350" i="2"/>
  <c r="AC351" i="2"/>
  <c r="AC352" i="2"/>
  <c r="AC353" i="2"/>
  <c r="AC354" i="2"/>
  <c r="AC355" i="2"/>
  <c r="AC356" i="2"/>
  <c r="AC357" i="2"/>
  <c r="AC358" i="2"/>
  <c r="AC359" i="2"/>
  <c r="AC360" i="2"/>
  <c r="AC361" i="2"/>
  <c r="AC362" i="2"/>
  <c r="AC363" i="2"/>
  <c r="AC364" i="2"/>
  <c r="AC365" i="2"/>
  <c r="AC366" i="2"/>
  <c r="AC367" i="2"/>
  <c r="AC368" i="2"/>
  <c r="AC369" i="2"/>
  <c r="AC370" i="2"/>
  <c r="AC371" i="2"/>
  <c r="AC372" i="2"/>
  <c r="AC373" i="2"/>
  <c r="AC374" i="2"/>
  <c r="AC375" i="2"/>
  <c r="AC376" i="2"/>
  <c r="AC377" i="2"/>
  <c r="AC378" i="2"/>
  <c r="AC379" i="2"/>
  <c r="AC380" i="2"/>
  <c r="AC381" i="2"/>
  <c r="AC382" i="2"/>
  <c r="AC383" i="2"/>
  <c r="AC384" i="2"/>
  <c r="AC385" i="2"/>
  <c r="AC386" i="2"/>
  <c r="AC387" i="2"/>
  <c r="AC388" i="2"/>
  <c r="AC389" i="2"/>
  <c r="AC390" i="2"/>
  <c r="AC391" i="2"/>
  <c r="AC392" i="2"/>
  <c r="AC393" i="2"/>
  <c r="AC394" i="2"/>
  <c r="AC395" i="2"/>
  <c r="AC396" i="2"/>
  <c r="AC397" i="2"/>
  <c r="AC398" i="2"/>
  <c r="AC399" i="2"/>
  <c r="AC400" i="2"/>
  <c r="AC401" i="2"/>
  <c r="AC402" i="2"/>
  <c r="AC403" i="2"/>
  <c r="AC404" i="2"/>
  <c r="AC405" i="2"/>
  <c r="AC406" i="2"/>
  <c r="AC407" i="2"/>
  <c r="AC408" i="2"/>
  <c r="AC409" i="2"/>
  <c r="AC410" i="2"/>
  <c r="AC411" i="2"/>
  <c r="AC412" i="2"/>
  <c r="AC413" i="2"/>
  <c r="AC414" i="2"/>
  <c r="AC415" i="2"/>
  <c r="AC416" i="2"/>
  <c r="AC417" i="2"/>
  <c r="AC418" i="2"/>
  <c r="AC419" i="2"/>
  <c r="AC420" i="2"/>
  <c r="AC421" i="2"/>
  <c r="AC422" i="2"/>
  <c r="AC423" i="2"/>
  <c r="AC424" i="2"/>
  <c r="AC425" i="2"/>
  <c r="AC426" i="2"/>
  <c r="AC427" i="2"/>
  <c r="AC428" i="2"/>
  <c r="AC429" i="2"/>
  <c r="AC430" i="2"/>
  <c r="AC431" i="2"/>
  <c r="AC432" i="2"/>
  <c r="AC433" i="2"/>
  <c r="AC434" i="2"/>
  <c r="AC435" i="2"/>
  <c r="AC436" i="2"/>
  <c r="AC437" i="2"/>
  <c r="AC438" i="2"/>
  <c r="AC439" i="2"/>
  <c r="AC440" i="2"/>
  <c r="AC441" i="2"/>
  <c r="AC442" i="2"/>
  <c r="AC443" i="2"/>
  <c r="AC444" i="2"/>
  <c r="AC445" i="2"/>
  <c r="AC446" i="2"/>
  <c r="AC447" i="2"/>
  <c r="AC448" i="2"/>
  <c r="AC449" i="2"/>
  <c r="AC450" i="2"/>
  <c r="AD450" i="2"/>
  <c r="AG449" i="2"/>
  <c r="AD449" i="2"/>
  <c r="AG448" i="2"/>
  <c r="AD448" i="2"/>
  <c r="AG447" i="2"/>
  <c r="AD447" i="2"/>
  <c r="AG446" i="2"/>
  <c r="AD446" i="2"/>
  <c r="AG445" i="2"/>
  <c r="AD445" i="2"/>
  <c r="AG444" i="2"/>
  <c r="AD444" i="2"/>
  <c r="AG443" i="2"/>
  <c r="AD443" i="2"/>
  <c r="AG442" i="2"/>
  <c r="AD442" i="2"/>
  <c r="AG441" i="2"/>
  <c r="AD441" i="2"/>
  <c r="AG440" i="2"/>
  <c r="AD440" i="2"/>
  <c r="AG439" i="2"/>
  <c r="AD439" i="2"/>
  <c r="AG438" i="2"/>
  <c r="AD438" i="2"/>
  <c r="AG437" i="2"/>
  <c r="AD437" i="2"/>
  <c r="AG436" i="2"/>
  <c r="AD436" i="2"/>
  <c r="AG435" i="2"/>
  <c r="AD435" i="2"/>
  <c r="AG434" i="2"/>
  <c r="AD434" i="2"/>
  <c r="AG433" i="2"/>
  <c r="AD433" i="2"/>
  <c r="AG432" i="2"/>
  <c r="AD432" i="2"/>
  <c r="AG431" i="2"/>
  <c r="AD431" i="2"/>
  <c r="AG430" i="2"/>
  <c r="AD430" i="2"/>
  <c r="AG429" i="2"/>
  <c r="AD429" i="2"/>
  <c r="AG428" i="2"/>
  <c r="AD428" i="2"/>
  <c r="AG427" i="2"/>
  <c r="AD427" i="2"/>
  <c r="AG426" i="2"/>
  <c r="AD426" i="2"/>
  <c r="AG425" i="2"/>
  <c r="AD425" i="2"/>
  <c r="AG424" i="2"/>
  <c r="AD424" i="2"/>
  <c r="AG423" i="2"/>
  <c r="AD423" i="2"/>
  <c r="AG422" i="2"/>
  <c r="AD422" i="2"/>
  <c r="AG421" i="2"/>
  <c r="AD421" i="2"/>
  <c r="AG420" i="2"/>
  <c r="AD420" i="2"/>
  <c r="AG419" i="2"/>
  <c r="AD419" i="2"/>
  <c r="AG418" i="2"/>
  <c r="AD418" i="2"/>
  <c r="AG417" i="2"/>
  <c r="AD417" i="2"/>
  <c r="AG416" i="2"/>
  <c r="AD416" i="2"/>
  <c r="AG415" i="2"/>
  <c r="AD415" i="2"/>
  <c r="AG414" i="2"/>
  <c r="AD414" i="2"/>
  <c r="AG413" i="2"/>
  <c r="AD413" i="2"/>
  <c r="AG412" i="2"/>
  <c r="AD412" i="2"/>
  <c r="AG411" i="2"/>
  <c r="AD411" i="2"/>
  <c r="AG410" i="2"/>
  <c r="AD410" i="2"/>
  <c r="AG409" i="2"/>
  <c r="AD409" i="2"/>
  <c r="AG408" i="2"/>
  <c r="AD408" i="2"/>
  <c r="AG407" i="2"/>
  <c r="AD407" i="2"/>
  <c r="AG406" i="2"/>
  <c r="AD406" i="2"/>
  <c r="AG405" i="2"/>
  <c r="AD405" i="2"/>
  <c r="AG404" i="2"/>
  <c r="AD404" i="2"/>
  <c r="AG403" i="2"/>
  <c r="AD403" i="2"/>
  <c r="AG402" i="2"/>
  <c r="AD402" i="2"/>
  <c r="AG401" i="2"/>
  <c r="AD401" i="2"/>
  <c r="AG400" i="2"/>
  <c r="AD400" i="2"/>
  <c r="AG399" i="2"/>
  <c r="AD399" i="2"/>
  <c r="AG398" i="2"/>
  <c r="AD398" i="2"/>
  <c r="AG397" i="2"/>
  <c r="AD397" i="2"/>
  <c r="AG396" i="2"/>
  <c r="AD396" i="2"/>
  <c r="AG395" i="2"/>
  <c r="AD395" i="2"/>
  <c r="AG394" i="2"/>
  <c r="AD394" i="2"/>
  <c r="AG393" i="2"/>
  <c r="AD393" i="2"/>
  <c r="AG392" i="2"/>
  <c r="AD392" i="2"/>
  <c r="AG391" i="2"/>
  <c r="AD391" i="2"/>
  <c r="AG390" i="2"/>
  <c r="AD390" i="2"/>
  <c r="AG389" i="2"/>
  <c r="AD389" i="2"/>
  <c r="AG388" i="2"/>
  <c r="AD388" i="2"/>
  <c r="AG387" i="2"/>
  <c r="AD387" i="2"/>
  <c r="AG386" i="2"/>
  <c r="AD386" i="2"/>
  <c r="AG385" i="2"/>
  <c r="AD385" i="2"/>
  <c r="AG384" i="2"/>
  <c r="AD384" i="2"/>
  <c r="AG383" i="2"/>
  <c r="AD383" i="2"/>
  <c r="AG382" i="2"/>
  <c r="AD382" i="2"/>
  <c r="AG381" i="2"/>
  <c r="AD381" i="2"/>
  <c r="AG380" i="2"/>
  <c r="AD380" i="2"/>
  <c r="AG379" i="2"/>
  <c r="AD379" i="2"/>
  <c r="AG378" i="2"/>
  <c r="AD378" i="2"/>
  <c r="AG377" i="2"/>
  <c r="AD377" i="2"/>
  <c r="AG376" i="2"/>
  <c r="AD376" i="2"/>
  <c r="AG375" i="2"/>
  <c r="AD375" i="2"/>
  <c r="AG374" i="2"/>
  <c r="AD374" i="2"/>
  <c r="AG373" i="2"/>
  <c r="AD373" i="2"/>
  <c r="AG372" i="2"/>
  <c r="AD372" i="2"/>
  <c r="AG371" i="2"/>
  <c r="AD371" i="2"/>
  <c r="AG370" i="2"/>
  <c r="AD370" i="2"/>
  <c r="AG369" i="2"/>
  <c r="AD369" i="2"/>
  <c r="AG368" i="2"/>
  <c r="AD368" i="2"/>
  <c r="AG367" i="2"/>
  <c r="AD367" i="2"/>
  <c r="AG366" i="2"/>
  <c r="AD366" i="2"/>
  <c r="AG365" i="2"/>
  <c r="AD365" i="2"/>
  <c r="AG364" i="2"/>
  <c r="AD364" i="2"/>
  <c r="AG363" i="2"/>
  <c r="AD363" i="2"/>
  <c r="AG362" i="2"/>
  <c r="AD362" i="2"/>
  <c r="AG361" i="2"/>
  <c r="AD361" i="2"/>
  <c r="AG360" i="2"/>
  <c r="AD360" i="2"/>
  <c r="AG359" i="2"/>
  <c r="AD359" i="2"/>
  <c r="AG358" i="2"/>
  <c r="AD358" i="2"/>
  <c r="AG357" i="2"/>
  <c r="AD357" i="2"/>
  <c r="AG356" i="2"/>
  <c r="AD356" i="2"/>
  <c r="AG355" i="2"/>
  <c r="AD355" i="2"/>
  <c r="AG354" i="2"/>
  <c r="AD354" i="2"/>
  <c r="AG353" i="2"/>
  <c r="AD353" i="2"/>
  <c r="AG352" i="2"/>
  <c r="AD352" i="2"/>
  <c r="AG351" i="2"/>
  <c r="AD351" i="2"/>
  <c r="AG350" i="2"/>
  <c r="AD350" i="2"/>
  <c r="AG349" i="2"/>
  <c r="AD349" i="2"/>
  <c r="AG348" i="2"/>
  <c r="AD348" i="2"/>
  <c r="AG347" i="2"/>
  <c r="AD347" i="2"/>
  <c r="AG346" i="2"/>
  <c r="AD346" i="2"/>
  <c r="AG345" i="2"/>
  <c r="AD345" i="2"/>
  <c r="AG344" i="2"/>
  <c r="AD344" i="2"/>
  <c r="AG343" i="2"/>
  <c r="AD343" i="2"/>
  <c r="AG342" i="2"/>
  <c r="AD342" i="2"/>
  <c r="AG341" i="2"/>
  <c r="AD341" i="2"/>
  <c r="AG340" i="2"/>
  <c r="AD340" i="2"/>
  <c r="AG339" i="2"/>
  <c r="AD339" i="2"/>
  <c r="AG338" i="2"/>
  <c r="AD338" i="2"/>
  <c r="AG337" i="2"/>
  <c r="AD337" i="2"/>
  <c r="AG336" i="2"/>
  <c r="AD336" i="2"/>
  <c r="AG335" i="2"/>
  <c r="AD335" i="2"/>
  <c r="AG334" i="2"/>
  <c r="AD334" i="2"/>
  <c r="AG333" i="2"/>
  <c r="AD333" i="2"/>
  <c r="AG332" i="2"/>
  <c r="AD332" i="2"/>
  <c r="AG331" i="2"/>
  <c r="AD331" i="2"/>
  <c r="AG330" i="2"/>
  <c r="AD330" i="2"/>
  <c r="AG329" i="2"/>
  <c r="AD329" i="2"/>
  <c r="AG328" i="2"/>
  <c r="AD328" i="2"/>
  <c r="AG327" i="2"/>
  <c r="AD327" i="2"/>
  <c r="AG326" i="2"/>
  <c r="AD326" i="2"/>
  <c r="AG325" i="2"/>
  <c r="AD325" i="2"/>
  <c r="AG324" i="2"/>
  <c r="AD324" i="2"/>
  <c r="AG323" i="2"/>
  <c r="AD323" i="2"/>
  <c r="AG322" i="2"/>
  <c r="AD322" i="2"/>
  <c r="AG321" i="2"/>
  <c r="AD321" i="2"/>
  <c r="AG320" i="2"/>
  <c r="AD320" i="2"/>
  <c r="AG319" i="2"/>
  <c r="AD319" i="2"/>
  <c r="AG318" i="2"/>
  <c r="AD318" i="2"/>
  <c r="AG317" i="2"/>
  <c r="AD317" i="2"/>
  <c r="AG316" i="2"/>
  <c r="AD316" i="2"/>
  <c r="AG315" i="2"/>
  <c r="AD315" i="2"/>
  <c r="AG314" i="2"/>
  <c r="AD314" i="2"/>
  <c r="AG313" i="2"/>
  <c r="AD313" i="2"/>
  <c r="AG312" i="2"/>
  <c r="AD312" i="2"/>
  <c r="AG311" i="2"/>
  <c r="AD311" i="2"/>
  <c r="AG310" i="2"/>
  <c r="AD310" i="2"/>
  <c r="AG309" i="2"/>
  <c r="AD309" i="2"/>
  <c r="AG308" i="2"/>
  <c r="AD308" i="2"/>
  <c r="AG307" i="2"/>
  <c r="AD307" i="2"/>
  <c r="AG306" i="2"/>
  <c r="AD306" i="2"/>
  <c r="AG305" i="2"/>
  <c r="AD305" i="2"/>
  <c r="AG304" i="2"/>
  <c r="AD304" i="2"/>
  <c r="AG303" i="2"/>
  <c r="AD303" i="2"/>
  <c r="AG302" i="2"/>
  <c r="AD302" i="2"/>
  <c r="AG301" i="2"/>
  <c r="AD301" i="2"/>
  <c r="AG300" i="2"/>
  <c r="AD300" i="2"/>
  <c r="AG299" i="2"/>
  <c r="AD299" i="2"/>
  <c r="AG298" i="2"/>
  <c r="AD298" i="2"/>
  <c r="AG297" i="2"/>
  <c r="AD297" i="2"/>
  <c r="AG296" i="2"/>
  <c r="AD296" i="2"/>
  <c r="AG295" i="2"/>
  <c r="AD295" i="2"/>
  <c r="AG294" i="2"/>
  <c r="AD294" i="2"/>
  <c r="AG293" i="2"/>
  <c r="AD293" i="2"/>
  <c r="AG292" i="2"/>
  <c r="AD292" i="2"/>
  <c r="AG291" i="2"/>
  <c r="AD291" i="2"/>
  <c r="AG290" i="2"/>
  <c r="AD290" i="2"/>
  <c r="AG289" i="2"/>
  <c r="AD289" i="2"/>
  <c r="AG288" i="2"/>
  <c r="AD288" i="2"/>
  <c r="AG287" i="2"/>
  <c r="AD287" i="2"/>
  <c r="AG286" i="2"/>
  <c r="AD286" i="2"/>
  <c r="AG285" i="2"/>
  <c r="AD285" i="2"/>
  <c r="AG284" i="2"/>
  <c r="AD284" i="2"/>
  <c r="AG283" i="2"/>
  <c r="AD283" i="2"/>
  <c r="AG282" i="2"/>
  <c r="AD282" i="2"/>
  <c r="AG281" i="2"/>
  <c r="AD281" i="2"/>
  <c r="AG280" i="2"/>
  <c r="AD280" i="2"/>
  <c r="AG279" i="2"/>
  <c r="AD279" i="2"/>
  <c r="AG278" i="2"/>
  <c r="AD278" i="2"/>
  <c r="AG277" i="2"/>
  <c r="AD277" i="2"/>
  <c r="AG276" i="2"/>
  <c r="AD276" i="2"/>
  <c r="AG275" i="2"/>
  <c r="AD275" i="2"/>
  <c r="AG274" i="2"/>
  <c r="AD274" i="2"/>
  <c r="AG273" i="2"/>
  <c r="AD273" i="2"/>
  <c r="AG272" i="2"/>
  <c r="AD272" i="2"/>
  <c r="AG271" i="2"/>
  <c r="AD271" i="2"/>
  <c r="AG270" i="2"/>
  <c r="AD270" i="2"/>
  <c r="AG269" i="2"/>
  <c r="AD269" i="2"/>
  <c r="AG268" i="2"/>
  <c r="AD268" i="2"/>
  <c r="AG267" i="2"/>
  <c r="AD267" i="2"/>
  <c r="AG266" i="2"/>
  <c r="AD266" i="2"/>
  <c r="AG265" i="2"/>
  <c r="AD265" i="2"/>
  <c r="AG264" i="2"/>
  <c r="AD264" i="2"/>
  <c r="AG263" i="2"/>
  <c r="AD263" i="2"/>
  <c r="AG262" i="2"/>
  <c r="AD262" i="2"/>
  <c r="AG261" i="2"/>
  <c r="AD261" i="2"/>
  <c r="AG260" i="2"/>
  <c r="AD260" i="2"/>
  <c r="AG259" i="2"/>
  <c r="AD259" i="2"/>
  <c r="AG258" i="2"/>
  <c r="AD258" i="2"/>
  <c r="AG257" i="2"/>
  <c r="AD257" i="2"/>
  <c r="AG256" i="2"/>
  <c r="AD256" i="2"/>
  <c r="AG255" i="2"/>
  <c r="AD255" i="2"/>
  <c r="AG254" i="2"/>
  <c r="AD254" i="2"/>
  <c r="AG253" i="2"/>
  <c r="AD253" i="2"/>
  <c r="AG252" i="2"/>
  <c r="AD252" i="2"/>
  <c r="AG251" i="2"/>
  <c r="AD251" i="2"/>
  <c r="AG250" i="2"/>
  <c r="AD250" i="2"/>
  <c r="AG249" i="2"/>
  <c r="AD249" i="2"/>
  <c r="AG248" i="2"/>
  <c r="AD248" i="2"/>
  <c r="AG247" i="2"/>
  <c r="AD247" i="2"/>
  <c r="AG246" i="2"/>
  <c r="AD246" i="2"/>
  <c r="AG245" i="2"/>
  <c r="AD245" i="2"/>
  <c r="AG244" i="2"/>
  <c r="AD244" i="2"/>
  <c r="AG243" i="2"/>
  <c r="AD243" i="2"/>
  <c r="AG242" i="2"/>
  <c r="AD242" i="2"/>
  <c r="AG241" i="2"/>
  <c r="AD241" i="2"/>
  <c r="AG240" i="2"/>
  <c r="AD240" i="2"/>
  <c r="AG239" i="2"/>
  <c r="AD239" i="2"/>
  <c r="AG238" i="2"/>
  <c r="AD238" i="2"/>
  <c r="AG237" i="2"/>
  <c r="AD237" i="2"/>
  <c r="AG236" i="2"/>
  <c r="AD236" i="2"/>
  <c r="AG235" i="2"/>
  <c r="AD235" i="2"/>
  <c r="AG234" i="2"/>
  <c r="AD234" i="2"/>
  <c r="AG233" i="2"/>
  <c r="AD233" i="2"/>
  <c r="AG232" i="2"/>
  <c r="AD232" i="2"/>
  <c r="AG231" i="2"/>
  <c r="AD231" i="2"/>
  <c r="AG230" i="2"/>
  <c r="AD230" i="2"/>
  <c r="AG229" i="2"/>
  <c r="AD229" i="2"/>
  <c r="AG228" i="2"/>
  <c r="AD228" i="2"/>
  <c r="AG227" i="2"/>
  <c r="AD227" i="2"/>
  <c r="AG226" i="2"/>
  <c r="AD226" i="2"/>
  <c r="AG225" i="2"/>
  <c r="AD225" i="2"/>
  <c r="AG224" i="2"/>
  <c r="AD224" i="2"/>
  <c r="AG223" i="2"/>
  <c r="AD223" i="2"/>
  <c r="AG222" i="2"/>
  <c r="AD222" i="2"/>
  <c r="AG221" i="2"/>
  <c r="AD221" i="2"/>
  <c r="AG220" i="2"/>
  <c r="AD220" i="2"/>
  <c r="AG219" i="2"/>
  <c r="AD219" i="2"/>
  <c r="AG218" i="2"/>
  <c r="AD218" i="2"/>
  <c r="AG217" i="2"/>
  <c r="AD217" i="2"/>
  <c r="AG216" i="2"/>
  <c r="AD216" i="2"/>
  <c r="AG215" i="2"/>
  <c r="AD215" i="2"/>
  <c r="AG214" i="2"/>
  <c r="AD214" i="2"/>
  <c r="AG213" i="2"/>
  <c r="AD213" i="2"/>
  <c r="AG212" i="2"/>
  <c r="AD212" i="2"/>
  <c r="AG211" i="2"/>
  <c r="AD211" i="2"/>
  <c r="AG210" i="2"/>
  <c r="AD210" i="2"/>
  <c r="AG209" i="2"/>
  <c r="AD209" i="2"/>
  <c r="AG208" i="2"/>
  <c r="AD208" i="2"/>
  <c r="AG207" i="2"/>
  <c r="AD207" i="2"/>
  <c r="AG206" i="2"/>
  <c r="AD206" i="2"/>
  <c r="AG205" i="2"/>
  <c r="AD205" i="2"/>
  <c r="AG204" i="2"/>
  <c r="AD204" i="2"/>
  <c r="AG203" i="2"/>
  <c r="AD203" i="2"/>
  <c r="AG202" i="2"/>
  <c r="AD202" i="2"/>
  <c r="AG201" i="2"/>
  <c r="AD201" i="2"/>
  <c r="AG200" i="2"/>
  <c r="AD200" i="2"/>
  <c r="AG199" i="2"/>
  <c r="AD199" i="2"/>
  <c r="AG198" i="2"/>
  <c r="AD198" i="2"/>
  <c r="AG197" i="2"/>
  <c r="AD197" i="2"/>
  <c r="AG196" i="2"/>
  <c r="AD196" i="2"/>
  <c r="AG195" i="2"/>
  <c r="AD195" i="2"/>
  <c r="AG194" i="2"/>
  <c r="AD194" i="2"/>
  <c r="AG193" i="2"/>
  <c r="AD193" i="2"/>
  <c r="AG192" i="2"/>
  <c r="AD192" i="2"/>
  <c r="AG191" i="2"/>
  <c r="AD191" i="2"/>
  <c r="AG190" i="2"/>
  <c r="AD190" i="2"/>
  <c r="AG189" i="2"/>
  <c r="AD189" i="2"/>
  <c r="AG188" i="2"/>
  <c r="AD188" i="2"/>
  <c r="AG187" i="2"/>
  <c r="AD187" i="2"/>
  <c r="AG186" i="2"/>
  <c r="AD186" i="2"/>
  <c r="AG185" i="2"/>
  <c r="AD185" i="2"/>
  <c r="AG184" i="2"/>
  <c r="AD184" i="2"/>
  <c r="AG183" i="2"/>
  <c r="AD183" i="2"/>
  <c r="AG182" i="2"/>
  <c r="AD182" i="2"/>
  <c r="AG181" i="2"/>
  <c r="AD181" i="2"/>
  <c r="AG180" i="2"/>
  <c r="AD180" i="2"/>
  <c r="AG179" i="2"/>
  <c r="AD179" i="2"/>
  <c r="AG178" i="2"/>
  <c r="AD178" i="2"/>
  <c r="AG177" i="2"/>
  <c r="AD177" i="2"/>
  <c r="AG176" i="2"/>
  <c r="AD176" i="2"/>
  <c r="AG175" i="2"/>
  <c r="AD175" i="2"/>
  <c r="AG174" i="2"/>
  <c r="AD174" i="2"/>
  <c r="AG173" i="2"/>
  <c r="AD173" i="2"/>
  <c r="AG172" i="2"/>
  <c r="AD172" i="2"/>
  <c r="AG171" i="2"/>
  <c r="AD171" i="2"/>
  <c r="AG170" i="2"/>
  <c r="AD170" i="2"/>
  <c r="AG169" i="2"/>
  <c r="AD169" i="2"/>
  <c r="AG168" i="2"/>
  <c r="AD168" i="2"/>
  <c r="AG167" i="2"/>
  <c r="AD167" i="2"/>
  <c r="AG166" i="2"/>
  <c r="AD166" i="2"/>
  <c r="AG165" i="2"/>
  <c r="AD165" i="2"/>
  <c r="AG164" i="2"/>
  <c r="AD164" i="2"/>
  <c r="AG163" i="2"/>
  <c r="AD163" i="2"/>
  <c r="AG162" i="2"/>
  <c r="AD162" i="2"/>
  <c r="AG161" i="2"/>
  <c r="AD161" i="2"/>
  <c r="AG160" i="2"/>
  <c r="AD160" i="2"/>
  <c r="AG159" i="2"/>
  <c r="AD159" i="2"/>
  <c r="AG158" i="2"/>
  <c r="AD158" i="2"/>
  <c r="AG157" i="2"/>
  <c r="AD157" i="2"/>
  <c r="AG156" i="2"/>
  <c r="AD156" i="2"/>
  <c r="AG155" i="2"/>
  <c r="AD155" i="2"/>
  <c r="AG154" i="2"/>
  <c r="AD154" i="2"/>
  <c r="AG153" i="2"/>
  <c r="AD153" i="2"/>
  <c r="AG152" i="2"/>
  <c r="AD152" i="2"/>
  <c r="AG151" i="2"/>
  <c r="AD151" i="2"/>
  <c r="AG150" i="2"/>
  <c r="AD150" i="2"/>
  <c r="AG149" i="2"/>
  <c r="AD149" i="2"/>
  <c r="AG148" i="2"/>
  <c r="AD148" i="2"/>
  <c r="AG147" i="2"/>
  <c r="AD147" i="2"/>
  <c r="AG146" i="2"/>
  <c r="AD146" i="2"/>
  <c r="AG145" i="2"/>
  <c r="AD145" i="2"/>
  <c r="AG144" i="2"/>
  <c r="AD144" i="2"/>
  <c r="AG143" i="2"/>
  <c r="AD143" i="2"/>
  <c r="AG142" i="2"/>
  <c r="AD142" i="2"/>
  <c r="AG141" i="2"/>
  <c r="AD141" i="2"/>
  <c r="AG140" i="2"/>
  <c r="AD140" i="2"/>
  <c r="AG139" i="2"/>
  <c r="AD139" i="2"/>
  <c r="AG138" i="2"/>
  <c r="AD138" i="2"/>
  <c r="AG137" i="2"/>
  <c r="AD137" i="2"/>
  <c r="AG136" i="2"/>
  <c r="AD136" i="2"/>
  <c r="AG135" i="2"/>
  <c r="AD135" i="2"/>
  <c r="AG134" i="2"/>
  <c r="AD134" i="2"/>
  <c r="AG133" i="2"/>
  <c r="AD133" i="2"/>
  <c r="AG132" i="2"/>
  <c r="AD132" i="2"/>
  <c r="AG131" i="2"/>
  <c r="AD131" i="2"/>
  <c r="AG130" i="2"/>
  <c r="AD130" i="2"/>
  <c r="AG129" i="2"/>
  <c r="AD129" i="2"/>
  <c r="AG128" i="2"/>
  <c r="AD128" i="2"/>
  <c r="AG127" i="2"/>
  <c r="AD127" i="2"/>
  <c r="AG126" i="2"/>
  <c r="AD126" i="2"/>
  <c r="AG125" i="2"/>
  <c r="AD125" i="2"/>
  <c r="AG124" i="2"/>
  <c r="AD124" i="2"/>
  <c r="AG123" i="2"/>
  <c r="AD123" i="2"/>
  <c r="AG122" i="2"/>
  <c r="AD122" i="2"/>
  <c r="AG121" i="2"/>
  <c r="AD121" i="2"/>
  <c r="AG120" i="2"/>
  <c r="AD120" i="2"/>
  <c r="AG119" i="2"/>
  <c r="AD119" i="2"/>
  <c r="AG118" i="2"/>
  <c r="AD118" i="2"/>
  <c r="AG117" i="2"/>
  <c r="AD117" i="2"/>
  <c r="AG116" i="2"/>
  <c r="AD116" i="2"/>
  <c r="AG115" i="2"/>
  <c r="AD115" i="2"/>
  <c r="AG114" i="2"/>
  <c r="AD114" i="2"/>
  <c r="AG113" i="2"/>
  <c r="AD113" i="2"/>
  <c r="AG112" i="2"/>
  <c r="AD112" i="2"/>
  <c r="AG111" i="2"/>
  <c r="AD111" i="2"/>
  <c r="AG110" i="2"/>
  <c r="AD110" i="2"/>
  <c r="AG109" i="2"/>
  <c r="AD109" i="2"/>
  <c r="AG108" i="2"/>
  <c r="AD108" i="2"/>
  <c r="AG107" i="2"/>
  <c r="AD107" i="2"/>
  <c r="AG106" i="2"/>
  <c r="AD106" i="2"/>
  <c r="AG105" i="2"/>
  <c r="AD105" i="2"/>
  <c r="AG104" i="2"/>
  <c r="AD104" i="2"/>
  <c r="AG103" i="2"/>
  <c r="AD103" i="2"/>
  <c r="AG102" i="2"/>
  <c r="AD102" i="2"/>
  <c r="AG101" i="2"/>
  <c r="AD101" i="2"/>
  <c r="AG100" i="2"/>
  <c r="AD100" i="2"/>
  <c r="AG99" i="2"/>
  <c r="AD99" i="2"/>
  <c r="AG98" i="2"/>
  <c r="AD98" i="2"/>
  <c r="AG97" i="2"/>
  <c r="AD97" i="2"/>
  <c r="AG96" i="2"/>
  <c r="AD96" i="2"/>
  <c r="AG95" i="2"/>
  <c r="AD95" i="2"/>
  <c r="AG94" i="2"/>
  <c r="AD94" i="2"/>
  <c r="AG93" i="2"/>
  <c r="AD93" i="2"/>
  <c r="AG92" i="2"/>
  <c r="AD92" i="2"/>
  <c r="AG91" i="2"/>
  <c r="AD91" i="2"/>
  <c r="AG90" i="2"/>
  <c r="AD90" i="2"/>
  <c r="AG89" i="2"/>
  <c r="AD89" i="2"/>
  <c r="AG88" i="2"/>
  <c r="AD88" i="2"/>
  <c r="AG87" i="2"/>
  <c r="AD87" i="2"/>
  <c r="AG86" i="2"/>
  <c r="AD86" i="2"/>
  <c r="AG85" i="2"/>
  <c r="AD85" i="2"/>
  <c r="AG84" i="2"/>
  <c r="AD84" i="2"/>
  <c r="AG83" i="2"/>
  <c r="AD83" i="2"/>
  <c r="AG82" i="2"/>
  <c r="AD82" i="2"/>
  <c r="AG81" i="2"/>
  <c r="AD81" i="2"/>
  <c r="AG80" i="2"/>
  <c r="AD80" i="2"/>
  <c r="AG79" i="2"/>
  <c r="AD79" i="2"/>
  <c r="AG78" i="2"/>
  <c r="AD78" i="2"/>
  <c r="AG77" i="2"/>
  <c r="AD77" i="2"/>
  <c r="AG76" i="2"/>
  <c r="AD76" i="2"/>
  <c r="AG75" i="2"/>
  <c r="AD75" i="2"/>
  <c r="AG74" i="2"/>
  <c r="AD74" i="2"/>
  <c r="AG73" i="2"/>
  <c r="AD73" i="2"/>
  <c r="AG72" i="2"/>
  <c r="AD72" i="2"/>
  <c r="AG71" i="2"/>
  <c r="AD71" i="2"/>
  <c r="AG70" i="2"/>
  <c r="AD70" i="2"/>
  <c r="AG69" i="2"/>
  <c r="AD69" i="2"/>
  <c r="AG68" i="2"/>
  <c r="AD68" i="2"/>
  <c r="AG67" i="2"/>
  <c r="AD67" i="2"/>
  <c r="AG66" i="2"/>
  <c r="AD66" i="2"/>
  <c r="AG65" i="2"/>
  <c r="AD65" i="2"/>
  <c r="AG64" i="2"/>
  <c r="AD64" i="2"/>
  <c r="AG63" i="2"/>
  <c r="AD63" i="2"/>
  <c r="AG62" i="2"/>
  <c r="AD62" i="2"/>
  <c r="AG61" i="2"/>
  <c r="AD61" i="2"/>
  <c r="AG60" i="2"/>
  <c r="AD60" i="2"/>
  <c r="AG59" i="2"/>
  <c r="AD59" i="2"/>
  <c r="AG58" i="2"/>
  <c r="AD58" i="2"/>
  <c r="AG57" i="2"/>
  <c r="AD57" i="2"/>
  <c r="AG56" i="2"/>
  <c r="AD56" i="2"/>
  <c r="AG55" i="2"/>
  <c r="AD55" i="2"/>
  <c r="AG54" i="2"/>
  <c r="AD54" i="2"/>
  <c r="AG53" i="2"/>
  <c r="AD53" i="2"/>
  <c r="AG52" i="2"/>
  <c r="AD52" i="2"/>
  <c r="AG51" i="2"/>
  <c r="AD51" i="2"/>
  <c r="AG50" i="2"/>
  <c r="AD50" i="2"/>
  <c r="AG49" i="2"/>
  <c r="AD49" i="2"/>
  <c r="AG48" i="2"/>
  <c r="AD48" i="2"/>
  <c r="AG47" i="2"/>
  <c r="AD47" i="2"/>
  <c r="AG46" i="2"/>
  <c r="AD46" i="2"/>
  <c r="AG45" i="2"/>
  <c r="AD45" i="2"/>
  <c r="AG44" i="2"/>
  <c r="AD44" i="2"/>
  <c r="AG43" i="2"/>
  <c r="AD43" i="2"/>
  <c r="AG42" i="2"/>
  <c r="AD42" i="2"/>
  <c r="AG41" i="2"/>
  <c r="AD41" i="2"/>
  <c r="AG40" i="2"/>
  <c r="AD40" i="2"/>
  <c r="AG39" i="2"/>
  <c r="AD39" i="2"/>
  <c r="AG38" i="2"/>
  <c r="AD38" i="2"/>
  <c r="AG37" i="2"/>
  <c r="AD37" i="2"/>
  <c r="AG36" i="2"/>
  <c r="AD36" i="2"/>
  <c r="AG35" i="2"/>
  <c r="AD35" i="2"/>
  <c r="AG34" i="2"/>
  <c r="AD34" i="2"/>
  <c r="AG33" i="2"/>
  <c r="AD33" i="2"/>
  <c r="AG32" i="2"/>
  <c r="AD32" i="2"/>
  <c r="AG31" i="2"/>
  <c r="AD31" i="2"/>
  <c r="AG30" i="2"/>
  <c r="AD30" i="2"/>
  <c r="AG29" i="2"/>
  <c r="AD29" i="2"/>
  <c r="AG28" i="2"/>
  <c r="AD28" i="2"/>
  <c r="AE17" i="2"/>
  <c r="L28" i="2"/>
  <c r="R28" i="2"/>
  <c r="AG27" i="2"/>
  <c r="AD27" i="2"/>
  <c r="AG26" i="2"/>
  <c r="AD26" i="2"/>
  <c r="AG25" i="2"/>
  <c r="AD25" i="2"/>
  <c r="L24" i="2"/>
  <c r="R24" i="2"/>
  <c r="F20" i="2"/>
  <c r="K20" i="2"/>
  <c r="AF19" i="2"/>
  <c r="AC19" i="2"/>
  <c r="AE19" i="2"/>
  <c r="AD19" i="2"/>
  <c r="AF18" i="2"/>
  <c r="AE18" i="2"/>
  <c r="AD18" i="2"/>
  <c r="AD17" i="2"/>
</calcChain>
</file>

<file path=xl/sharedStrings.xml><?xml version="1.0" encoding="utf-8"?>
<sst xmlns="http://schemas.openxmlformats.org/spreadsheetml/2006/main" count="511" uniqueCount="58">
  <si>
    <t>www.erhvervslearn.dk</t>
  </si>
  <si>
    <t>Ligevægt - efterspørgsel og udbud</t>
  </si>
  <si>
    <t>BACK</t>
  </si>
  <si>
    <t>Efterspørgsel</t>
  </si>
  <si>
    <t>=</t>
  </si>
  <si>
    <t>x</t>
  </si>
  <si>
    <t>+</t>
  </si>
  <si>
    <t>Udbud</t>
  </si>
  <si>
    <t xml:space="preserve">Metode </t>
  </si>
  <si>
    <t>=&gt;</t>
  </si>
  <si>
    <t>Efterspørgsel = Udbud</t>
  </si>
  <si>
    <t>-</t>
  </si>
  <si>
    <t>/</t>
  </si>
  <si>
    <t>stk.</t>
  </si>
  <si>
    <t>X</t>
  </si>
  <si>
    <t>Kapacitet</t>
  </si>
  <si>
    <t>·</t>
  </si>
  <si>
    <t>kr.</t>
  </si>
  <si>
    <t>Markedet</t>
  </si>
  <si>
    <t>Forbrugeroverskud</t>
  </si>
  <si>
    <t>(</t>
  </si>
  <si>
    <r>
      <t>Længden</t>
    </r>
    <r>
      <rPr>
        <vertAlign val="subscript"/>
        <sz val="11"/>
        <rFont val="Calibri"/>
        <family val="2"/>
        <scheme val="minor"/>
      </rPr>
      <t>over p</t>
    </r>
  </si>
  <si>
    <r>
      <t>Højden</t>
    </r>
    <r>
      <rPr>
        <vertAlign val="subscript"/>
        <sz val="11"/>
        <rFont val="Calibri"/>
        <family val="2"/>
        <scheme val="minor"/>
      </rPr>
      <t>over p</t>
    </r>
  </si>
  <si>
    <t>)</t>
  </si>
  <si>
    <t>Y</t>
  </si>
  <si>
    <t>Producentoverskud</t>
  </si>
  <si>
    <r>
      <t>Længden</t>
    </r>
    <r>
      <rPr>
        <vertAlign val="subscript"/>
        <sz val="11"/>
        <rFont val="Calibri"/>
        <family val="2"/>
        <scheme val="minor"/>
      </rPr>
      <t>under p</t>
    </r>
  </si>
  <si>
    <r>
      <t>Højden</t>
    </r>
    <r>
      <rPr>
        <vertAlign val="subscript"/>
        <sz val="11"/>
        <rFont val="Calibri"/>
        <family val="2"/>
        <scheme val="minor"/>
      </rPr>
      <t>under p</t>
    </r>
  </si>
  <si>
    <t>Ligevægt - efterspørgsel og udbud ud fra punkter</t>
  </si>
  <si>
    <t>Et punkt</t>
  </si>
  <si>
    <t>;</t>
  </si>
  <si>
    <r>
      <t>Punkter</t>
    </r>
    <r>
      <rPr>
        <vertAlign val="subscript"/>
        <sz val="11"/>
        <color theme="1"/>
        <rFont val="Calibri"/>
        <family val="2"/>
        <scheme val="minor"/>
      </rPr>
      <t>efterspørgsel</t>
    </r>
  </si>
  <si>
    <t>) - (</t>
  </si>
  <si>
    <r>
      <t>Punkter</t>
    </r>
    <r>
      <rPr>
        <vertAlign val="subscript"/>
        <sz val="11"/>
        <color theme="1"/>
        <rFont val="Calibri"/>
        <family val="2"/>
        <scheme val="minor"/>
      </rPr>
      <t>udbud</t>
    </r>
  </si>
  <si>
    <t>En prisfunktion lyder:</t>
  </si>
  <si>
    <t>y</t>
  </si>
  <si>
    <t>a</t>
  </si>
  <si>
    <t>b</t>
  </si>
  <si>
    <t>, hvor y er Pris</t>
  </si>
  <si>
    <t>Bestemmer a'erne:</t>
  </si>
  <si>
    <t>Hældning (a) = ∆Y / ∆x</t>
  </si>
  <si>
    <t xml:space="preserve"> </t>
  </si>
  <si>
    <t>Bestemmer b'erne:</t>
  </si>
  <si>
    <t>Bestem skæring (b)</t>
  </si>
  <si>
    <t>Isoler (b)</t>
  </si>
  <si>
    <t>Skæring</t>
  </si>
  <si>
    <t>Indsætter a og b værdierne ind i prisfunktionen:</t>
  </si>
  <si>
    <t>Totale udbud</t>
  </si>
  <si>
    <t>Pris bestemmelse</t>
  </si>
  <si>
    <t xml:space="preserve">kr. </t>
  </si>
  <si>
    <t>Udregner x</t>
  </si>
  <si>
    <t>Markering</t>
  </si>
  <si>
    <t xml:space="preserve">Udbud </t>
  </si>
  <si>
    <t>Efterpørgsel = Udbud</t>
  </si>
  <si>
    <t>Udbud udskudt</t>
  </si>
  <si>
    <t>I dette tilfælde er den totale produktion:</t>
  </si>
  <si>
    <t>Gromk</t>
  </si>
  <si>
    <t>Groms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</si>
</sst>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 * #,##0.00_ ;_ * \-#,##0.00_ ;_ * &quot;-&quot;??_ ;_ @_ "/>
    <numFmt numFmtId="165" formatCode="#,##0.00_ ;\-#,##0.00\ "/>
    <numFmt numFmtId="166" formatCode="#,##0_ ;\-#,##0\ "/>
    <numFmt numFmtId="167" formatCode="0.0000"/>
    <numFmt numFmtId="168" formatCode="0.000"/>
    <numFmt numFmtId="169" formatCode="_ * #,##0_ ;_ * \-#,##0_ ;_ * &quot;-&quot;??_ ;_ @_ "/>
    <numFmt numFmtId="170" formatCode="_ [$kr-406]\ * #,##0.000_ ;_ [$kr-406]\ * \-#,##0.000_ ;_ [$kr-406]\ * &quot;-&quot;??_ ;_ @_ "/>
    <numFmt numFmtId="171" formatCode="#,##0.000"/>
    <numFmt numFmtId="172" formatCode="#,##0.000_ ;\-#,##0.0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36"/>
      <color theme="0"/>
      <name val="Calibri"/>
      <family val="2"/>
      <scheme val="minor"/>
    </font>
    <font>
      <u/>
      <sz val="36"/>
      <color theme="0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vertAlign val="subscript"/>
      <sz val="1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C85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6">
    <xf numFmtId="0" fontId="0" fillId="0" borderId="0" xfId="0"/>
    <xf numFmtId="0" fontId="0" fillId="2" borderId="0" xfId="0" applyFill="1"/>
    <xf numFmtId="0" fontId="6" fillId="3" borderId="0" xfId="0" applyFont="1" applyFill="1" applyAlignment="1" applyProtection="1"/>
    <xf numFmtId="0" fontId="7" fillId="3" borderId="0" xfId="0" applyFont="1" applyFill="1"/>
    <xf numFmtId="0" fontId="6" fillId="3" borderId="0" xfId="0" applyFont="1" applyFill="1" applyBorder="1" applyAlignment="1"/>
    <xf numFmtId="0" fontId="6" fillId="3" borderId="0" xfId="0" applyFont="1" applyFill="1" applyBorder="1" applyAlignment="1">
      <alignment horizontal="center"/>
    </xf>
    <xf numFmtId="0" fontId="6" fillId="3" borderId="0" xfId="0" applyFont="1" applyFill="1" applyAlignment="1" applyProtection="1">
      <alignment horizontal="center"/>
    </xf>
    <xf numFmtId="0" fontId="7" fillId="3" borderId="0" xfId="0" applyFont="1" applyFill="1" applyAlignment="1" applyProtection="1"/>
    <xf numFmtId="0" fontId="7" fillId="3" borderId="0" xfId="0" applyFont="1" applyFill="1" applyBorder="1" applyAlignment="1" applyProtection="1">
      <alignment horizontal="center"/>
    </xf>
    <xf numFmtId="0" fontId="7" fillId="3" borderId="0" xfId="0" applyFont="1" applyFill="1" applyBorder="1" applyProtection="1"/>
    <xf numFmtId="3" fontId="7" fillId="3" borderId="0" xfId="0" applyNumberFormat="1" applyFont="1" applyFill="1" applyBorder="1" applyAlignment="1" applyProtection="1"/>
    <xf numFmtId="0" fontId="7" fillId="3" borderId="0" xfId="0" applyFont="1" applyFill="1" applyBorder="1"/>
    <xf numFmtId="0" fontId="9" fillId="3" borderId="0" xfId="0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 applyProtection="1"/>
    <xf numFmtId="166" fontId="7" fillId="3" borderId="0" xfId="0" applyNumberFormat="1" applyFont="1" applyFill="1" applyBorder="1" applyAlignment="1" applyProtection="1"/>
    <xf numFmtId="0" fontId="7" fillId="3" borderId="0" xfId="0" applyFont="1" applyFill="1" applyBorder="1" applyAlignment="1" applyProtection="1">
      <alignment horizontal="left"/>
    </xf>
    <xf numFmtId="0" fontId="0" fillId="3" borderId="0" xfId="0" applyFill="1" applyBorder="1" applyAlignment="1"/>
    <xf numFmtId="0" fontId="9" fillId="3" borderId="0" xfId="0" applyFont="1" applyFill="1" applyBorder="1" applyAlignment="1" applyProtection="1"/>
    <xf numFmtId="0" fontId="9" fillId="3" borderId="0" xfId="0" quotePrefix="1" applyFont="1" applyFill="1" applyBorder="1" applyAlignment="1" applyProtection="1">
      <alignment horizontal="center"/>
    </xf>
    <xf numFmtId="0" fontId="7" fillId="3" borderId="0" xfId="0" quotePrefix="1" applyFont="1" applyFill="1" applyBorder="1" applyProtection="1"/>
    <xf numFmtId="0" fontId="9" fillId="3" borderId="0" xfId="0" applyNumberFormat="1" applyFont="1" applyFill="1" applyBorder="1" applyAlignment="1" applyProtection="1"/>
    <xf numFmtId="0" fontId="7" fillId="3" borderId="0" xfId="0" applyFont="1" applyFill="1" applyBorder="1" applyAlignment="1"/>
    <xf numFmtId="4" fontId="7" fillId="3" borderId="0" xfId="0" applyNumberFormat="1" applyFont="1" applyFill="1" applyBorder="1" applyAlignment="1" applyProtection="1">
      <alignment horizontal="center"/>
    </xf>
    <xf numFmtId="0" fontId="7" fillId="3" borderId="0" xfId="0" quotePrefix="1" applyFont="1" applyFill="1" applyBorder="1" applyAlignment="1" applyProtection="1"/>
    <xf numFmtId="167" fontId="7" fillId="3" borderId="0" xfId="0" applyNumberFormat="1" applyFont="1" applyFill="1" applyBorder="1" applyAlignment="1" applyProtection="1"/>
    <xf numFmtId="166" fontId="7" fillId="3" borderId="0" xfId="0" applyNumberFormat="1" applyFont="1" applyFill="1" applyBorder="1" applyAlignment="1" applyProtection="1">
      <alignment horizontal="center"/>
    </xf>
    <xf numFmtId="1" fontId="7" fillId="3" borderId="0" xfId="0" applyNumberFormat="1" applyFont="1" applyFill="1" applyBorder="1" applyAlignment="1" applyProtection="1"/>
    <xf numFmtId="4" fontId="7" fillId="3" borderId="0" xfId="0" applyNumberFormat="1" applyFont="1" applyFill="1" applyBorder="1" applyAlignment="1" applyProtection="1">
      <alignment horizontal="center" vertical="center"/>
    </xf>
    <xf numFmtId="4" fontId="7" fillId="3" borderId="0" xfId="0" quotePrefix="1" applyNumberFormat="1" applyFont="1" applyFill="1" applyBorder="1" applyAlignment="1" applyProtection="1">
      <alignment horizontal="center"/>
    </xf>
    <xf numFmtId="4" fontId="7" fillId="3" borderId="0" xfId="0" applyNumberFormat="1" applyFont="1" applyFill="1" applyBorder="1" applyProtection="1"/>
    <xf numFmtId="166" fontId="7" fillId="3" borderId="0" xfId="0" applyNumberFormat="1" applyFont="1" applyFill="1" applyBorder="1"/>
    <xf numFmtId="0" fontId="7" fillId="3" borderId="0" xfId="0" applyFont="1" applyFill="1" applyBorder="1" applyAlignment="1" applyProtection="1">
      <alignment horizontal="center" vertical="center"/>
    </xf>
    <xf numFmtId="168" fontId="7" fillId="3" borderId="0" xfId="0" applyNumberFormat="1" applyFont="1" applyFill="1" applyBorder="1" applyAlignment="1" applyProtection="1">
      <alignment horizontal="center"/>
    </xf>
    <xf numFmtId="3" fontId="7" fillId="3" borderId="0" xfId="0" applyNumberFormat="1" applyFont="1" applyFill="1" applyBorder="1" applyAlignment="1" applyProtection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10" fillId="3" borderId="0" xfId="0" applyFont="1" applyFill="1" applyBorder="1" applyAlignment="1" applyProtection="1">
      <alignment horizontal="center"/>
    </xf>
    <xf numFmtId="0" fontId="7" fillId="3" borderId="0" xfId="0" quotePrefix="1" applyFont="1" applyFill="1" applyBorder="1" applyAlignment="1" applyProtection="1">
      <alignment horizontal="center"/>
    </xf>
    <xf numFmtId="166" fontId="7" fillId="3" borderId="2" xfId="1" applyNumberFormat="1" applyFont="1" applyFill="1" applyBorder="1" applyAlignment="1" applyProtection="1">
      <alignment horizontal="center"/>
      <protection locked="0"/>
    </xf>
    <xf numFmtId="166" fontId="7" fillId="3" borderId="3" xfId="0" applyNumberFormat="1" applyFont="1" applyFill="1" applyBorder="1" applyAlignment="1">
      <alignment horizontal="center"/>
    </xf>
    <xf numFmtId="166" fontId="7" fillId="3" borderId="2" xfId="0" applyNumberFormat="1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169" fontId="12" fillId="3" borderId="0" xfId="1" applyNumberFormat="1" applyFont="1" applyFill="1" applyBorder="1" applyAlignment="1"/>
    <xf numFmtId="169" fontId="7" fillId="3" borderId="0" xfId="0" applyNumberFormat="1" applyFont="1" applyFill="1" applyBorder="1" applyAlignment="1"/>
    <xf numFmtId="166" fontId="7" fillId="3" borderId="2" xfId="0" applyNumberFormat="1" applyFont="1" applyFill="1" applyBorder="1" applyAlignment="1" applyProtection="1">
      <alignment horizontal="center"/>
    </xf>
    <xf numFmtId="169" fontId="9" fillId="3" borderId="0" xfId="1" applyNumberFormat="1" applyFont="1" applyFill="1" applyBorder="1" applyAlignment="1"/>
    <xf numFmtId="169" fontId="7" fillId="3" borderId="0" xfId="1" applyNumberFormat="1" applyFont="1" applyFill="1" applyBorder="1" applyAlignment="1"/>
    <xf numFmtId="0" fontId="7" fillId="3" borderId="0" xfId="0" quotePrefix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1" fontId="7" fillId="3" borderId="0" xfId="0" applyNumberFormat="1" applyFont="1" applyFill="1" applyBorder="1" applyAlignment="1"/>
    <xf numFmtId="0" fontId="9" fillId="3" borderId="0" xfId="0" applyFont="1" applyFill="1" applyBorder="1"/>
    <xf numFmtId="0" fontId="7" fillId="3" borderId="0" xfId="0" quotePrefix="1" applyFont="1" applyFill="1" applyBorder="1" applyAlignment="1"/>
    <xf numFmtId="0" fontId="7" fillId="3" borderId="0" xfId="0" quotePrefix="1" applyFont="1" applyFill="1" applyBorder="1"/>
    <xf numFmtId="170" fontId="7" fillId="3" borderId="0" xfId="0" applyNumberFormat="1" applyFont="1" applyFill="1" applyBorder="1"/>
    <xf numFmtId="171" fontId="10" fillId="5" borderId="2" xfId="2" applyNumberFormat="1" applyFont="1" applyFill="1" applyBorder="1" applyAlignment="1" applyProtection="1">
      <alignment horizontal="center" vertical="top" wrapText="1"/>
    </xf>
    <xf numFmtId="171" fontId="10" fillId="5" borderId="5" xfId="2" applyNumberFormat="1" applyFont="1" applyFill="1" applyBorder="1" applyAlignment="1" applyProtection="1">
      <alignment horizontal="center" vertical="top" wrapText="1"/>
    </xf>
    <xf numFmtId="0" fontId="12" fillId="3" borderId="0" xfId="0" applyFont="1" applyFill="1" applyBorder="1" applyAlignment="1"/>
    <xf numFmtId="0" fontId="12" fillId="3" borderId="0" xfId="0" applyFont="1" applyFill="1" applyBorder="1" applyAlignment="1">
      <alignment horizontal="center"/>
    </xf>
    <xf numFmtId="0" fontId="14" fillId="3" borderId="0" xfId="0" applyFont="1" applyFill="1" applyBorder="1"/>
    <xf numFmtId="171" fontId="7" fillId="3" borderId="6" xfId="0" applyNumberFormat="1" applyFont="1" applyFill="1" applyBorder="1" applyAlignment="1" applyProtection="1">
      <alignment vertical="top" wrapText="1"/>
    </xf>
    <xf numFmtId="171" fontId="7" fillId="3" borderId="7" xfId="0" applyNumberFormat="1" applyFont="1" applyFill="1" applyBorder="1" applyAlignment="1" applyProtection="1">
      <alignment vertical="top" wrapText="1"/>
    </xf>
    <xf numFmtId="171" fontId="7" fillId="3" borderId="0" xfId="0" applyNumberFormat="1" applyFont="1" applyFill="1" applyBorder="1" applyAlignment="1" applyProtection="1">
      <alignment wrapText="1"/>
    </xf>
    <xf numFmtId="0" fontId="15" fillId="3" borderId="0" xfId="0" applyFont="1" applyFill="1" applyBorder="1" applyAlignment="1">
      <alignment horizontal="center"/>
    </xf>
    <xf numFmtId="1" fontId="12" fillId="3" borderId="0" xfId="0" applyNumberFormat="1" applyFont="1" applyFill="1" applyBorder="1" applyAlignment="1">
      <alignment horizontal="center"/>
    </xf>
    <xf numFmtId="1" fontId="12" fillId="3" borderId="0" xfId="0" applyNumberFormat="1" applyFont="1" applyFill="1" applyBorder="1" applyAlignment="1"/>
    <xf numFmtId="1" fontId="14" fillId="3" borderId="0" xfId="0" applyNumberFormat="1" applyFont="1" applyFill="1" applyBorder="1" applyAlignment="1"/>
    <xf numFmtId="2" fontId="7" fillId="3" borderId="0" xfId="0" applyNumberFormat="1" applyFont="1" applyFill="1" applyBorder="1" applyAlignment="1"/>
    <xf numFmtId="0" fontId="0" fillId="3" borderId="0" xfId="0" applyFill="1"/>
    <xf numFmtId="0" fontId="16" fillId="3" borderId="0" xfId="0" applyFont="1" applyFill="1" applyAlignment="1" applyProtection="1"/>
    <xf numFmtId="0" fontId="0" fillId="3" borderId="0" xfId="0" applyFill="1" applyProtection="1"/>
    <xf numFmtId="0" fontId="16" fillId="3" borderId="0" xfId="0" applyFont="1" applyFill="1" applyBorder="1" applyAlignment="1"/>
    <xf numFmtId="0" fontId="16" fillId="3" borderId="0" xfId="0" applyFont="1" applyFill="1" applyBorder="1" applyAlignment="1">
      <alignment horizontal="center"/>
    </xf>
    <xf numFmtId="0" fontId="2" fillId="3" borderId="0" xfId="0" applyFont="1" applyFill="1" applyAlignment="1" applyProtection="1">
      <alignment horizontal="center"/>
    </xf>
    <xf numFmtId="0" fontId="16" fillId="3" borderId="0" xfId="0" applyFont="1" applyFill="1" applyAlignment="1" applyProtection="1">
      <alignment horizontal="center"/>
    </xf>
    <xf numFmtId="0" fontId="17" fillId="3" borderId="0" xfId="0" applyFont="1" applyFill="1" applyAlignment="1" applyProtection="1">
      <alignment horizontal="left"/>
    </xf>
    <xf numFmtId="0" fontId="0" fillId="3" borderId="0" xfId="0" quotePrefix="1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0" fillId="3" borderId="0" xfId="0" applyFont="1" applyFill="1" applyAlignment="1" applyProtection="1">
      <alignment horizontal="center"/>
    </xf>
    <xf numFmtId="0" fontId="0" fillId="3" borderId="0" xfId="0" applyFont="1" applyFill="1" applyProtection="1"/>
    <xf numFmtId="0" fontId="0" fillId="3" borderId="0" xfId="0" applyFont="1" applyFill="1" applyAlignment="1" applyProtection="1">
      <alignment horizontal="left"/>
    </xf>
    <xf numFmtId="0" fontId="2" fillId="3" borderId="0" xfId="0" quotePrefix="1" applyFont="1" applyFill="1" applyAlignment="1" applyProtection="1">
      <alignment horizontal="center"/>
    </xf>
    <xf numFmtId="3" fontId="0" fillId="3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>
      <alignment horizontal="center"/>
    </xf>
    <xf numFmtId="3" fontId="0" fillId="3" borderId="0" xfId="0" applyNumberFormat="1" applyFont="1" applyFill="1" applyBorder="1"/>
    <xf numFmtId="0" fontId="0" fillId="3" borderId="0" xfId="0" applyFill="1" applyBorder="1"/>
    <xf numFmtId="3" fontId="0" fillId="3" borderId="0" xfId="0" applyNumberFormat="1" applyFont="1" applyFill="1" applyBorder="1" applyAlignment="1"/>
    <xf numFmtId="3" fontId="0" fillId="3" borderId="0" xfId="0" quotePrefix="1" applyNumberFormat="1" applyFont="1" applyFill="1" applyBorder="1" applyAlignment="1">
      <alignment horizontal="center"/>
    </xf>
    <xf numFmtId="0" fontId="0" fillId="3" borderId="0" xfId="0" applyFill="1" applyBorder="1" applyAlignment="1" applyProtection="1"/>
    <xf numFmtId="172" fontId="0" fillId="3" borderId="0" xfId="0" applyNumberFormat="1" applyFont="1" applyFill="1" applyBorder="1" applyAlignment="1" applyProtection="1"/>
    <xf numFmtId="4" fontId="0" fillId="3" borderId="0" xfId="0" applyNumberFormat="1" applyFill="1" applyBorder="1" applyAlignment="1" applyProtection="1"/>
    <xf numFmtId="3" fontId="0" fillId="3" borderId="0" xfId="0" applyNumberFormat="1" applyFill="1" applyBorder="1" applyAlignment="1" applyProtection="1">
      <alignment horizontal="center"/>
    </xf>
    <xf numFmtId="4" fontId="19" fillId="3" borderId="0" xfId="0" applyNumberFormat="1" applyFont="1" applyFill="1" applyBorder="1" applyAlignment="1" applyProtection="1">
      <alignment horizontal="center"/>
    </xf>
    <xf numFmtId="3" fontId="0" fillId="3" borderId="0" xfId="0" quotePrefix="1" applyNumberFormat="1" applyFill="1" applyBorder="1" applyAlignment="1" applyProtection="1">
      <alignment horizontal="center"/>
    </xf>
    <xf numFmtId="0" fontId="0" fillId="3" borderId="0" xfId="0" applyFill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center"/>
    </xf>
    <xf numFmtId="3" fontId="2" fillId="3" borderId="0" xfId="0" applyNumberFormat="1" applyFont="1" applyFill="1"/>
    <xf numFmtId="3" fontId="0" fillId="3" borderId="0" xfId="0" applyNumberFormat="1" applyFont="1" applyFill="1"/>
    <xf numFmtId="169" fontId="0" fillId="3" borderId="0" xfId="0" quotePrefix="1" applyNumberFormat="1" applyFont="1" applyFill="1" applyBorder="1" applyAlignment="1">
      <alignment horizontal="center"/>
    </xf>
    <xf numFmtId="169" fontId="0" fillId="3" borderId="0" xfId="0" applyNumberFormat="1" applyFont="1" applyFill="1" applyBorder="1" applyAlignment="1">
      <alignment horizontal="center"/>
    </xf>
    <xf numFmtId="0" fontId="0" fillId="3" borderId="1" xfId="0" applyFill="1" applyBorder="1" applyProtection="1"/>
    <xf numFmtId="3" fontId="0" fillId="3" borderId="0" xfId="0" applyNumberFormat="1" applyFill="1" applyBorder="1" applyProtection="1"/>
    <xf numFmtId="3" fontId="0" fillId="3" borderId="8" xfId="0" applyNumberFormat="1" applyFill="1" applyBorder="1" applyProtection="1"/>
    <xf numFmtId="3" fontId="0" fillId="3" borderId="0" xfId="0" applyNumberFormat="1" applyFill="1" applyBorder="1" applyAlignment="1">
      <alignment horizontal="center" vertical="center"/>
    </xf>
    <xf numFmtId="0" fontId="0" fillId="3" borderId="0" xfId="0" quotePrefix="1" applyFill="1" applyAlignment="1" applyProtection="1">
      <alignment horizontal="center" vertical="center"/>
    </xf>
    <xf numFmtId="3" fontId="0" fillId="3" borderId="0" xfId="1" applyNumberFormat="1" applyFont="1" applyFill="1" applyBorder="1" applyAlignment="1" applyProtection="1">
      <alignment horizontal="center"/>
    </xf>
    <xf numFmtId="3" fontId="0" fillId="3" borderId="0" xfId="0" applyNumberFormat="1" applyFont="1" applyFill="1" applyBorder="1" applyAlignment="1">
      <alignment horizontal="center" vertical="center"/>
    </xf>
    <xf numFmtId="171" fontId="0" fillId="3" borderId="0" xfId="0" applyNumberFormat="1" applyFont="1" applyFill="1" applyBorder="1" applyAlignment="1">
      <alignment horizontal="center" vertical="center"/>
    </xf>
    <xf numFmtId="4" fontId="2" fillId="3" borderId="0" xfId="0" applyNumberFormat="1" applyFont="1" applyFill="1" applyBorder="1" applyProtection="1"/>
    <xf numFmtId="4" fontId="0" fillId="3" borderId="0" xfId="0" applyNumberFormat="1" applyFill="1" applyBorder="1" applyProtection="1"/>
    <xf numFmtId="4" fontId="0" fillId="3" borderId="0" xfId="0" applyNumberFormat="1" applyFill="1" applyBorder="1" applyAlignment="1" applyProtection="1">
      <alignment horizontal="center"/>
    </xf>
    <xf numFmtId="4" fontId="0" fillId="3" borderId="0" xfId="0" quotePrefix="1" applyNumberFormat="1" applyFill="1" applyBorder="1" applyAlignment="1" applyProtection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2" fillId="5" borderId="2" xfId="0" applyFont="1" applyFill="1" applyBorder="1" applyAlignment="1" applyProtection="1">
      <alignment horizontal="center"/>
    </xf>
    <xf numFmtId="3" fontId="1" fillId="3" borderId="3" xfId="1" applyNumberFormat="1" applyFont="1" applyFill="1" applyBorder="1" applyAlignment="1" applyProtection="1">
      <alignment horizontal="center"/>
      <protection locked="0"/>
    </xf>
    <xf numFmtId="3" fontId="0" fillId="3" borderId="3" xfId="0" applyNumberFormat="1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0" fillId="3" borderId="2" xfId="0" applyNumberFormat="1" applyFill="1" applyBorder="1" applyAlignment="1" applyProtection="1">
      <alignment horizontal="center"/>
    </xf>
    <xf numFmtId="1" fontId="0" fillId="3" borderId="0" xfId="0" applyNumberFormat="1" applyFill="1" applyBorder="1" applyAlignment="1" applyProtection="1"/>
    <xf numFmtId="166" fontId="7" fillId="3" borderId="3" xfId="1" applyNumberFormat="1" applyFont="1" applyFill="1" applyBorder="1" applyAlignment="1" applyProtection="1">
      <alignment horizontal="center"/>
    </xf>
    <xf numFmtId="4" fontId="0" fillId="3" borderId="0" xfId="0" applyNumberFormat="1" applyFill="1" applyBorder="1" applyAlignment="1" applyProtection="1">
      <alignment horizontal="left"/>
    </xf>
    <xf numFmtId="0" fontId="7" fillId="3" borderId="0" xfId="0" applyFont="1" applyFill="1" applyBorder="1" applyAlignment="1" applyProtection="1">
      <protection locked="0"/>
    </xf>
    <xf numFmtId="0" fontId="9" fillId="3" borderId="0" xfId="0" applyFont="1" applyFill="1" applyBorder="1" applyAlignment="1" applyProtection="1">
      <protection locked="0"/>
    </xf>
    <xf numFmtId="0" fontId="9" fillId="3" borderId="0" xfId="0" quotePrefix="1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left"/>
      <protection locked="0"/>
    </xf>
    <xf numFmtId="4" fontId="16" fillId="3" borderId="0" xfId="0" applyNumberFormat="1" applyFont="1" applyFill="1" applyBorder="1" applyProtection="1"/>
    <xf numFmtId="0" fontId="20" fillId="3" borderId="0" xfId="0" applyFont="1" applyFill="1" applyBorder="1" applyAlignment="1" applyProtection="1">
      <alignment horizontal="center"/>
    </xf>
    <xf numFmtId="0" fontId="12" fillId="3" borderId="0" xfId="0" applyFont="1" applyFill="1" applyBorder="1" applyAlignment="1" applyProtection="1"/>
    <xf numFmtId="0" fontId="12" fillId="3" borderId="0" xfId="0" applyFont="1" applyFill="1" applyBorder="1" applyAlignment="1" applyProtection="1">
      <alignment horizontal="center"/>
    </xf>
    <xf numFmtId="0" fontId="14" fillId="3" borderId="0" xfId="0" applyFont="1" applyFill="1" applyBorder="1" applyProtection="1"/>
    <xf numFmtId="0" fontId="0" fillId="3" borderId="0" xfId="0" quotePrefix="1" applyFill="1" applyBorder="1" applyAlignment="1" applyProtection="1"/>
    <xf numFmtId="1" fontId="14" fillId="3" borderId="0" xfId="0" applyNumberFormat="1" applyFont="1" applyFill="1" applyBorder="1" applyAlignment="1" applyProtection="1"/>
    <xf numFmtId="0" fontId="15" fillId="3" borderId="0" xfId="0" applyFont="1" applyFill="1" applyBorder="1" applyAlignment="1" applyProtection="1">
      <alignment horizontal="center"/>
    </xf>
    <xf numFmtId="0" fontId="0" fillId="3" borderId="0" xfId="0" quotePrefix="1" applyFill="1" applyBorder="1" applyProtection="1"/>
    <xf numFmtId="1" fontId="12" fillId="3" borderId="0" xfId="0" applyNumberFormat="1" applyFont="1" applyFill="1" applyBorder="1" applyAlignment="1" applyProtection="1">
      <alignment horizontal="center"/>
    </xf>
    <xf numFmtId="1" fontId="12" fillId="3" borderId="0" xfId="0" applyNumberFormat="1" applyFont="1" applyFill="1" applyBorder="1" applyAlignment="1" applyProtection="1"/>
    <xf numFmtId="2" fontId="0" fillId="3" borderId="0" xfId="0" applyNumberFormat="1" applyFill="1" applyBorder="1" applyAlignment="1" applyProtection="1"/>
    <xf numFmtId="169" fontId="1" fillId="3" borderId="0" xfId="1" applyNumberFormat="1" applyFont="1" applyFill="1" applyBorder="1" applyAlignment="1" applyProtection="1"/>
    <xf numFmtId="169" fontId="0" fillId="3" borderId="0" xfId="0" applyNumberFormat="1" applyFill="1" applyBorder="1" applyAlignment="1" applyProtection="1"/>
    <xf numFmtId="0" fontId="7" fillId="3" borderId="0" xfId="0" quotePrefix="1" applyFont="1" applyFill="1" applyAlignment="1">
      <alignment horizontal="center"/>
    </xf>
    <xf numFmtId="0" fontId="7" fillId="3" borderId="0" xfId="0" applyFont="1" applyFill="1" applyAlignment="1"/>
    <xf numFmtId="3" fontId="7" fillId="3" borderId="0" xfId="0" applyNumberFormat="1" applyFont="1" applyFill="1" applyAlignment="1"/>
    <xf numFmtId="165" fontId="7" fillId="3" borderId="0" xfId="0" applyNumberFormat="1" applyFont="1" applyFill="1" applyBorder="1" applyAlignment="1">
      <alignment horizontal="center"/>
    </xf>
    <xf numFmtId="169" fontId="9" fillId="5" borderId="2" xfId="1" applyNumberFormat="1" applyFont="1" applyFill="1" applyBorder="1" applyAlignment="1">
      <alignment horizontal="center"/>
    </xf>
    <xf numFmtId="169" fontId="7" fillId="3" borderId="2" xfId="1" applyNumberFormat="1" applyFont="1" applyFill="1" applyBorder="1" applyAlignment="1"/>
    <xf numFmtId="169" fontId="7" fillId="3" borderId="2" xfId="1" applyNumberFormat="1" applyFont="1" applyFill="1" applyBorder="1"/>
    <xf numFmtId="171" fontId="7" fillId="3" borderId="0" xfId="0" applyNumberFormat="1" applyFont="1" applyFill="1" applyBorder="1" applyAlignment="1" applyProtection="1">
      <alignment vertical="top" wrapText="1"/>
    </xf>
    <xf numFmtId="171" fontId="10" fillId="5" borderId="9" xfId="2" applyNumberFormat="1" applyFont="1" applyFill="1" applyBorder="1" applyAlignment="1" applyProtection="1">
      <alignment horizontal="center" vertical="top" wrapText="1"/>
    </xf>
    <xf numFmtId="171" fontId="7" fillId="3" borderId="10" xfId="0" applyNumberFormat="1" applyFont="1" applyFill="1" applyBorder="1" applyAlignment="1" applyProtection="1">
      <alignment vertical="top" wrapText="1"/>
    </xf>
    <xf numFmtId="0" fontId="7" fillId="3" borderId="2" xfId="0" applyFont="1" applyFill="1" applyBorder="1" applyAlignment="1">
      <alignment horizontal="center"/>
    </xf>
    <xf numFmtId="0" fontId="7" fillId="3" borderId="0" xfId="0" applyFont="1" applyFill="1" applyBorder="1" applyProtection="1">
      <protection locked="0"/>
    </xf>
    <xf numFmtId="1" fontId="7" fillId="3" borderId="2" xfId="0" applyNumberFormat="1" applyFont="1" applyFill="1" applyBorder="1" applyAlignment="1">
      <alignment horizontal="center"/>
    </xf>
    <xf numFmtId="3" fontId="7" fillId="3" borderId="0" xfId="0" applyNumberFormat="1" applyFont="1" applyFill="1"/>
    <xf numFmtId="4" fontId="7" fillId="3" borderId="0" xfId="0" applyNumberFormat="1" applyFont="1" applyFill="1"/>
    <xf numFmtId="0" fontId="4" fillId="2" borderId="0" xfId="2" applyFont="1" applyFill="1" applyAlignment="1" applyProtection="1">
      <alignment horizontal="center"/>
    </xf>
    <xf numFmtId="0" fontId="5" fillId="2" borderId="0" xfId="2" applyFont="1" applyFill="1" applyAlignment="1" applyProtection="1">
      <alignment horizontal="center"/>
    </xf>
    <xf numFmtId="165" fontId="7" fillId="3" borderId="0" xfId="0" applyNumberFormat="1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/>
    </xf>
    <xf numFmtId="4" fontId="7" fillId="3" borderId="4" xfId="1" applyNumberFormat="1" applyFont="1" applyFill="1" applyBorder="1" applyAlignment="1" applyProtection="1">
      <alignment horizontal="center"/>
    </xf>
    <xf numFmtId="166" fontId="7" fillId="3" borderId="0" xfId="0" applyNumberFormat="1" applyFont="1" applyFill="1" applyBorder="1" applyAlignment="1">
      <alignment horizontal="center"/>
    </xf>
    <xf numFmtId="4" fontId="7" fillId="3" borderId="0" xfId="1" applyNumberFormat="1" applyFont="1" applyFill="1" applyBorder="1" applyAlignment="1" applyProtection="1">
      <alignment horizontal="center"/>
    </xf>
    <xf numFmtId="3" fontId="7" fillId="3" borderId="4" xfId="1" applyNumberFormat="1" applyFont="1" applyFill="1" applyBorder="1" applyAlignment="1" applyProtection="1">
      <alignment horizontal="center"/>
    </xf>
    <xf numFmtId="3" fontId="7" fillId="3" borderId="0" xfId="0" applyNumberFormat="1" applyFont="1" applyFill="1" applyBorder="1" applyAlignment="1" applyProtection="1">
      <alignment horizontal="center"/>
    </xf>
    <xf numFmtId="4" fontId="7" fillId="3" borderId="0" xfId="0" applyNumberFormat="1" applyFont="1" applyFill="1" applyBorder="1" applyAlignment="1" applyProtection="1">
      <alignment horizontal="center"/>
    </xf>
    <xf numFmtId="4" fontId="7" fillId="3" borderId="1" xfId="0" applyNumberFormat="1" applyFont="1" applyFill="1" applyBorder="1" applyAlignment="1">
      <alignment horizontal="center"/>
    </xf>
    <xf numFmtId="4" fontId="11" fillId="3" borderId="0" xfId="0" applyNumberFormat="1" applyFont="1" applyFill="1" applyBorder="1" applyAlignment="1" applyProtection="1">
      <alignment horizontal="center"/>
    </xf>
    <xf numFmtId="2" fontId="8" fillId="3" borderId="0" xfId="2" applyNumberFormat="1" applyFont="1" applyFill="1" applyBorder="1" applyAlignment="1" applyProtection="1">
      <alignment horizontal="right"/>
    </xf>
    <xf numFmtId="4" fontId="7" fillId="4" borderId="0" xfId="0" applyNumberFormat="1" applyFont="1" applyFill="1" applyBorder="1" applyAlignment="1" applyProtection="1">
      <alignment horizontal="center"/>
    </xf>
    <xf numFmtId="3" fontId="7" fillId="4" borderId="0" xfId="0" applyNumberFormat="1" applyFont="1" applyFill="1" applyBorder="1" applyAlignment="1" applyProtection="1">
      <alignment horizontal="center"/>
    </xf>
    <xf numFmtId="165" fontId="7" fillId="4" borderId="0" xfId="0" applyNumberFormat="1" applyFont="1" applyFill="1" applyBorder="1" applyAlignment="1" applyProtection="1">
      <alignment horizontal="center"/>
    </xf>
    <xf numFmtId="166" fontId="7" fillId="3" borderId="0" xfId="0" applyNumberFormat="1" applyFont="1" applyFill="1" applyBorder="1" applyAlignment="1" applyProtection="1">
      <alignment horizontal="center"/>
    </xf>
    <xf numFmtId="171" fontId="7" fillId="3" borderId="0" xfId="0" applyNumberFormat="1" applyFont="1" applyFill="1" applyBorder="1" applyAlignment="1" applyProtection="1">
      <alignment horizontal="center"/>
    </xf>
    <xf numFmtId="4" fontId="7" fillId="3" borderId="4" xfId="0" applyNumberFormat="1" applyFont="1" applyFill="1" applyBorder="1" applyAlignment="1" applyProtection="1">
      <alignment horizontal="center"/>
    </xf>
    <xf numFmtId="168" fontId="7" fillId="3" borderId="0" xfId="0" applyNumberFormat="1" applyFont="1" applyFill="1" applyBorder="1" applyAlignment="1" applyProtection="1">
      <alignment horizontal="center"/>
    </xf>
    <xf numFmtId="171" fontId="0" fillId="3" borderId="0" xfId="0" applyNumberFormat="1" applyFill="1" applyBorder="1" applyAlignment="1" applyProtection="1">
      <alignment horizontal="center"/>
    </xf>
    <xf numFmtId="3" fontId="0" fillId="3" borderId="0" xfId="0" applyNumberFormat="1" applyFill="1" applyBorder="1" applyAlignment="1" applyProtection="1">
      <alignment horizontal="center"/>
    </xf>
    <xf numFmtId="4" fontId="0" fillId="3" borderId="0" xfId="0" applyNumberFormat="1" applyFill="1" applyBorder="1" applyAlignment="1" applyProtection="1">
      <alignment horizontal="left"/>
    </xf>
    <xf numFmtId="4" fontId="0" fillId="3" borderId="0" xfId="0" applyNumberFormat="1" applyFill="1" applyBorder="1" applyAlignment="1" applyProtection="1">
      <alignment horizontal="center"/>
    </xf>
    <xf numFmtId="3" fontId="0" fillId="3" borderId="1" xfId="0" applyNumberFormat="1" applyFill="1" applyBorder="1" applyAlignment="1" applyProtection="1">
      <alignment horizontal="center"/>
    </xf>
    <xf numFmtId="3" fontId="0" fillId="3" borderId="0" xfId="0" applyNumberFormat="1" applyFill="1" applyBorder="1" applyAlignment="1">
      <alignment horizontal="center" vertical="center"/>
    </xf>
    <xf numFmtId="0" fontId="0" fillId="3" borderId="0" xfId="0" quotePrefix="1" applyFill="1" applyAlignment="1" applyProtection="1">
      <alignment horizontal="center" vertical="center"/>
    </xf>
    <xf numFmtId="3" fontId="0" fillId="3" borderId="0" xfId="0" applyNumberFormat="1" applyFont="1" applyFill="1" applyBorder="1" applyAlignment="1">
      <alignment horizontal="center"/>
    </xf>
    <xf numFmtId="3" fontId="0" fillId="3" borderId="0" xfId="1" applyNumberFormat="1" applyFont="1" applyFill="1" applyBorder="1" applyAlignment="1" applyProtection="1">
      <alignment horizontal="center"/>
    </xf>
    <xf numFmtId="3" fontId="0" fillId="3" borderId="0" xfId="0" quotePrefix="1" applyNumberFormat="1" applyFill="1" applyBorder="1" applyAlignment="1">
      <alignment horizontal="center" vertical="center"/>
    </xf>
    <xf numFmtId="3" fontId="0" fillId="3" borderId="0" xfId="0" applyNumberFormat="1" applyFont="1" applyFill="1" applyBorder="1" applyAlignment="1">
      <alignment horizontal="center" vertical="center"/>
    </xf>
    <xf numFmtId="171" fontId="0" fillId="3" borderId="0" xfId="0" applyNumberFormat="1" applyFont="1" applyFill="1" applyBorder="1" applyAlignment="1">
      <alignment horizontal="center" vertical="center"/>
    </xf>
    <xf numFmtId="171" fontId="0" fillId="3" borderId="1" xfId="0" applyNumberFormat="1" applyFont="1" applyFill="1" applyBorder="1" applyAlignment="1">
      <alignment horizontal="center" vertical="center"/>
    </xf>
    <xf numFmtId="3" fontId="0" fillId="3" borderId="8" xfId="0" applyNumberFormat="1" applyFont="1" applyFill="1" applyBorder="1" applyAlignment="1">
      <alignment horizontal="center"/>
    </xf>
    <xf numFmtId="3" fontId="0" fillId="3" borderId="8" xfId="1" applyNumberFormat="1" applyFont="1" applyFill="1" applyBorder="1" applyAlignment="1" applyProtection="1">
      <alignment horizontal="center"/>
    </xf>
    <xf numFmtId="3" fontId="0" fillId="4" borderId="0" xfId="0" applyNumberFormat="1" applyFont="1" applyFill="1" applyBorder="1" applyAlignment="1">
      <alignment horizontal="center"/>
    </xf>
    <xf numFmtId="4" fontId="0" fillId="3" borderId="4" xfId="0" applyNumberFormat="1" applyFill="1" applyBorder="1" applyAlignment="1" applyProtection="1">
      <alignment horizontal="center"/>
    </xf>
    <xf numFmtId="3" fontId="7" fillId="4" borderId="0" xfId="0" applyNumberFormat="1" applyFont="1" applyFill="1" applyAlignment="1">
      <alignment horizontal="center"/>
    </xf>
    <xf numFmtId="0" fontId="7" fillId="4" borderId="0" xfId="0" applyFont="1" applyFill="1" applyAlignment="1">
      <alignment horizontal="center"/>
    </xf>
    <xf numFmtId="4" fontId="21" fillId="3" borderId="0" xfId="0" applyNumberFormat="1" applyFont="1" applyFill="1" applyBorder="1" applyAlignment="1" applyProtection="1"/>
  </cellXfs>
  <cellStyles count="3">
    <cellStyle name="Comma" xfId="1" builtinId="3"/>
    <cellStyle name="Hyperlink" xfId="2" builtinId="8"/>
    <cellStyle name="Normal" xfId="0" builtinId="0"/>
  </cellStyles>
  <dxfs count="8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Ligevægt</a:t>
            </a:r>
          </a:p>
        </c:rich>
      </c:tx>
      <c:layout>
        <c:manualLayout>
          <c:xMode val="edge"/>
          <c:yMode val="edge"/>
          <c:x val="0.40769167581092514"/>
          <c:y val="2.11640211640211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036544234636547"/>
          <c:y val="0.17057598964512999"/>
          <c:w val="0.75275316124849223"/>
          <c:h val="0.66238339074236319"/>
        </c:manualLayout>
      </c:layout>
      <c:scatterChart>
        <c:scatterStyle val="lineMarker"/>
        <c:varyColors val="0"/>
        <c:ser>
          <c:idx val="3"/>
          <c:order val="0"/>
          <c:spPr>
            <a:ln>
              <a:solidFill>
                <a:srgbClr val="F3F303">
                  <a:alpha val="69804"/>
                </a:srgbClr>
              </a:solidFill>
            </a:ln>
          </c:spPr>
          <c:marker>
            <c:symbol val="none"/>
          </c:marker>
          <c:xVal>
            <c:numRef>
              <c:f>'1'!$AF$25:$AF$450</c:f>
              <c:numCache>
                <c:formatCode>#,##0.000</c:formatCode>
                <c:ptCount val="426"/>
                <c:pt idx="0">
                  <c:v>0</c:v>
                </c:pt>
                <c:pt idx="1">
                  <c:v>0</c:v>
                </c:pt>
                <c:pt idx="2">
                  <c:v>16.25</c:v>
                </c:pt>
                <c:pt idx="3">
                  <c:v>16.25</c:v>
                </c:pt>
                <c:pt idx="4">
                  <c:v>32.5</c:v>
                </c:pt>
                <c:pt idx="5">
                  <c:v>32.5</c:v>
                </c:pt>
                <c:pt idx="6">
                  <c:v>48.75</c:v>
                </c:pt>
                <c:pt idx="7">
                  <c:v>48.75</c:v>
                </c:pt>
                <c:pt idx="8">
                  <c:v>65</c:v>
                </c:pt>
                <c:pt idx="9">
                  <c:v>65</c:v>
                </c:pt>
                <c:pt idx="10">
                  <c:v>81.25</c:v>
                </c:pt>
                <c:pt idx="11">
                  <c:v>81.25</c:v>
                </c:pt>
                <c:pt idx="12">
                  <c:v>97.5</c:v>
                </c:pt>
                <c:pt idx="13">
                  <c:v>97.5</c:v>
                </c:pt>
                <c:pt idx="14">
                  <c:v>113.75</c:v>
                </c:pt>
                <c:pt idx="15">
                  <c:v>113.75</c:v>
                </c:pt>
                <c:pt idx="16">
                  <c:v>130</c:v>
                </c:pt>
                <c:pt idx="17">
                  <c:v>130</c:v>
                </c:pt>
                <c:pt idx="18">
                  <c:v>146.25</c:v>
                </c:pt>
                <c:pt idx="19">
                  <c:v>146.25</c:v>
                </c:pt>
                <c:pt idx="20">
                  <c:v>162.5</c:v>
                </c:pt>
                <c:pt idx="21">
                  <c:v>162.5</c:v>
                </c:pt>
                <c:pt idx="22">
                  <c:v>178.75</c:v>
                </c:pt>
                <c:pt idx="23">
                  <c:v>178.75</c:v>
                </c:pt>
                <c:pt idx="24">
                  <c:v>195</c:v>
                </c:pt>
                <c:pt idx="25">
                  <c:v>195</c:v>
                </c:pt>
                <c:pt idx="26">
                  <c:v>211.25</c:v>
                </c:pt>
                <c:pt idx="27">
                  <c:v>211.25</c:v>
                </c:pt>
                <c:pt idx="28">
                  <c:v>227.5</c:v>
                </c:pt>
                <c:pt idx="29">
                  <c:v>227.5</c:v>
                </c:pt>
                <c:pt idx="30">
                  <c:v>243.75</c:v>
                </c:pt>
                <c:pt idx="31">
                  <c:v>243.75</c:v>
                </c:pt>
                <c:pt idx="32">
                  <c:v>260</c:v>
                </c:pt>
                <c:pt idx="33">
                  <c:v>260</c:v>
                </c:pt>
                <c:pt idx="34">
                  <c:v>276.25</c:v>
                </c:pt>
                <c:pt idx="35">
                  <c:v>276.25</c:v>
                </c:pt>
                <c:pt idx="36">
                  <c:v>292.5</c:v>
                </c:pt>
                <c:pt idx="37">
                  <c:v>292.5</c:v>
                </c:pt>
                <c:pt idx="38">
                  <c:v>308.75</c:v>
                </c:pt>
                <c:pt idx="39">
                  <c:v>308.75</c:v>
                </c:pt>
                <c:pt idx="40">
                  <c:v>325</c:v>
                </c:pt>
                <c:pt idx="41">
                  <c:v>325</c:v>
                </c:pt>
                <c:pt idx="42">
                  <c:v>341.25</c:v>
                </c:pt>
                <c:pt idx="43">
                  <c:v>341.25</c:v>
                </c:pt>
                <c:pt idx="44">
                  <c:v>357.5</c:v>
                </c:pt>
                <c:pt idx="45">
                  <c:v>357.5</c:v>
                </c:pt>
                <c:pt idx="46">
                  <c:v>373.75</c:v>
                </c:pt>
                <c:pt idx="47">
                  <c:v>373.75</c:v>
                </c:pt>
                <c:pt idx="48">
                  <c:v>390</c:v>
                </c:pt>
                <c:pt idx="49">
                  <c:v>390</c:v>
                </c:pt>
                <c:pt idx="50">
                  <c:v>406.25</c:v>
                </c:pt>
                <c:pt idx="51">
                  <c:v>406.25</c:v>
                </c:pt>
                <c:pt idx="52">
                  <c:v>422.5</c:v>
                </c:pt>
                <c:pt idx="53">
                  <c:v>422.5</c:v>
                </c:pt>
                <c:pt idx="54">
                  <c:v>438.75</c:v>
                </c:pt>
                <c:pt idx="55">
                  <c:v>438.75</c:v>
                </c:pt>
                <c:pt idx="56">
                  <c:v>455</c:v>
                </c:pt>
                <c:pt idx="57">
                  <c:v>455</c:v>
                </c:pt>
                <c:pt idx="58">
                  <c:v>471.25</c:v>
                </c:pt>
                <c:pt idx="59">
                  <c:v>471.25</c:v>
                </c:pt>
                <c:pt idx="60">
                  <c:v>487.5</c:v>
                </c:pt>
                <c:pt idx="61">
                  <c:v>487.5</c:v>
                </c:pt>
                <c:pt idx="62">
                  <c:v>503.75</c:v>
                </c:pt>
                <c:pt idx="63">
                  <c:v>503.75</c:v>
                </c:pt>
                <c:pt idx="64">
                  <c:v>520</c:v>
                </c:pt>
                <c:pt idx="65">
                  <c:v>520</c:v>
                </c:pt>
                <c:pt idx="66">
                  <c:v>536.25</c:v>
                </c:pt>
                <c:pt idx="67">
                  <c:v>536.25</c:v>
                </c:pt>
                <c:pt idx="68">
                  <c:v>552.5</c:v>
                </c:pt>
                <c:pt idx="69">
                  <c:v>552.5</c:v>
                </c:pt>
                <c:pt idx="70">
                  <c:v>568.75</c:v>
                </c:pt>
                <c:pt idx="71">
                  <c:v>568.75</c:v>
                </c:pt>
                <c:pt idx="72">
                  <c:v>585</c:v>
                </c:pt>
                <c:pt idx="73">
                  <c:v>585</c:v>
                </c:pt>
                <c:pt idx="74">
                  <c:v>601.25</c:v>
                </c:pt>
                <c:pt idx="75">
                  <c:v>601.25</c:v>
                </c:pt>
                <c:pt idx="76">
                  <c:v>617.5</c:v>
                </c:pt>
                <c:pt idx="77">
                  <c:v>617.5</c:v>
                </c:pt>
                <c:pt idx="78">
                  <c:v>633.75</c:v>
                </c:pt>
                <c:pt idx="79">
                  <c:v>633.75</c:v>
                </c:pt>
                <c:pt idx="80">
                  <c:v>650</c:v>
                </c:pt>
                <c:pt idx="81">
                  <c:v>650</c:v>
                </c:pt>
                <c:pt idx="82">
                  <c:v>666.25</c:v>
                </c:pt>
                <c:pt idx="83">
                  <c:v>666.25</c:v>
                </c:pt>
                <c:pt idx="84">
                  <c:v>682.5</c:v>
                </c:pt>
                <c:pt idx="85">
                  <c:v>682.5</c:v>
                </c:pt>
                <c:pt idx="86">
                  <c:v>698.75</c:v>
                </c:pt>
                <c:pt idx="87">
                  <c:v>698.75</c:v>
                </c:pt>
                <c:pt idx="88">
                  <c:v>715</c:v>
                </c:pt>
                <c:pt idx="89">
                  <c:v>715</c:v>
                </c:pt>
                <c:pt idx="90">
                  <c:v>731.25</c:v>
                </c:pt>
                <c:pt idx="91">
                  <c:v>731.25</c:v>
                </c:pt>
                <c:pt idx="92">
                  <c:v>747.5</c:v>
                </c:pt>
                <c:pt idx="93">
                  <c:v>747.5</c:v>
                </c:pt>
                <c:pt idx="94">
                  <c:v>763.75</c:v>
                </c:pt>
                <c:pt idx="95">
                  <c:v>763.75</c:v>
                </c:pt>
                <c:pt idx="96">
                  <c:v>780</c:v>
                </c:pt>
                <c:pt idx="97">
                  <c:v>780</c:v>
                </c:pt>
                <c:pt idx="98">
                  <c:v>796.25</c:v>
                </c:pt>
                <c:pt idx="99">
                  <c:v>796.25</c:v>
                </c:pt>
                <c:pt idx="100">
                  <c:v>812.5</c:v>
                </c:pt>
                <c:pt idx="101">
                  <c:v>812.5</c:v>
                </c:pt>
                <c:pt idx="102">
                  <c:v>828.75</c:v>
                </c:pt>
                <c:pt idx="103">
                  <c:v>828.75</c:v>
                </c:pt>
                <c:pt idx="104">
                  <c:v>845</c:v>
                </c:pt>
                <c:pt idx="105">
                  <c:v>845</c:v>
                </c:pt>
                <c:pt idx="106">
                  <c:v>861.25</c:v>
                </c:pt>
                <c:pt idx="107">
                  <c:v>861.25</c:v>
                </c:pt>
                <c:pt idx="108">
                  <c:v>877.5</c:v>
                </c:pt>
                <c:pt idx="109">
                  <c:v>877.5</c:v>
                </c:pt>
                <c:pt idx="110">
                  <c:v>893.75</c:v>
                </c:pt>
                <c:pt idx="111">
                  <c:v>893.75</c:v>
                </c:pt>
                <c:pt idx="112">
                  <c:v>910</c:v>
                </c:pt>
                <c:pt idx="113">
                  <c:v>910</c:v>
                </c:pt>
                <c:pt idx="114">
                  <c:v>926.25</c:v>
                </c:pt>
                <c:pt idx="115">
                  <c:v>926.25</c:v>
                </c:pt>
                <c:pt idx="116">
                  <c:v>942.5</c:v>
                </c:pt>
                <c:pt idx="117">
                  <c:v>942.5</c:v>
                </c:pt>
                <c:pt idx="118">
                  <c:v>958.75</c:v>
                </c:pt>
                <c:pt idx="119">
                  <c:v>958.75</c:v>
                </c:pt>
                <c:pt idx="120">
                  <c:v>975</c:v>
                </c:pt>
                <c:pt idx="121">
                  <c:v>975</c:v>
                </c:pt>
                <c:pt idx="122">
                  <c:v>991.25</c:v>
                </c:pt>
                <c:pt idx="123">
                  <c:v>991.25</c:v>
                </c:pt>
                <c:pt idx="124">
                  <c:v>1007.5</c:v>
                </c:pt>
                <c:pt idx="125">
                  <c:v>1007.5</c:v>
                </c:pt>
                <c:pt idx="126">
                  <c:v>1023.75</c:v>
                </c:pt>
                <c:pt idx="127">
                  <c:v>1023.75</c:v>
                </c:pt>
                <c:pt idx="128">
                  <c:v>1040</c:v>
                </c:pt>
                <c:pt idx="129">
                  <c:v>1040</c:v>
                </c:pt>
                <c:pt idx="130">
                  <c:v>1056.25</c:v>
                </c:pt>
                <c:pt idx="131">
                  <c:v>1056.25</c:v>
                </c:pt>
                <c:pt idx="132">
                  <c:v>1072.5</c:v>
                </c:pt>
                <c:pt idx="133">
                  <c:v>1072.5</c:v>
                </c:pt>
                <c:pt idx="134">
                  <c:v>1088.75</c:v>
                </c:pt>
                <c:pt idx="135">
                  <c:v>1088.75</c:v>
                </c:pt>
                <c:pt idx="136">
                  <c:v>1105</c:v>
                </c:pt>
                <c:pt idx="137">
                  <c:v>1105</c:v>
                </c:pt>
                <c:pt idx="138">
                  <c:v>1121.25</c:v>
                </c:pt>
                <c:pt idx="139">
                  <c:v>1121.25</c:v>
                </c:pt>
                <c:pt idx="140">
                  <c:v>1137.5</c:v>
                </c:pt>
                <c:pt idx="141">
                  <c:v>1137.5</c:v>
                </c:pt>
                <c:pt idx="142">
                  <c:v>1153.75</c:v>
                </c:pt>
                <c:pt idx="143">
                  <c:v>1153.75</c:v>
                </c:pt>
                <c:pt idx="144">
                  <c:v>1170</c:v>
                </c:pt>
                <c:pt idx="145">
                  <c:v>1170</c:v>
                </c:pt>
                <c:pt idx="146">
                  <c:v>1186.25</c:v>
                </c:pt>
                <c:pt idx="147">
                  <c:v>1186.25</c:v>
                </c:pt>
                <c:pt idx="148">
                  <c:v>1202.5</c:v>
                </c:pt>
                <c:pt idx="149">
                  <c:v>1202.5</c:v>
                </c:pt>
                <c:pt idx="150">
                  <c:v>1218.75</c:v>
                </c:pt>
                <c:pt idx="151">
                  <c:v>1218.75</c:v>
                </c:pt>
                <c:pt idx="152">
                  <c:v>1235</c:v>
                </c:pt>
                <c:pt idx="153">
                  <c:v>1235</c:v>
                </c:pt>
                <c:pt idx="154">
                  <c:v>1251.25</c:v>
                </c:pt>
                <c:pt idx="155">
                  <c:v>1251.25</c:v>
                </c:pt>
                <c:pt idx="156">
                  <c:v>1267.5</c:v>
                </c:pt>
                <c:pt idx="157">
                  <c:v>1267.5</c:v>
                </c:pt>
                <c:pt idx="158">
                  <c:v>1283.75</c:v>
                </c:pt>
                <c:pt idx="159">
                  <c:v>1283.75</c:v>
                </c:pt>
                <c:pt idx="160">
                  <c:v>1300</c:v>
                </c:pt>
                <c:pt idx="161">
                  <c:v>1300</c:v>
                </c:pt>
                <c:pt idx="162">
                  <c:v>1316.25</c:v>
                </c:pt>
                <c:pt idx="163">
                  <c:v>1316.25</c:v>
                </c:pt>
                <c:pt idx="164">
                  <c:v>1332.5</c:v>
                </c:pt>
                <c:pt idx="165">
                  <c:v>1332.5</c:v>
                </c:pt>
                <c:pt idx="166">
                  <c:v>1348.75</c:v>
                </c:pt>
                <c:pt idx="167">
                  <c:v>1348.75</c:v>
                </c:pt>
                <c:pt idx="168">
                  <c:v>1365</c:v>
                </c:pt>
                <c:pt idx="169">
                  <c:v>1365</c:v>
                </c:pt>
                <c:pt idx="170">
                  <c:v>1381.25</c:v>
                </c:pt>
                <c:pt idx="171">
                  <c:v>1381.25</c:v>
                </c:pt>
                <c:pt idx="172">
                  <c:v>1397.5</c:v>
                </c:pt>
                <c:pt idx="173">
                  <c:v>1397.5</c:v>
                </c:pt>
                <c:pt idx="174">
                  <c:v>1413.75</c:v>
                </c:pt>
                <c:pt idx="175">
                  <c:v>1413.75</c:v>
                </c:pt>
                <c:pt idx="176">
                  <c:v>1430</c:v>
                </c:pt>
                <c:pt idx="177">
                  <c:v>1430</c:v>
                </c:pt>
                <c:pt idx="178">
                  <c:v>1446.25</c:v>
                </c:pt>
                <c:pt idx="179">
                  <c:v>1446.25</c:v>
                </c:pt>
                <c:pt idx="180">
                  <c:v>1462.5</c:v>
                </c:pt>
                <c:pt idx="181">
                  <c:v>1462.5</c:v>
                </c:pt>
                <c:pt idx="182">
                  <c:v>1478.75</c:v>
                </c:pt>
                <c:pt idx="183">
                  <c:v>1478.75</c:v>
                </c:pt>
                <c:pt idx="184">
                  <c:v>1495</c:v>
                </c:pt>
                <c:pt idx="185">
                  <c:v>1495</c:v>
                </c:pt>
                <c:pt idx="186">
                  <c:v>1511.25</c:v>
                </c:pt>
                <c:pt idx="187">
                  <c:v>1511.25</c:v>
                </c:pt>
                <c:pt idx="188">
                  <c:v>1527.5</c:v>
                </c:pt>
                <c:pt idx="189">
                  <c:v>1527.5</c:v>
                </c:pt>
                <c:pt idx="190">
                  <c:v>1543.75</c:v>
                </c:pt>
                <c:pt idx="191">
                  <c:v>1543.75</c:v>
                </c:pt>
                <c:pt idx="192">
                  <c:v>1560</c:v>
                </c:pt>
                <c:pt idx="193">
                  <c:v>1560</c:v>
                </c:pt>
                <c:pt idx="194">
                  <c:v>1576.25</c:v>
                </c:pt>
                <c:pt idx="195">
                  <c:v>1576.25</c:v>
                </c:pt>
                <c:pt idx="196">
                  <c:v>1592.5</c:v>
                </c:pt>
                <c:pt idx="197">
                  <c:v>1592.5</c:v>
                </c:pt>
                <c:pt idx="198">
                  <c:v>1608.75</c:v>
                </c:pt>
                <c:pt idx="199">
                  <c:v>1608.75</c:v>
                </c:pt>
                <c:pt idx="200">
                  <c:v>1625</c:v>
                </c:pt>
                <c:pt idx="201">
                  <c:v>1625</c:v>
                </c:pt>
                <c:pt idx="202">
                  <c:v>1625</c:v>
                </c:pt>
                <c:pt idx="203">
                  <c:v>1625</c:v>
                </c:pt>
                <c:pt idx="204">
                  <c:v>1625</c:v>
                </c:pt>
                <c:pt idx="205">
                  <c:v>1625</c:v>
                </c:pt>
                <c:pt idx="206">
                  <c:v>1625</c:v>
                </c:pt>
                <c:pt idx="207">
                  <c:v>1625</c:v>
                </c:pt>
                <c:pt idx="208">
                  <c:v>1625</c:v>
                </c:pt>
                <c:pt idx="209">
                  <c:v>1625</c:v>
                </c:pt>
                <c:pt idx="210">
                  <c:v>1625</c:v>
                </c:pt>
                <c:pt idx="211">
                  <c:v>1625</c:v>
                </c:pt>
                <c:pt idx="212">
                  <c:v>1625</c:v>
                </c:pt>
                <c:pt idx="213">
                  <c:v>1625</c:v>
                </c:pt>
                <c:pt idx="214">
                  <c:v>1625</c:v>
                </c:pt>
                <c:pt idx="215">
                  <c:v>1625</c:v>
                </c:pt>
                <c:pt idx="216">
                  <c:v>1625</c:v>
                </c:pt>
                <c:pt idx="217">
                  <c:v>1625</c:v>
                </c:pt>
                <c:pt idx="218">
                  <c:v>1625</c:v>
                </c:pt>
                <c:pt idx="219">
                  <c:v>1625</c:v>
                </c:pt>
                <c:pt idx="220">
                  <c:v>1625</c:v>
                </c:pt>
                <c:pt idx="221">
                  <c:v>1625</c:v>
                </c:pt>
                <c:pt idx="222">
                  <c:v>1625</c:v>
                </c:pt>
                <c:pt idx="223">
                  <c:v>1625</c:v>
                </c:pt>
                <c:pt idx="224">
                  <c:v>1625</c:v>
                </c:pt>
                <c:pt idx="225">
                  <c:v>1625</c:v>
                </c:pt>
                <c:pt idx="226">
                  <c:v>1625</c:v>
                </c:pt>
                <c:pt idx="227">
                  <c:v>1625</c:v>
                </c:pt>
                <c:pt idx="228">
                  <c:v>1625</c:v>
                </c:pt>
                <c:pt idx="229">
                  <c:v>1625</c:v>
                </c:pt>
                <c:pt idx="230">
                  <c:v>1625</c:v>
                </c:pt>
                <c:pt idx="231">
                  <c:v>1625</c:v>
                </c:pt>
                <c:pt idx="232">
                  <c:v>1625</c:v>
                </c:pt>
                <c:pt idx="233">
                  <c:v>1625</c:v>
                </c:pt>
                <c:pt idx="234">
                  <c:v>1625</c:v>
                </c:pt>
                <c:pt idx="235">
                  <c:v>1625</c:v>
                </c:pt>
                <c:pt idx="236">
                  <c:v>1625</c:v>
                </c:pt>
                <c:pt idx="237">
                  <c:v>1625</c:v>
                </c:pt>
                <c:pt idx="238">
                  <c:v>1625</c:v>
                </c:pt>
                <c:pt idx="239">
                  <c:v>1625</c:v>
                </c:pt>
                <c:pt idx="240">
                  <c:v>1625</c:v>
                </c:pt>
                <c:pt idx="241">
                  <c:v>1625</c:v>
                </c:pt>
                <c:pt idx="242">
                  <c:v>1625</c:v>
                </c:pt>
                <c:pt idx="243">
                  <c:v>1625</c:v>
                </c:pt>
                <c:pt idx="244">
                  <c:v>1625</c:v>
                </c:pt>
                <c:pt idx="245">
                  <c:v>1625</c:v>
                </c:pt>
                <c:pt idx="246">
                  <c:v>1625</c:v>
                </c:pt>
                <c:pt idx="247">
                  <c:v>1625</c:v>
                </c:pt>
                <c:pt idx="248">
                  <c:v>1625</c:v>
                </c:pt>
                <c:pt idx="249">
                  <c:v>1625</c:v>
                </c:pt>
                <c:pt idx="250">
                  <c:v>1625</c:v>
                </c:pt>
                <c:pt idx="251">
                  <c:v>1625</c:v>
                </c:pt>
                <c:pt idx="252">
                  <c:v>1625</c:v>
                </c:pt>
                <c:pt idx="253">
                  <c:v>1625</c:v>
                </c:pt>
                <c:pt idx="254">
                  <c:v>1625</c:v>
                </c:pt>
                <c:pt idx="255">
                  <c:v>1625</c:v>
                </c:pt>
                <c:pt idx="256">
                  <c:v>1625</c:v>
                </c:pt>
                <c:pt idx="257">
                  <c:v>1625</c:v>
                </c:pt>
                <c:pt idx="258">
                  <c:v>1625</c:v>
                </c:pt>
                <c:pt idx="259">
                  <c:v>1625</c:v>
                </c:pt>
                <c:pt idx="260">
                  <c:v>1625</c:v>
                </c:pt>
                <c:pt idx="261">
                  <c:v>1625</c:v>
                </c:pt>
                <c:pt idx="262">
                  <c:v>1625</c:v>
                </c:pt>
                <c:pt idx="263">
                  <c:v>1625</c:v>
                </c:pt>
                <c:pt idx="264">
                  <c:v>1625</c:v>
                </c:pt>
                <c:pt idx="265">
                  <c:v>1625</c:v>
                </c:pt>
                <c:pt idx="266">
                  <c:v>1625</c:v>
                </c:pt>
                <c:pt idx="267">
                  <c:v>1625</c:v>
                </c:pt>
                <c:pt idx="268">
                  <c:v>1625</c:v>
                </c:pt>
                <c:pt idx="269">
                  <c:v>1625</c:v>
                </c:pt>
                <c:pt idx="270">
                  <c:v>1625</c:v>
                </c:pt>
                <c:pt idx="271">
                  <c:v>1625</c:v>
                </c:pt>
                <c:pt idx="272">
                  <c:v>1625</c:v>
                </c:pt>
                <c:pt idx="273">
                  <c:v>1625</c:v>
                </c:pt>
                <c:pt idx="274">
                  <c:v>1625</c:v>
                </c:pt>
                <c:pt idx="275">
                  <c:v>1625</c:v>
                </c:pt>
                <c:pt idx="276">
                  <c:v>1625</c:v>
                </c:pt>
                <c:pt idx="277">
                  <c:v>1625</c:v>
                </c:pt>
                <c:pt idx="278">
                  <c:v>1625</c:v>
                </c:pt>
                <c:pt idx="279">
                  <c:v>1625</c:v>
                </c:pt>
                <c:pt idx="280">
                  <c:v>1625</c:v>
                </c:pt>
                <c:pt idx="281">
                  <c:v>1625</c:v>
                </c:pt>
                <c:pt idx="282">
                  <c:v>1625</c:v>
                </c:pt>
                <c:pt idx="283">
                  <c:v>1625</c:v>
                </c:pt>
                <c:pt idx="284">
                  <c:v>1625</c:v>
                </c:pt>
                <c:pt idx="285">
                  <c:v>1625</c:v>
                </c:pt>
                <c:pt idx="286">
                  <c:v>1625</c:v>
                </c:pt>
                <c:pt idx="287">
                  <c:v>1625</c:v>
                </c:pt>
                <c:pt idx="288">
                  <c:v>1625</c:v>
                </c:pt>
                <c:pt idx="289">
                  <c:v>1625</c:v>
                </c:pt>
                <c:pt idx="290">
                  <c:v>1625</c:v>
                </c:pt>
                <c:pt idx="291">
                  <c:v>1625</c:v>
                </c:pt>
                <c:pt idx="292">
                  <c:v>1625</c:v>
                </c:pt>
                <c:pt idx="293">
                  <c:v>1625</c:v>
                </c:pt>
                <c:pt idx="294">
                  <c:v>1625</c:v>
                </c:pt>
                <c:pt idx="295">
                  <c:v>1625</c:v>
                </c:pt>
                <c:pt idx="296">
                  <c:v>1625</c:v>
                </c:pt>
                <c:pt idx="297">
                  <c:v>1625</c:v>
                </c:pt>
                <c:pt idx="298">
                  <c:v>1625</c:v>
                </c:pt>
                <c:pt idx="299">
                  <c:v>1625</c:v>
                </c:pt>
                <c:pt idx="300">
                  <c:v>1625</c:v>
                </c:pt>
                <c:pt idx="301">
                  <c:v>1625</c:v>
                </c:pt>
                <c:pt idx="302">
                  <c:v>1625</c:v>
                </c:pt>
                <c:pt idx="303">
                  <c:v>1625</c:v>
                </c:pt>
                <c:pt idx="304">
                  <c:v>1625</c:v>
                </c:pt>
                <c:pt idx="305">
                  <c:v>1625</c:v>
                </c:pt>
                <c:pt idx="306">
                  <c:v>1625</c:v>
                </c:pt>
                <c:pt idx="307">
                  <c:v>1625</c:v>
                </c:pt>
                <c:pt idx="308">
                  <c:v>1625</c:v>
                </c:pt>
                <c:pt idx="309">
                  <c:v>1625</c:v>
                </c:pt>
                <c:pt idx="310">
                  <c:v>1625</c:v>
                </c:pt>
                <c:pt idx="311">
                  <c:v>1625</c:v>
                </c:pt>
                <c:pt idx="312">
                  <c:v>1625</c:v>
                </c:pt>
                <c:pt idx="313">
                  <c:v>1625</c:v>
                </c:pt>
                <c:pt idx="314">
                  <c:v>1625</c:v>
                </c:pt>
                <c:pt idx="315">
                  <c:v>1625</c:v>
                </c:pt>
                <c:pt idx="316">
                  <c:v>1625</c:v>
                </c:pt>
                <c:pt idx="317">
                  <c:v>1625</c:v>
                </c:pt>
                <c:pt idx="318">
                  <c:v>1625</c:v>
                </c:pt>
                <c:pt idx="319">
                  <c:v>1625</c:v>
                </c:pt>
                <c:pt idx="320">
                  <c:v>1625</c:v>
                </c:pt>
                <c:pt idx="321">
                  <c:v>1625</c:v>
                </c:pt>
                <c:pt idx="322">
                  <c:v>1625</c:v>
                </c:pt>
                <c:pt idx="323">
                  <c:v>1625</c:v>
                </c:pt>
                <c:pt idx="324">
                  <c:v>1625</c:v>
                </c:pt>
                <c:pt idx="325">
                  <c:v>1625</c:v>
                </c:pt>
                <c:pt idx="326">
                  <c:v>1625</c:v>
                </c:pt>
                <c:pt idx="327">
                  <c:v>1625</c:v>
                </c:pt>
                <c:pt idx="328">
                  <c:v>1625</c:v>
                </c:pt>
                <c:pt idx="329">
                  <c:v>1625</c:v>
                </c:pt>
                <c:pt idx="330">
                  <c:v>1625</c:v>
                </c:pt>
                <c:pt idx="331">
                  <c:v>1625</c:v>
                </c:pt>
                <c:pt idx="332">
                  <c:v>1625</c:v>
                </c:pt>
                <c:pt idx="333">
                  <c:v>1625</c:v>
                </c:pt>
                <c:pt idx="334">
                  <c:v>1625</c:v>
                </c:pt>
                <c:pt idx="335">
                  <c:v>1625</c:v>
                </c:pt>
                <c:pt idx="336">
                  <c:v>1625</c:v>
                </c:pt>
                <c:pt idx="337">
                  <c:v>1625</c:v>
                </c:pt>
                <c:pt idx="338">
                  <c:v>1625</c:v>
                </c:pt>
                <c:pt idx="339">
                  <c:v>1625</c:v>
                </c:pt>
                <c:pt idx="340">
                  <c:v>1625</c:v>
                </c:pt>
                <c:pt idx="341">
                  <c:v>1625</c:v>
                </c:pt>
                <c:pt idx="342">
                  <c:v>1625</c:v>
                </c:pt>
                <c:pt idx="343">
                  <c:v>1625</c:v>
                </c:pt>
                <c:pt idx="344">
                  <c:v>1625</c:v>
                </c:pt>
                <c:pt idx="345">
                  <c:v>1625</c:v>
                </c:pt>
                <c:pt idx="346">
                  <c:v>1625</c:v>
                </c:pt>
                <c:pt idx="347">
                  <c:v>1625</c:v>
                </c:pt>
                <c:pt idx="348">
                  <c:v>1625</c:v>
                </c:pt>
                <c:pt idx="349">
                  <c:v>1625</c:v>
                </c:pt>
                <c:pt idx="350">
                  <c:v>1625</c:v>
                </c:pt>
                <c:pt idx="351">
                  <c:v>1625</c:v>
                </c:pt>
                <c:pt idx="352">
                  <c:v>1625</c:v>
                </c:pt>
                <c:pt idx="353">
                  <c:v>1625</c:v>
                </c:pt>
                <c:pt idx="354">
                  <c:v>1625</c:v>
                </c:pt>
                <c:pt idx="355">
                  <c:v>1625</c:v>
                </c:pt>
                <c:pt idx="356">
                  <c:v>1625</c:v>
                </c:pt>
                <c:pt idx="357">
                  <c:v>1625</c:v>
                </c:pt>
                <c:pt idx="358">
                  <c:v>1625</c:v>
                </c:pt>
                <c:pt idx="359">
                  <c:v>1625</c:v>
                </c:pt>
                <c:pt idx="360">
                  <c:v>1625</c:v>
                </c:pt>
                <c:pt idx="361">
                  <c:v>1625</c:v>
                </c:pt>
                <c:pt idx="362">
                  <c:v>1625</c:v>
                </c:pt>
                <c:pt idx="363">
                  <c:v>1625</c:v>
                </c:pt>
                <c:pt idx="364">
                  <c:v>1625</c:v>
                </c:pt>
                <c:pt idx="365">
                  <c:v>1625</c:v>
                </c:pt>
                <c:pt idx="366">
                  <c:v>1625</c:v>
                </c:pt>
                <c:pt idx="367">
                  <c:v>1625</c:v>
                </c:pt>
                <c:pt idx="368">
                  <c:v>1625</c:v>
                </c:pt>
                <c:pt idx="369">
                  <c:v>1625</c:v>
                </c:pt>
                <c:pt idx="370">
                  <c:v>1625</c:v>
                </c:pt>
                <c:pt idx="371">
                  <c:v>1625</c:v>
                </c:pt>
                <c:pt idx="372">
                  <c:v>1625</c:v>
                </c:pt>
                <c:pt idx="373">
                  <c:v>1625</c:v>
                </c:pt>
                <c:pt idx="374">
                  <c:v>1625</c:v>
                </c:pt>
                <c:pt idx="375">
                  <c:v>1625</c:v>
                </c:pt>
                <c:pt idx="376">
                  <c:v>1625</c:v>
                </c:pt>
                <c:pt idx="377">
                  <c:v>1625</c:v>
                </c:pt>
                <c:pt idx="378">
                  <c:v>1625</c:v>
                </c:pt>
                <c:pt idx="379">
                  <c:v>1625</c:v>
                </c:pt>
                <c:pt idx="380">
                  <c:v>1625</c:v>
                </c:pt>
                <c:pt idx="381">
                  <c:v>1625</c:v>
                </c:pt>
                <c:pt idx="382">
                  <c:v>1625</c:v>
                </c:pt>
                <c:pt idx="383">
                  <c:v>1625</c:v>
                </c:pt>
                <c:pt idx="384">
                  <c:v>1625</c:v>
                </c:pt>
                <c:pt idx="385">
                  <c:v>1625</c:v>
                </c:pt>
                <c:pt idx="386">
                  <c:v>1625</c:v>
                </c:pt>
                <c:pt idx="387">
                  <c:v>1625</c:v>
                </c:pt>
                <c:pt idx="388">
                  <c:v>1625</c:v>
                </c:pt>
                <c:pt idx="389">
                  <c:v>1625</c:v>
                </c:pt>
                <c:pt idx="390">
                  <c:v>1625</c:v>
                </c:pt>
                <c:pt idx="391">
                  <c:v>1625</c:v>
                </c:pt>
                <c:pt idx="392">
                  <c:v>1625</c:v>
                </c:pt>
                <c:pt idx="393">
                  <c:v>1625</c:v>
                </c:pt>
                <c:pt idx="394">
                  <c:v>1625</c:v>
                </c:pt>
                <c:pt idx="395">
                  <c:v>1625</c:v>
                </c:pt>
                <c:pt idx="396">
                  <c:v>1625</c:v>
                </c:pt>
                <c:pt idx="397">
                  <c:v>1625</c:v>
                </c:pt>
                <c:pt idx="398">
                  <c:v>1625</c:v>
                </c:pt>
                <c:pt idx="399">
                  <c:v>1625</c:v>
                </c:pt>
                <c:pt idx="400">
                  <c:v>1625</c:v>
                </c:pt>
                <c:pt idx="401">
                  <c:v>1625</c:v>
                </c:pt>
                <c:pt idx="402">
                  <c:v>1625</c:v>
                </c:pt>
                <c:pt idx="403">
                  <c:v>1625</c:v>
                </c:pt>
                <c:pt idx="404">
                  <c:v>1625</c:v>
                </c:pt>
                <c:pt idx="405">
                  <c:v>1625</c:v>
                </c:pt>
                <c:pt idx="406">
                  <c:v>1625</c:v>
                </c:pt>
                <c:pt idx="407">
                  <c:v>1625</c:v>
                </c:pt>
                <c:pt idx="408">
                  <c:v>1625</c:v>
                </c:pt>
                <c:pt idx="409">
                  <c:v>1625</c:v>
                </c:pt>
                <c:pt idx="410">
                  <c:v>1625</c:v>
                </c:pt>
                <c:pt idx="411">
                  <c:v>1625</c:v>
                </c:pt>
                <c:pt idx="412">
                  <c:v>1625</c:v>
                </c:pt>
                <c:pt idx="413">
                  <c:v>1625</c:v>
                </c:pt>
                <c:pt idx="414">
                  <c:v>1625</c:v>
                </c:pt>
                <c:pt idx="415">
                  <c:v>1625</c:v>
                </c:pt>
                <c:pt idx="416">
                  <c:v>1625</c:v>
                </c:pt>
                <c:pt idx="417">
                  <c:v>1625</c:v>
                </c:pt>
                <c:pt idx="418">
                  <c:v>1625</c:v>
                </c:pt>
                <c:pt idx="419">
                  <c:v>1625</c:v>
                </c:pt>
                <c:pt idx="420">
                  <c:v>1625</c:v>
                </c:pt>
                <c:pt idx="421">
                  <c:v>1625</c:v>
                </c:pt>
                <c:pt idx="422">
                  <c:v>1625</c:v>
                </c:pt>
                <c:pt idx="423">
                  <c:v>1625</c:v>
                </c:pt>
                <c:pt idx="424">
                  <c:v>1625</c:v>
                </c:pt>
                <c:pt idx="425">
                  <c:v>1625</c:v>
                </c:pt>
              </c:numCache>
            </c:numRef>
          </c:xVal>
          <c:yVal>
            <c:numRef>
              <c:f>'1'!$AG$25:$AG$450</c:f>
              <c:numCache>
                <c:formatCode>#,##0.000</c:formatCode>
                <c:ptCount val="426"/>
                <c:pt idx="0">
                  <c:v>75</c:v>
                </c:pt>
                <c:pt idx="1">
                  <c:v>42.5</c:v>
                </c:pt>
                <c:pt idx="2">
                  <c:v>74.674999999999997</c:v>
                </c:pt>
                <c:pt idx="3">
                  <c:v>42.5</c:v>
                </c:pt>
                <c:pt idx="4">
                  <c:v>74.349999999999994</c:v>
                </c:pt>
                <c:pt idx="5">
                  <c:v>42.5</c:v>
                </c:pt>
                <c:pt idx="6">
                  <c:v>74.025000000000006</c:v>
                </c:pt>
                <c:pt idx="7">
                  <c:v>42.5</c:v>
                </c:pt>
                <c:pt idx="8">
                  <c:v>73.7</c:v>
                </c:pt>
                <c:pt idx="9">
                  <c:v>42.5</c:v>
                </c:pt>
                <c:pt idx="10">
                  <c:v>73.375</c:v>
                </c:pt>
                <c:pt idx="11">
                  <c:v>42.5</c:v>
                </c:pt>
                <c:pt idx="12">
                  <c:v>73.05</c:v>
                </c:pt>
                <c:pt idx="13">
                  <c:v>42.5</c:v>
                </c:pt>
                <c:pt idx="14">
                  <c:v>72.724999999999994</c:v>
                </c:pt>
                <c:pt idx="15">
                  <c:v>42.5</c:v>
                </c:pt>
                <c:pt idx="16">
                  <c:v>72.400000000000006</c:v>
                </c:pt>
                <c:pt idx="17">
                  <c:v>42.5</c:v>
                </c:pt>
                <c:pt idx="18">
                  <c:v>72.075000000000003</c:v>
                </c:pt>
                <c:pt idx="19">
                  <c:v>42.5</c:v>
                </c:pt>
                <c:pt idx="20">
                  <c:v>71.75</c:v>
                </c:pt>
                <c:pt idx="21">
                  <c:v>42.5</c:v>
                </c:pt>
                <c:pt idx="22">
                  <c:v>71.424999999999997</c:v>
                </c:pt>
                <c:pt idx="23">
                  <c:v>42.5</c:v>
                </c:pt>
                <c:pt idx="24">
                  <c:v>71.099999999999994</c:v>
                </c:pt>
                <c:pt idx="25">
                  <c:v>42.5</c:v>
                </c:pt>
                <c:pt idx="26">
                  <c:v>70.775000000000006</c:v>
                </c:pt>
                <c:pt idx="27">
                  <c:v>42.5</c:v>
                </c:pt>
                <c:pt idx="28">
                  <c:v>70.45</c:v>
                </c:pt>
                <c:pt idx="29">
                  <c:v>42.5</c:v>
                </c:pt>
                <c:pt idx="30">
                  <c:v>70.125</c:v>
                </c:pt>
                <c:pt idx="31">
                  <c:v>42.5</c:v>
                </c:pt>
                <c:pt idx="32">
                  <c:v>69.8</c:v>
                </c:pt>
                <c:pt idx="33">
                  <c:v>42.5</c:v>
                </c:pt>
                <c:pt idx="34">
                  <c:v>69.474999999999994</c:v>
                </c:pt>
                <c:pt idx="35">
                  <c:v>42.5</c:v>
                </c:pt>
                <c:pt idx="36">
                  <c:v>69.150000000000006</c:v>
                </c:pt>
                <c:pt idx="37">
                  <c:v>42.5</c:v>
                </c:pt>
                <c:pt idx="38">
                  <c:v>68.825000000000003</c:v>
                </c:pt>
                <c:pt idx="39">
                  <c:v>42.5</c:v>
                </c:pt>
                <c:pt idx="40">
                  <c:v>68.5</c:v>
                </c:pt>
                <c:pt idx="41">
                  <c:v>42.5</c:v>
                </c:pt>
                <c:pt idx="42">
                  <c:v>68.174999999999997</c:v>
                </c:pt>
                <c:pt idx="43">
                  <c:v>42.5</c:v>
                </c:pt>
                <c:pt idx="44">
                  <c:v>67.849999999999994</c:v>
                </c:pt>
                <c:pt idx="45">
                  <c:v>42.5</c:v>
                </c:pt>
                <c:pt idx="46">
                  <c:v>67.525000000000006</c:v>
                </c:pt>
                <c:pt idx="47">
                  <c:v>42.5</c:v>
                </c:pt>
                <c:pt idx="48">
                  <c:v>67.2</c:v>
                </c:pt>
                <c:pt idx="49">
                  <c:v>42.5</c:v>
                </c:pt>
                <c:pt idx="50">
                  <c:v>66.875</c:v>
                </c:pt>
                <c:pt idx="51">
                  <c:v>42.5</c:v>
                </c:pt>
                <c:pt idx="52">
                  <c:v>66.55</c:v>
                </c:pt>
                <c:pt idx="53">
                  <c:v>42.5</c:v>
                </c:pt>
                <c:pt idx="54">
                  <c:v>66.224999999999994</c:v>
                </c:pt>
                <c:pt idx="55">
                  <c:v>42.5</c:v>
                </c:pt>
                <c:pt idx="56">
                  <c:v>65.900000000000006</c:v>
                </c:pt>
                <c:pt idx="57">
                  <c:v>42.5</c:v>
                </c:pt>
                <c:pt idx="58">
                  <c:v>65.575000000000003</c:v>
                </c:pt>
                <c:pt idx="59">
                  <c:v>42.5</c:v>
                </c:pt>
                <c:pt idx="60">
                  <c:v>65.25</c:v>
                </c:pt>
                <c:pt idx="61">
                  <c:v>42.5</c:v>
                </c:pt>
                <c:pt idx="62">
                  <c:v>64.924999999999997</c:v>
                </c:pt>
                <c:pt idx="63">
                  <c:v>42.5</c:v>
                </c:pt>
                <c:pt idx="64">
                  <c:v>64.599999999999994</c:v>
                </c:pt>
                <c:pt idx="65">
                  <c:v>42.5</c:v>
                </c:pt>
                <c:pt idx="66">
                  <c:v>64.275000000000006</c:v>
                </c:pt>
                <c:pt idx="67">
                  <c:v>42.5</c:v>
                </c:pt>
                <c:pt idx="68">
                  <c:v>63.95</c:v>
                </c:pt>
                <c:pt idx="69">
                  <c:v>42.5</c:v>
                </c:pt>
                <c:pt idx="70">
                  <c:v>63.625</c:v>
                </c:pt>
                <c:pt idx="71">
                  <c:v>42.5</c:v>
                </c:pt>
                <c:pt idx="72">
                  <c:v>63.3</c:v>
                </c:pt>
                <c:pt idx="73">
                  <c:v>42.5</c:v>
                </c:pt>
                <c:pt idx="74">
                  <c:v>62.975000000000001</c:v>
                </c:pt>
                <c:pt idx="75">
                  <c:v>42.5</c:v>
                </c:pt>
                <c:pt idx="76">
                  <c:v>62.65</c:v>
                </c:pt>
                <c:pt idx="77">
                  <c:v>42.5</c:v>
                </c:pt>
                <c:pt idx="78">
                  <c:v>62.325000000000003</c:v>
                </c:pt>
                <c:pt idx="79">
                  <c:v>42.5</c:v>
                </c:pt>
                <c:pt idx="80">
                  <c:v>62</c:v>
                </c:pt>
                <c:pt idx="81">
                  <c:v>42.5</c:v>
                </c:pt>
                <c:pt idx="82">
                  <c:v>61.674999999999997</c:v>
                </c:pt>
                <c:pt idx="83">
                  <c:v>42.5</c:v>
                </c:pt>
                <c:pt idx="84">
                  <c:v>61.35</c:v>
                </c:pt>
                <c:pt idx="85">
                  <c:v>42.5</c:v>
                </c:pt>
                <c:pt idx="86">
                  <c:v>61.024999999999999</c:v>
                </c:pt>
                <c:pt idx="87">
                  <c:v>42.5</c:v>
                </c:pt>
                <c:pt idx="88">
                  <c:v>60.7</c:v>
                </c:pt>
                <c:pt idx="89">
                  <c:v>42.5</c:v>
                </c:pt>
                <c:pt idx="90">
                  <c:v>60.375</c:v>
                </c:pt>
                <c:pt idx="91">
                  <c:v>42.5</c:v>
                </c:pt>
                <c:pt idx="92">
                  <c:v>60.05</c:v>
                </c:pt>
                <c:pt idx="93">
                  <c:v>42.5</c:v>
                </c:pt>
                <c:pt idx="94">
                  <c:v>59.725000000000001</c:v>
                </c:pt>
                <c:pt idx="95">
                  <c:v>42.5</c:v>
                </c:pt>
                <c:pt idx="96">
                  <c:v>59.4</c:v>
                </c:pt>
                <c:pt idx="97">
                  <c:v>42.5</c:v>
                </c:pt>
                <c:pt idx="98">
                  <c:v>59.075000000000003</c:v>
                </c:pt>
                <c:pt idx="99">
                  <c:v>42.5</c:v>
                </c:pt>
                <c:pt idx="100">
                  <c:v>58.75</c:v>
                </c:pt>
                <c:pt idx="101">
                  <c:v>42.5</c:v>
                </c:pt>
                <c:pt idx="102">
                  <c:v>58.424999999999997</c:v>
                </c:pt>
                <c:pt idx="103">
                  <c:v>42.5</c:v>
                </c:pt>
                <c:pt idx="104">
                  <c:v>58.1</c:v>
                </c:pt>
                <c:pt idx="105">
                  <c:v>42.5</c:v>
                </c:pt>
                <c:pt idx="106">
                  <c:v>57.774999999999999</c:v>
                </c:pt>
                <c:pt idx="107">
                  <c:v>42.5</c:v>
                </c:pt>
                <c:pt idx="108">
                  <c:v>57.45</c:v>
                </c:pt>
                <c:pt idx="109">
                  <c:v>42.5</c:v>
                </c:pt>
                <c:pt idx="110">
                  <c:v>57.125</c:v>
                </c:pt>
                <c:pt idx="111">
                  <c:v>42.5</c:v>
                </c:pt>
                <c:pt idx="112">
                  <c:v>56.8</c:v>
                </c:pt>
                <c:pt idx="113">
                  <c:v>42.5</c:v>
                </c:pt>
                <c:pt idx="114">
                  <c:v>56.474999999999994</c:v>
                </c:pt>
                <c:pt idx="115">
                  <c:v>42.5</c:v>
                </c:pt>
                <c:pt idx="116">
                  <c:v>56.15</c:v>
                </c:pt>
                <c:pt idx="117">
                  <c:v>42.5</c:v>
                </c:pt>
                <c:pt idx="118">
                  <c:v>55.825000000000003</c:v>
                </c:pt>
                <c:pt idx="119">
                  <c:v>42.5</c:v>
                </c:pt>
                <c:pt idx="120">
                  <c:v>55.5</c:v>
                </c:pt>
                <c:pt idx="121">
                  <c:v>42.5</c:v>
                </c:pt>
                <c:pt idx="122">
                  <c:v>55.174999999999997</c:v>
                </c:pt>
                <c:pt idx="123">
                  <c:v>42.5</c:v>
                </c:pt>
                <c:pt idx="124">
                  <c:v>54.849999999999994</c:v>
                </c:pt>
                <c:pt idx="125">
                  <c:v>42.5</c:v>
                </c:pt>
                <c:pt idx="126">
                  <c:v>54.524999999999999</c:v>
                </c:pt>
                <c:pt idx="127">
                  <c:v>42.5</c:v>
                </c:pt>
                <c:pt idx="128">
                  <c:v>54.2</c:v>
                </c:pt>
                <c:pt idx="129">
                  <c:v>42.5</c:v>
                </c:pt>
                <c:pt idx="130">
                  <c:v>53.875</c:v>
                </c:pt>
                <c:pt idx="131">
                  <c:v>42.5</c:v>
                </c:pt>
                <c:pt idx="132">
                  <c:v>53.55</c:v>
                </c:pt>
                <c:pt idx="133">
                  <c:v>42.5</c:v>
                </c:pt>
                <c:pt idx="134">
                  <c:v>53.224999999999994</c:v>
                </c:pt>
                <c:pt idx="135">
                  <c:v>42.5</c:v>
                </c:pt>
                <c:pt idx="136">
                  <c:v>52.9</c:v>
                </c:pt>
                <c:pt idx="137">
                  <c:v>42.5</c:v>
                </c:pt>
                <c:pt idx="138">
                  <c:v>52.575000000000003</c:v>
                </c:pt>
                <c:pt idx="139">
                  <c:v>42.5</c:v>
                </c:pt>
                <c:pt idx="140">
                  <c:v>52.25</c:v>
                </c:pt>
                <c:pt idx="141">
                  <c:v>42.5</c:v>
                </c:pt>
                <c:pt idx="142">
                  <c:v>51.924999999999997</c:v>
                </c:pt>
                <c:pt idx="143">
                  <c:v>42.5</c:v>
                </c:pt>
                <c:pt idx="144">
                  <c:v>51.599999999999994</c:v>
                </c:pt>
                <c:pt idx="145">
                  <c:v>42.5</c:v>
                </c:pt>
                <c:pt idx="146">
                  <c:v>51.274999999999999</c:v>
                </c:pt>
                <c:pt idx="147">
                  <c:v>42.5</c:v>
                </c:pt>
                <c:pt idx="148">
                  <c:v>50.95</c:v>
                </c:pt>
                <c:pt idx="149">
                  <c:v>42.5</c:v>
                </c:pt>
                <c:pt idx="150">
                  <c:v>50.625</c:v>
                </c:pt>
                <c:pt idx="151">
                  <c:v>42.5</c:v>
                </c:pt>
                <c:pt idx="152">
                  <c:v>50.3</c:v>
                </c:pt>
                <c:pt idx="153">
                  <c:v>42.5</c:v>
                </c:pt>
                <c:pt idx="154">
                  <c:v>49.974999999999994</c:v>
                </c:pt>
                <c:pt idx="155">
                  <c:v>42.5</c:v>
                </c:pt>
                <c:pt idx="156">
                  <c:v>49.65</c:v>
                </c:pt>
                <c:pt idx="157">
                  <c:v>42.5</c:v>
                </c:pt>
                <c:pt idx="158">
                  <c:v>49.325000000000003</c:v>
                </c:pt>
                <c:pt idx="159">
                  <c:v>42.5</c:v>
                </c:pt>
                <c:pt idx="160">
                  <c:v>49</c:v>
                </c:pt>
                <c:pt idx="161">
                  <c:v>42.5</c:v>
                </c:pt>
                <c:pt idx="162">
                  <c:v>48.674999999999997</c:v>
                </c:pt>
                <c:pt idx="163">
                  <c:v>42.5</c:v>
                </c:pt>
                <c:pt idx="164">
                  <c:v>48.349999999999994</c:v>
                </c:pt>
                <c:pt idx="165">
                  <c:v>42.5</c:v>
                </c:pt>
                <c:pt idx="166">
                  <c:v>48.024999999999999</c:v>
                </c:pt>
                <c:pt idx="167">
                  <c:v>42.5</c:v>
                </c:pt>
                <c:pt idx="168">
                  <c:v>47.7</c:v>
                </c:pt>
                <c:pt idx="169">
                  <c:v>42.5</c:v>
                </c:pt>
                <c:pt idx="170">
                  <c:v>47.375</c:v>
                </c:pt>
                <c:pt idx="171">
                  <c:v>42.5</c:v>
                </c:pt>
                <c:pt idx="172">
                  <c:v>47.05</c:v>
                </c:pt>
                <c:pt idx="173">
                  <c:v>42.5</c:v>
                </c:pt>
                <c:pt idx="174">
                  <c:v>46.724999999999994</c:v>
                </c:pt>
                <c:pt idx="175">
                  <c:v>42.5</c:v>
                </c:pt>
                <c:pt idx="176">
                  <c:v>46.4</c:v>
                </c:pt>
                <c:pt idx="177">
                  <c:v>42.5</c:v>
                </c:pt>
                <c:pt idx="178">
                  <c:v>46.075000000000003</c:v>
                </c:pt>
                <c:pt idx="179">
                  <c:v>42.5</c:v>
                </c:pt>
                <c:pt idx="180">
                  <c:v>45.75</c:v>
                </c:pt>
                <c:pt idx="181">
                  <c:v>42.5</c:v>
                </c:pt>
                <c:pt idx="182">
                  <c:v>45.424999999999997</c:v>
                </c:pt>
                <c:pt idx="183">
                  <c:v>42.5</c:v>
                </c:pt>
                <c:pt idx="184">
                  <c:v>45.099999999999994</c:v>
                </c:pt>
                <c:pt idx="185">
                  <c:v>42.5</c:v>
                </c:pt>
                <c:pt idx="186">
                  <c:v>44.774999999999999</c:v>
                </c:pt>
                <c:pt idx="187">
                  <c:v>42.5</c:v>
                </c:pt>
                <c:pt idx="188">
                  <c:v>44.45</c:v>
                </c:pt>
                <c:pt idx="189">
                  <c:v>42.5</c:v>
                </c:pt>
                <c:pt idx="190">
                  <c:v>44.125</c:v>
                </c:pt>
                <c:pt idx="191">
                  <c:v>42.5</c:v>
                </c:pt>
                <c:pt idx="192">
                  <c:v>43.8</c:v>
                </c:pt>
                <c:pt idx="193">
                  <c:v>42.5</c:v>
                </c:pt>
                <c:pt idx="194">
                  <c:v>43.474999999999994</c:v>
                </c:pt>
                <c:pt idx="195">
                  <c:v>42.5</c:v>
                </c:pt>
                <c:pt idx="196">
                  <c:v>43.15</c:v>
                </c:pt>
                <c:pt idx="197">
                  <c:v>42.5</c:v>
                </c:pt>
                <c:pt idx="198">
                  <c:v>42.825000000000003</c:v>
                </c:pt>
                <c:pt idx="199">
                  <c:v>42.5</c:v>
                </c:pt>
                <c:pt idx="200">
                  <c:v>42.5</c:v>
                </c:pt>
                <c:pt idx="201">
                  <c:v>42.5</c:v>
                </c:pt>
                <c:pt idx="202">
                  <c:v>42.5</c:v>
                </c:pt>
                <c:pt idx="203">
                  <c:v>42.5</c:v>
                </c:pt>
                <c:pt idx="204">
                  <c:v>42.5</c:v>
                </c:pt>
                <c:pt idx="205">
                  <c:v>42.5</c:v>
                </c:pt>
                <c:pt idx="206">
                  <c:v>42.5</c:v>
                </c:pt>
                <c:pt idx="207">
                  <c:v>42.5</c:v>
                </c:pt>
                <c:pt idx="208">
                  <c:v>42.5</c:v>
                </c:pt>
                <c:pt idx="209">
                  <c:v>42.5</c:v>
                </c:pt>
                <c:pt idx="210">
                  <c:v>42.5</c:v>
                </c:pt>
                <c:pt idx="211">
                  <c:v>42.5</c:v>
                </c:pt>
                <c:pt idx="212">
                  <c:v>42.5</c:v>
                </c:pt>
                <c:pt idx="213">
                  <c:v>42.5</c:v>
                </c:pt>
                <c:pt idx="214">
                  <c:v>42.5</c:v>
                </c:pt>
                <c:pt idx="215">
                  <c:v>42.5</c:v>
                </c:pt>
                <c:pt idx="216">
                  <c:v>42.5</c:v>
                </c:pt>
                <c:pt idx="217">
                  <c:v>42.5</c:v>
                </c:pt>
                <c:pt idx="218">
                  <c:v>42.5</c:v>
                </c:pt>
                <c:pt idx="219">
                  <c:v>42.5</c:v>
                </c:pt>
                <c:pt idx="220">
                  <c:v>42.5</c:v>
                </c:pt>
                <c:pt idx="221">
                  <c:v>42.5</c:v>
                </c:pt>
                <c:pt idx="222">
                  <c:v>42.5</c:v>
                </c:pt>
                <c:pt idx="223">
                  <c:v>42.5</c:v>
                </c:pt>
                <c:pt idx="224">
                  <c:v>42.5</c:v>
                </c:pt>
                <c:pt idx="225">
                  <c:v>42.5</c:v>
                </c:pt>
                <c:pt idx="226">
                  <c:v>42.5</c:v>
                </c:pt>
                <c:pt idx="227">
                  <c:v>42.5</c:v>
                </c:pt>
                <c:pt idx="228">
                  <c:v>42.5</c:v>
                </c:pt>
                <c:pt idx="229">
                  <c:v>42.5</c:v>
                </c:pt>
                <c:pt idx="230">
                  <c:v>42.5</c:v>
                </c:pt>
                <c:pt idx="231">
                  <c:v>42.5</c:v>
                </c:pt>
                <c:pt idx="232">
                  <c:v>42.5</c:v>
                </c:pt>
                <c:pt idx="233">
                  <c:v>42.5</c:v>
                </c:pt>
                <c:pt idx="234">
                  <c:v>42.5</c:v>
                </c:pt>
                <c:pt idx="235">
                  <c:v>42.5</c:v>
                </c:pt>
                <c:pt idx="236">
                  <c:v>42.5</c:v>
                </c:pt>
                <c:pt idx="237">
                  <c:v>42.5</c:v>
                </c:pt>
                <c:pt idx="238">
                  <c:v>42.5</c:v>
                </c:pt>
                <c:pt idx="239">
                  <c:v>42.5</c:v>
                </c:pt>
                <c:pt idx="240">
                  <c:v>42.5</c:v>
                </c:pt>
                <c:pt idx="241">
                  <c:v>42.5</c:v>
                </c:pt>
                <c:pt idx="242">
                  <c:v>42.5</c:v>
                </c:pt>
                <c:pt idx="243">
                  <c:v>42.5</c:v>
                </c:pt>
                <c:pt idx="244">
                  <c:v>42.5</c:v>
                </c:pt>
                <c:pt idx="245">
                  <c:v>42.5</c:v>
                </c:pt>
                <c:pt idx="246">
                  <c:v>42.5</c:v>
                </c:pt>
                <c:pt idx="247">
                  <c:v>42.5</c:v>
                </c:pt>
                <c:pt idx="248">
                  <c:v>42.5</c:v>
                </c:pt>
                <c:pt idx="249">
                  <c:v>42.5</c:v>
                </c:pt>
                <c:pt idx="250">
                  <c:v>42.5</c:v>
                </c:pt>
                <c:pt idx="251">
                  <c:v>42.5</c:v>
                </c:pt>
                <c:pt idx="252">
                  <c:v>42.5</c:v>
                </c:pt>
                <c:pt idx="253">
                  <c:v>42.5</c:v>
                </c:pt>
                <c:pt idx="254">
                  <c:v>42.5</c:v>
                </c:pt>
                <c:pt idx="255">
                  <c:v>42.5</c:v>
                </c:pt>
                <c:pt idx="256">
                  <c:v>42.5</c:v>
                </c:pt>
                <c:pt idx="257">
                  <c:v>42.5</c:v>
                </c:pt>
                <c:pt idx="258">
                  <c:v>42.5</c:v>
                </c:pt>
                <c:pt idx="259">
                  <c:v>42.5</c:v>
                </c:pt>
                <c:pt idx="260">
                  <c:v>42.5</c:v>
                </c:pt>
                <c:pt idx="261">
                  <c:v>42.5</c:v>
                </c:pt>
                <c:pt idx="262">
                  <c:v>42.5</c:v>
                </c:pt>
                <c:pt idx="263">
                  <c:v>42.5</c:v>
                </c:pt>
                <c:pt idx="264">
                  <c:v>42.5</c:v>
                </c:pt>
                <c:pt idx="265">
                  <c:v>42.5</c:v>
                </c:pt>
                <c:pt idx="266">
                  <c:v>42.5</c:v>
                </c:pt>
                <c:pt idx="267">
                  <c:v>42.5</c:v>
                </c:pt>
                <c:pt idx="268">
                  <c:v>42.5</c:v>
                </c:pt>
                <c:pt idx="269">
                  <c:v>42.5</c:v>
                </c:pt>
                <c:pt idx="270">
                  <c:v>42.5</c:v>
                </c:pt>
                <c:pt idx="271">
                  <c:v>42.5</c:v>
                </c:pt>
                <c:pt idx="272">
                  <c:v>42.5</c:v>
                </c:pt>
                <c:pt idx="273">
                  <c:v>42.5</c:v>
                </c:pt>
                <c:pt idx="274">
                  <c:v>42.5</c:v>
                </c:pt>
                <c:pt idx="275">
                  <c:v>42.5</c:v>
                </c:pt>
                <c:pt idx="276">
                  <c:v>42.5</c:v>
                </c:pt>
                <c:pt idx="277">
                  <c:v>42.5</c:v>
                </c:pt>
                <c:pt idx="278">
                  <c:v>42.5</c:v>
                </c:pt>
                <c:pt idx="279">
                  <c:v>42.5</c:v>
                </c:pt>
                <c:pt idx="280">
                  <c:v>42.5</c:v>
                </c:pt>
                <c:pt idx="281">
                  <c:v>42.5</c:v>
                </c:pt>
                <c:pt idx="282">
                  <c:v>42.5</c:v>
                </c:pt>
                <c:pt idx="283">
                  <c:v>42.5</c:v>
                </c:pt>
                <c:pt idx="284">
                  <c:v>42.5</c:v>
                </c:pt>
                <c:pt idx="285">
                  <c:v>42.5</c:v>
                </c:pt>
                <c:pt idx="286">
                  <c:v>42.5</c:v>
                </c:pt>
                <c:pt idx="287">
                  <c:v>42.5</c:v>
                </c:pt>
                <c:pt idx="288">
                  <c:v>42.5</c:v>
                </c:pt>
                <c:pt idx="289">
                  <c:v>42.5</c:v>
                </c:pt>
                <c:pt idx="290">
                  <c:v>42.5</c:v>
                </c:pt>
                <c:pt idx="291">
                  <c:v>42.5</c:v>
                </c:pt>
                <c:pt idx="292">
                  <c:v>42.5</c:v>
                </c:pt>
                <c:pt idx="293">
                  <c:v>42.5</c:v>
                </c:pt>
                <c:pt idx="294">
                  <c:v>42.5</c:v>
                </c:pt>
                <c:pt idx="295">
                  <c:v>42.5</c:v>
                </c:pt>
                <c:pt idx="296">
                  <c:v>42.5</c:v>
                </c:pt>
                <c:pt idx="297">
                  <c:v>42.5</c:v>
                </c:pt>
                <c:pt idx="298">
                  <c:v>42.5</c:v>
                </c:pt>
                <c:pt idx="299">
                  <c:v>42.5</c:v>
                </c:pt>
                <c:pt idx="300">
                  <c:v>42.5</c:v>
                </c:pt>
                <c:pt idx="301">
                  <c:v>42.5</c:v>
                </c:pt>
                <c:pt idx="302">
                  <c:v>42.5</c:v>
                </c:pt>
                <c:pt idx="303">
                  <c:v>42.5</c:v>
                </c:pt>
                <c:pt idx="304">
                  <c:v>42.5</c:v>
                </c:pt>
                <c:pt idx="305">
                  <c:v>42.5</c:v>
                </c:pt>
                <c:pt idx="306">
                  <c:v>42.5</c:v>
                </c:pt>
                <c:pt idx="307">
                  <c:v>42.5</c:v>
                </c:pt>
                <c:pt idx="308">
                  <c:v>42.5</c:v>
                </c:pt>
                <c:pt idx="309">
                  <c:v>42.5</c:v>
                </c:pt>
                <c:pt idx="310">
                  <c:v>42.5</c:v>
                </c:pt>
                <c:pt idx="311">
                  <c:v>42.5</c:v>
                </c:pt>
                <c:pt idx="312">
                  <c:v>42.5</c:v>
                </c:pt>
                <c:pt idx="313">
                  <c:v>42.5</c:v>
                </c:pt>
                <c:pt idx="314">
                  <c:v>42.5</c:v>
                </c:pt>
                <c:pt idx="315">
                  <c:v>42.5</c:v>
                </c:pt>
                <c:pt idx="316">
                  <c:v>42.5</c:v>
                </c:pt>
                <c:pt idx="317">
                  <c:v>42.5</c:v>
                </c:pt>
                <c:pt idx="318">
                  <c:v>42.5</c:v>
                </c:pt>
                <c:pt idx="319">
                  <c:v>42.5</c:v>
                </c:pt>
                <c:pt idx="320">
                  <c:v>42.5</c:v>
                </c:pt>
                <c:pt idx="321">
                  <c:v>42.5</c:v>
                </c:pt>
                <c:pt idx="322">
                  <c:v>42.5</c:v>
                </c:pt>
                <c:pt idx="323">
                  <c:v>42.5</c:v>
                </c:pt>
                <c:pt idx="324">
                  <c:v>42.5</c:v>
                </c:pt>
                <c:pt idx="325">
                  <c:v>42.5</c:v>
                </c:pt>
                <c:pt idx="326">
                  <c:v>42.5</c:v>
                </c:pt>
                <c:pt idx="327">
                  <c:v>42.5</c:v>
                </c:pt>
                <c:pt idx="328">
                  <c:v>42.5</c:v>
                </c:pt>
                <c:pt idx="329">
                  <c:v>42.5</c:v>
                </c:pt>
                <c:pt idx="330">
                  <c:v>42.5</c:v>
                </c:pt>
                <c:pt idx="331">
                  <c:v>42.5</c:v>
                </c:pt>
                <c:pt idx="332">
                  <c:v>42.5</c:v>
                </c:pt>
                <c:pt idx="333">
                  <c:v>42.5</c:v>
                </c:pt>
                <c:pt idx="334">
                  <c:v>42.5</c:v>
                </c:pt>
                <c:pt idx="335">
                  <c:v>42.5</c:v>
                </c:pt>
                <c:pt idx="336">
                  <c:v>42.5</c:v>
                </c:pt>
                <c:pt idx="337">
                  <c:v>42.5</c:v>
                </c:pt>
                <c:pt idx="338">
                  <c:v>42.5</c:v>
                </c:pt>
                <c:pt idx="339">
                  <c:v>42.5</c:v>
                </c:pt>
                <c:pt idx="340">
                  <c:v>42.5</c:v>
                </c:pt>
                <c:pt idx="341">
                  <c:v>42.5</c:v>
                </c:pt>
                <c:pt idx="342">
                  <c:v>42.5</c:v>
                </c:pt>
                <c:pt idx="343">
                  <c:v>42.5</c:v>
                </c:pt>
                <c:pt idx="344">
                  <c:v>42.5</c:v>
                </c:pt>
                <c:pt idx="345">
                  <c:v>42.5</c:v>
                </c:pt>
                <c:pt idx="346">
                  <c:v>42.5</c:v>
                </c:pt>
                <c:pt idx="347">
                  <c:v>42.5</c:v>
                </c:pt>
                <c:pt idx="348">
                  <c:v>42.5</c:v>
                </c:pt>
                <c:pt idx="349">
                  <c:v>42.5</c:v>
                </c:pt>
                <c:pt idx="350">
                  <c:v>42.5</c:v>
                </c:pt>
                <c:pt idx="351">
                  <c:v>42.5</c:v>
                </c:pt>
                <c:pt idx="352">
                  <c:v>42.5</c:v>
                </c:pt>
                <c:pt idx="353">
                  <c:v>42.5</c:v>
                </c:pt>
                <c:pt idx="354">
                  <c:v>42.5</c:v>
                </c:pt>
                <c:pt idx="355">
                  <c:v>42.5</c:v>
                </c:pt>
                <c:pt idx="356">
                  <c:v>42.5</c:v>
                </c:pt>
                <c:pt idx="357">
                  <c:v>42.5</c:v>
                </c:pt>
                <c:pt idx="358">
                  <c:v>42.5</c:v>
                </c:pt>
                <c:pt idx="359">
                  <c:v>42.5</c:v>
                </c:pt>
                <c:pt idx="360">
                  <c:v>42.5</c:v>
                </c:pt>
                <c:pt idx="361">
                  <c:v>42.5</c:v>
                </c:pt>
                <c:pt idx="362">
                  <c:v>42.5</c:v>
                </c:pt>
                <c:pt idx="363">
                  <c:v>42.5</c:v>
                </c:pt>
                <c:pt idx="364">
                  <c:v>42.5</c:v>
                </c:pt>
                <c:pt idx="365">
                  <c:v>42.5</c:v>
                </c:pt>
                <c:pt idx="366">
                  <c:v>42.5</c:v>
                </c:pt>
                <c:pt idx="367">
                  <c:v>42.5</c:v>
                </c:pt>
                <c:pt idx="368">
                  <c:v>42.5</c:v>
                </c:pt>
                <c:pt idx="369">
                  <c:v>42.5</c:v>
                </c:pt>
                <c:pt idx="370">
                  <c:v>42.5</c:v>
                </c:pt>
                <c:pt idx="371">
                  <c:v>42.5</c:v>
                </c:pt>
                <c:pt idx="372">
                  <c:v>42.5</c:v>
                </c:pt>
                <c:pt idx="373">
                  <c:v>42.5</c:v>
                </c:pt>
                <c:pt idx="374">
                  <c:v>42.5</c:v>
                </c:pt>
                <c:pt idx="375">
                  <c:v>42.5</c:v>
                </c:pt>
                <c:pt idx="376">
                  <c:v>42.5</c:v>
                </c:pt>
                <c:pt idx="377">
                  <c:v>42.5</c:v>
                </c:pt>
                <c:pt idx="378">
                  <c:v>42.5</c:v>
                </c:pt>
                <c:pt idx="379">
                  <c:v>42.5</c:v>
                </c:pt>
                <c:pt idx="380">
                  <c:v>42.5</c:v>
                </c:pt>
                <c:pt idx="381">
                  <c:v>42.5</c:v>
                </c:pt>
                <c:pt idx="382">
                  <c:v>42.5</c:v>
                </c:pt>
                <c:pt idx="383">
                  <c:v>42.5</c:v>
                </c:pt>
                <c:pt idx="384">
                  <c:v>42.5</c:v>
                </c:pt>
                <c:pt idx="385">
                  <c:v>42.5</c:v>
                </c:pt>
                <c:pt idx="386">
                  <c:v>42.5</c:v>
                </c:pt>
                <c:pt idx="387">
                  <c:v>42.5</c:v>
                </c:pt>
                <c:pt idx="388">
                  <c:v>42.5</c:v>
                </c:pt>
                <c:pt idx="389">
                  <c:v>42.5</c:v>
                </c:pt>
                <c:pt idx="390">
                  <c:v>42.5</c:v>
                </c:pt>
                <c:pt idx="391">
                  <c:v>42.5</c:v>
                </c:pt>
                <c:pt idx="392">
                  <c:v>42.5</c:v>
                </c:pt>
                <c:pt idx="393">
                  <c:v>42.5</c:v>
                </c:pt>
                <c:pt idx="394">
                  <c:v>42.5</c:v>
                </c:pt>
                <c:pt idx="395">
                  <c:v>42.5</c:v>
                </c:pt>
                <c:pt idx="396">
                  <c:v>42.5</c:v>
                </c:pt>
                <c:pt idx="397">
                  <c:v>42.5</c:v>
                </c:pt>
                <c:pt idx="398">
                  <c:v>42.5</c:v>
                </c:pt>
                <c:pt idx="399">
                  <c:v>42.5</c:v>
                </c:pt>
                <c:pt idx="400">
                  <c:v>42.5</c:v>
                </c:pt>
                <c:pt idx="401">
                  <c:v>42.5</c:v>
                </c:pt>
                <c:pt idx="402">
                  <c:v>42.5</c:v>
                </c:pt>
                <c:pt idx="403">
                  <c:v>42.5</c:v>
                </c:pt>
                <c:pt idx="404">
                  <c:v>42.5</c:v>
                </c:pt>
                <c:pt idx="405">
                  <c:v>42.5</c:v>
                </c:pt>
                <c:pt idx="406">
                  <c:v>42.5</c:v>
                </c:pt>
                <c:pt idx="407">
                  <c:v>42.5</c:v>
                </c:pt>
                <c:pt idx="408">
                  <c:v>42.5</c:v>
                </c:pt>
                <c:pt idx="409">
                  <c:v>42.5</c:v>
                </c:pt>
                <c:pt idx="410">
                  <c:v>42.5</c:v>
                </c:pt>
                <c:pt idx="411">
                  <c:v>42.5</c:v>
                </c:pt>
                <c:pt idx="412">
                  <c:v>42.5</c:v>
                </c:pt>
                <c:pt idx="413">
                  <c:v>42.5</c:v>
                </c:pt>
                <c:pt idx="414">
                  <c:v>42.5</c:v>
                </c:pt>
                <c:pt idx="415">
                  <c:v>42.5</c:v>
                </c:pt>
                <c:pt idx="416">
                  <c:v>42.5</c:v>
                </c:pt>
                <c:pt idx="417">
                  <c:v>42.5</c:v>
                </c:pt>
                <c:pt idx="418">
                  <c:v>42.5</c:v>
                </c:pt>
                <c:pt idx="419">
                  <c:v>42.5</c:v>
                </c:pt>
                <c:pt idx="420">
                  <c:v>42.5</c:v>
                </c:pt>
                <c:pt idx="421">
                  <c:v>42.5</c:v>
                </c:pt>
                <c:pt idx="422">
                  <c:v>42.5</c:v>
                </c:pt>
                <c:pt idx="423">
                  <c:v>42.5</c:v>
                </c:pt>
                <c:pt idx="424">
                  <c:v>42.5</c:v>
                </c:pt>
                <c:pt idx="425">
                  <c:v>42.5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10D-45FE-AC86-56333D4394BB}"/>
            </c:ext>
          </c:extLst>
        </c:ser>
        <c:ser>
          <c:idx val="1"/>
          <c:order val="1"/>
          <c:spPr>
            <a:ln>
              <a:solidFill>
                <a:schemeClr val="accent6">
                  <a:alpha val="70000"/>
                </a:schemeClr>
              </a:solidFill>
            </a:ln>
          </c:spPr>
          <c:marker>
            <c:symbol val="none"/>
          </c:marker>
          <c:xVal>
            <c:numRef>
              <c:f>'1'!$AC$25:$AC$450</c:f>
              <c:numCache>
                <c:formatCode>#,##0.000</c:formatCode>
                <c:ptCount val="426"/>
                <c:pt idx="0">
                  <c:v>0</c:v>
                </c:pt>
                <c:pt idx="1">
                  <c:v>0</c:v>
                </c:pt>
                <c:pt idx="2">
                  <c:v>16.25</c:v>
                </c:pt>
                <c:pt idx="3">
                  <c:v>16.25</c:v>
                </c:pt>
                <c:pt idx="4">
                  <c:v>32.5</c:v>
                </c:pt>
                <c:pt idx="5">
                  <c:v>32.5</c:v>
                </c:pt>
                <c:pt idx="6">
                  <c:v>48.75</c:v>
                </c:pt>
                <c:pt idx="7">
                  <c:v>48.75</c:v>
                </c:pt>
                <c:pt idx="8">
                  <c:v>65</c:v>
                </c:pt>
                <c:pt idx="9">
                  <c:v>65</c:v>
                </c:pt>
                <c:pt idx="10">
                  <c:v>81.25</c:v>
                </c:pt>
                <c:pt idx="11">
                  <c:v>81.25</c:v>
                </c:pt>
                <c:pt idx="12">
                  <c:v>97.5</c:v>
                </c:pt>
                <c:pt idx="13">
                  <c:v>97.5</c:v>
                </c:pt>
                <c:pt idx="14">
                  <c:v>113.75</c:v>
                </c:pt>
                <c:pt idx="15">
                  <c:v>113.75</c:v>
                </c:pt>
                <c:pt idx="16">
                  <c:v>130</c:v>
                </c:pt>
                <c:pt idx="17">
                  <c:v>130</c:v>
                </c:pt>
                <c:pt idx="18">
                  <c:v>146.25</c:v>
                </c:pt>
                <c:pt idx="19">
                  <c:v>146.25</c:v>
                </c:pt>
                <c:pt idx="20">
                  <c:v>162.5</c:v>
                </c:pt>
                <c:pt idx="21">
                  <c:v>162.5</c:v>
                </c:pt>
                <c:pt idx="22">
                  <c:v>178.75</c:v>
                </c:pt>
                <c:pt idx="23">
                  <c:v>178.75</c:v>
                </c:pt>
                <c:pt idx="24">
                  <c:v>195</c:v>
                </c:pt>
                <c:pt idx="25">
                  <c:v>195</c:v>
                </c:pt>
                <c:pt idx="26">
                  <c:v>211.25</c:v>
                </c:pt>
                <c:pt idx="27">
                  <c:v>211.25</c:v>
                </c:pt>
                <c:pt idx="28">
                  <c:v>227.5</c:v>
                </c:pt>
                <c:pt idx="29">
                  <c:v>227.5</c:v>
                </c:pt>
                <c:pt idx="30">
                  <c:v>243.75</c:v>
                </c:pt>
                <c:pt idx="31">
                  <c:v>243.75</c:v>
                </c:pt>
                <c:pt idx="32">
                  <c:v>260</c:v>
                </c:pt>
                <c:pt idx="33">
                  <c:v>260</c:v>
                </c:pt>
                <c:pt idx="34">
                  <c:v>276.25</c:v>
                </c:pt>
                <c:pt idx="35">
                  <c:v>276.25</c:v>
                </c:pt>
                <c:pt idx="36">
                  <c:v>292.5</c:v>
                </c:pt>
                <c:pt idx="37">
                  <c:v>292.5</c:v>
                </c:pt>
                <c:pt idx="38">
                  <c:v>308.75</c:v>
                </c:pt>
                <c:pt idx="39">
                  <c:v>308.75</c:v>
                </c:pt>
                <c:pt idx="40">
                  <c:v>325</c:v>
                </c:pt>
                <c:pt idx="41">
                  <c:v>325</c:v>
                </c:pt>
                <c:pt idx="42">
                  <c:v>341.25</c:v>
                </c:pt>
                <c:pt idx="43">
                  <c:v>341.25</c:v>
                </c:pt>
                <c:pt idx="44">
                  <c:v>357.5</c:v>
                </c:pt>
                <c:pt idx="45">
                  <c:v>357.5</c:v>
                </c:pt>
                <c:pt idx="46">
                  <c:v>373.75</c:v>
                </c:pt>
                <c:pt idx="47">
                  <c:v>373.75</c:v>
                </c:pt>
                <c:pt idx="48">
                  <c:v>390</c:v>
                </c:pt>
                <c:pt idx="49">
                  <c:v>390</c:v>
                </c:pt>
                <c:pt idx="50">
                  <c:v>406.25</c:v>
                </c:pt>
                <c:pt idx="51">
                  <c:v>406.25</c:v>
                </c:pt>
                <c:pt idx="52">
                  <c:v>422.5</c:v>
                </c:pt>
                <c:pt idx="53">
                  <c:v>422.5</c:v>
                </c:pt>
                <c:pt idx="54">
                  <c:v>438.75</c:v>
                </c:pt>
                <c:pt idx="55">
                  <c:v>438.75</c:v>
                </c:pt>
                <c:pt idx="56">
                  <c:v>455</c:v>
                </c:pt>
                <c:pt idx="57">
                  <c:v>455</c:v>
                </c:pt>
                <c:pt idx="58">
                  <c:v>471.25</c:v>
                </c:pt>
                <c:pt idx="59">
                  <c:v>471.25</c:v>
                </c:pt>
                <c:pt idx="60">
                  <c:v>487.5</c:v>
                </c:pt>
                <c:pt idx="61">
                  <c:v>487.5</c:v>
                </c:pt>
                <c:pt idx="62">
                  <c:v>503.75</c:v>
                </c:pt>
                <c:pt idx="63">
                  <c:v>503.75</c:v>
                </c:pt>
                <c:pt idx="64">
                  <c:v>520</c:v>
                </c:pt>
                <c:pt idx="65">
                  <c:v>520</c:v>
                </c:pt>
                <c:pt idx="66">
                  <c:v>536.25</c:v>
                </c:pt>
                <c:pt idx="67">
                  <c:v>536.25</c:v>
                </c:pt>
                <c:pt idx="68">
                  <c:v>552.5</c:v>
                </c:pt>
                <c:pt idx="69">
                  <c:v>552.5</c:v>
                </c:pt>
                <c:pt idx="70">
                  <c:v>568.75</c:v>
                </c:pt>
                <c:pt idx="71">
                  <c:v>568.75</c:v>
                </c:pt>
                <c:pt idx="72">
                  <c:v>585</c:v>
                </c:pt>
                <c:pt idx="73">
                  <c:v>585</c:v>
                </c:pt>
                <c:pt idx="74">
                  <c:v>601.25</c:v>
                </c:pt>
                <c:pt idx="75">
                  <c:v>601.25</c:v>
                </c:pt>
                <c:pt idx="76">
                  <c:v>617.5</c:v>
                </c:pt>
                <c:pt idx="77">
                  <c:v>617.5</c:v>
                </c:pt>
                <c:pt idx="78">
                  <c:v>633.75</c:v>
                </c:pt>
                <c:pt idx="79">
                  <c:v>633.75</c:v>
                </c:pt>
                <c:pt idx="80">
                  <c:v>650</c:v>
                </c:pt>
                <c:pt idx="81">
                  <c:v>650</c:v>
                </c:pt>
                <c:pt idx="82">
                  <c:v>666.25</c:v>
                </c:pt>
                <c:pt idx="83">
                  <c:v>666.25</c:v>
                </c:pt>
                <c:pt idx="84">
                  <c:v>682.5</c:v>
                </c:pt>
                <c:pt idx="85">
                  <c:v>682.5</c:v>
                </c:pt>
                <c:pt idx="86">
                  <c:v>698.75</c:v>
                </c:pt>
                <c:pt idx="87">
                  <c:v>698.75</c:v>
                </c:pt>
                <c:pt idx="88">
                  <c:v>715</c:v>
                </c:pt>
                <c:pt idx="89">
                  <c:v>715</c:v>
                </c:pt>
                <c:pt idx="90">
                  <c:v>731.25</c:v>
                </c:pt>
                <c:pt idx="91">
                  <c:v>731.25</c:v>
                </c:pt>
                <c:pt idx="92">
                  <c:v>747.5</c:v>
                </c:pt>
                <c:pt idx="93">
                  <c:v>747.5</c:v>
                </c:pt>
                <c:pt idx="94">
                  <c:v>763.75</c:v>
                </c:pt>
                <c:pt idx="95">
                  <c:v>763.75</c:v>
                </c:pt>
                <c:pt idx="96">
                  <c:v>780</c:v>
                </c:pt>
                <c:pt idx="97">
                  <c:v>780</c:v>
                </c:pt>
                <c:pt idx="98">
                  <c:v>796.25</c:v>
                </c:pt>
                <c:pt idx="99">
                  <c:v>796.25</c:v>
                </c:pt>
                <c:pt idx="100">
                  <c:v>812.5</c:v>
                </c:pt>
                <c:pt idx="101">
                  <c:v>812.5</c:v>
                </c:pt>
                <c:pt idx="102">
                  <c:v>828.75</c:v>
                </c:pt>
                <c:pt idx="103">
                  <c:v>828.75</c:v>
                </c:pt>
                <c:pt idx="104">
                  <c:v>845</c:v>
                </c:pt>
                <c:pt idx="105">
                  <c:v>845</c:v>
                </c:pt>
                <c:pt idx="106">
                  <c:v>861.25</c:v>
                </c:pt>
                <c:pt idx="107">
                  <c:v>861.25</c:v>
                </c:pt>
                <c:pt idx="108">
                  <c:v>877.5</c:v>
                </c:pt>
                <c:pt idx="109">
                  <c:v>877.5</c:v>
                </c:pt>
                <c:pt idx="110">
                  <c:v>893.75</c:v>
                </c:pt>
                <c:pt idx="111">
                  <c:v>893.75</c:v>
                </c:pt>
                <c:pt idx="112">
                  <c:v>910</c:v>
                </c:pt>
                <c:pt idx="113">
                  <c:v>910</c:v>
                </c:pt>
                <c:pt idx="114">
                  <c:v>926.25</c:v>
                </c:pt>
                <c:pt idx="115">
                  <c:v>926.25</c:v>
                </c:pt>
                <c:pt idx="116">
                  <c:v>942.5</c:v>
                </c:pt>
                <c:pt idx="117">
                  <c:v>942.5</c:v>
                </c:pt>
                <c:pt idx="118">
                  <c:v>958.75</c:v>
                </c:pt>
                <c:pt idx="119">
                  <c:v>958.75</c:v>
                </c:pt>
                <c:pt idx="120">
                  <c:v>975</c:v>
                </c:pt>
                <c:pt idx="121">
                  <c:v>975</c:v>
                </c:pt>
                <c:pt idx="122">
                  <c:v>991.25</c:v>
                </c:pt>
                <c:pt idx="123">
                  <c:v>991.25</c:v>
                </c:pt>
                <c:pt idx="124">
                  <c:v>1007.5</c:v>
                </c:pt>
                <c:pt idx="125">
                  <c:v>1007.5</c:v>
                </c:pt>
                <c:pt idx="126">
                  <c:v>1023.75</c:v>
                </c:pt>
                <c:pt idx="127">
                  <c:v>1023.75</c:v>
                </c:pt>
                <c:pt idx="128">
                  <c:v>1040</c:v>
                </c:pt>
                <c:pt idx="129">
                  <c:v>1040</c:v>
                </c:pt>
                <c:pt idx="130">
                  <c:v>1056.25</c:v>
                </c:pt>
                <c:pt idx="131">
                  <c:v>1056.25</c:v>
                </c:pt>
                <c:pt idx="132">
                  <c:v>1072.5</c:v>
                </c:pt>
                <c:pt idx="133">
                  <c:v>1072.5</c:v>
                </c:pt>
                <c:pt idx="134">
                  <c:v>1088.75</c:v>
                </c:pt>
                <c:pt idx="135">
                  <c:v>1088.75</c:v>
                </c:pt>
                <c:pt idx="136">
                  <c:v>1105</c:v>
                </c:pt>
                <c:pt idx="137">
                  <c:v>1105</c:v>
                </c:pt>
                <c:pt idx="138">
                  <c:v>1121.25</c:v>
                </c:pt>
                <c:pt idx="139">
                  <c:v>1121.25</c:v>
                </c:pt>
                <c:pt idx="140">
                  <c:v>1137.5</c:v>
                </c:pt>
                <c:pt idx="141">
                  <c:v>1137.5</c:v>
                </c:pt>
                <c:pt idx="142">
                  <c:v>1153.75</c:v>
                </c:pt>
                <c:pt idx="143">
                  <c:v>1153.75</c:v>
                </c:pt>
                <c:pt idx="144">
                  <c:v>1170</c:v>
                </c:pt>
                <c:pt idx="145">
                  <c:v>1170</c:v>
                </c:pt>
                <c:pt idx="146">
                  <c:v>1186.25</c:v>
                </c:pt>
                <c:pt idx="147">
                  <c:v>1186.25</c:v>
                </c:pt>
                <c:pt idx="148">
                  <c:v>1202.5</c:v>
                </c:pt>
                <c:pt idx="149">
                  <c:v>1202.5</c:v>
                </c:pt>
                <c:pt idx="150">
                  <c:v>1218.75</c:v>
                </c:pt>
                <c:pt idx="151">
                  <c:v>1218.75</c:v>
                </c:pt>
                <c:pt idx="152">
                  <c:v>1235</c:v>
                </c:pt>
                <c:pt idx="153">
                  <c:v>1235</c:v>
                </c:pt>
                <c:pt idx="154">
                  <c:v>1251.25</c:v>
                </c:pt>
                <c:pt idx="155">
                  <c:v>1251.25</c:v>
                </c:pt>
                <c:pt idx="156">
                  <c:v>1267.5</c:v>
                </c:pt>
                <c:pt idx="157">
                  <c:v>1267.5</c:v>
                </c:pt>
                <c:pt idx="158">
                  <c:v>1283.75</c:v>
                </c:pt>
                <c:pt idx="159">
                  <c:v>1283.75</c:v>
                </c:pt>
                <c:pt idx="160">
                  <c:v>1300</c:v>
                </c:pt>
                <c:pt idx="161">
                  <c:v>1300</c:v>
                </c:pt>
                <c:pt idx="162">
                  <c:v>1316.25</c:v>
                </c:pt>
                <c:pt idx="163">
                  <c:v>1316.25</c:v>
                </c:pt>
                <c:pt idx="164">
                  <c:v>1332.5</c:v>
                </c:pt>
                <c:pt idx="165">
                  <c:v>1332.5</c:v>
                </c:pt>
                <c:pt idx="166">
                  <c:v>1348.75</c:v>
                </c:pt>
                <c:pt idx="167">
                  <c:v>1348.75</c:v>
                </c:pt>
                <c:pt idx="168">
                  <c:v>1365</c:v>
                </c:pt>
                <c:pt idx="169">
                  <c:v>1365</c:v>
                </c:pt>
                <c:pt idx="170">
                  <c:v>1381.25</c:v>
                </c:pt>
                <c:pt idx="171">
                  <c:v>1381.25</c:v>
                </c:pt>
                <c:pt idx="172">
                  <c:v>1397.5</c:v>
                </c:pt>
                <c:pt idx="173">
                  <c:v>1397.5</c:v>
                </c:pt>
                <c:pt idx="174">
                  <c:v>1413.75</c:v>
                </c:pt>
                <c:pt idx="175">
                  <c:v>1413.75</c:v>
                </c:pt>
                <c:pt idx="176">
                  <c:v>1430</c:v>
                </c:pt>
                <c:pt idx="177">
                  <c:v>1430</c:v>
                </c:pt>
                <c:pt idx="178">
                  <c:v>1446.25</c:v>
                </c:pt>
                <c:pt idx="179">
                  <c:v>1446.25</c:v>
                </c:pt>
                <c:pt idx="180">
                  <c:v>1462.5</c:v>
                </c:pt>
                <c:pt idx="181">
                  <c:v>1462.5</c:v>
                </c:pt>
                <c:pt idx="182">
                  <c:v>1478.75</c:v>
                </c:pt>
                <c:pt idx="183">
                  <c:v>1478.75</c:v>
                </c:pt>
                <c:pt idx="184">
                  <c:v>1495</c:v>
                </c:pt>
                <c:pt idx="185">
                  <c:v>1495</c:v>
                </c:pt>
                <c:pt idx="186">
                  <c:v>1511.25</c:v>
                </c:pt>
                <c:pt idx="187">
                  <c:v>1511.25</c:v>
                </c:pt>
                <c:pt idx="188">
                  <c:v>1527.5</c:v>
                </c:pt>
                <c:pt idx="189">
                  <c:v>1527.5</c:v>
                </c:pt>
                <c:pt idx="190">
                  <c:v>1543.75</c:v>
                </c:pt>
                <c:pt idx="191">
                  <c:v>1543.75</c:v>
                </c:pt>
                <c:pt idx="192">
                  <c:v>1560</c:v>
                </c:pt>
                <c:pt idx="193">
                  <c:v>1560</c:v>
                </c:pt>
                <c:pt idx="194">
                  <c:v>1576.25</c:v>
                </c:pt>
                <c:pt idx="195">
                  <c:v>1576.25</c:v>
                </c:pt>
                <c:pt idx="196">
                  <c:v>1592.5</c:v>
                </c:pt>
                <c:pt idx="197">
                  <c:v>1592.5</c:v>
                </c:pt>
                <c:pt idx="198">
                  <c:v>1608.75</c:v>
                </c:pt>
                <c:pt idx="199">
                  <c:v>1608.75</c:v>
                </c:pt>
                <c:pt idx="200">
                  <c:v>1625</c:v>
                </c:pt>
                <c:pt idx="201">
                  <c:v>1625</c:v>
                </c:pt>
                <c:pt idx="202">
                  <c:v>1625</c:v>
                </c:pt>
                <c:pt idx="203">
                  <c:v>1625</c:v>
                </c:pt>
                <c:pt idx="204">
                  <c:v>1625</c:v>
                </c:pt>
                <c:pt idx="205">
                  <c:v>1625</c:v>
                </c:pt>
                <c:pt idx="206">
                  <c:v>1625</c:v>
                </c:pt>
                <c:pt idx="207">
                  <c:v>1625</c:v>
                </c:pt>
                <c:pt idx="208">
                  <c:v>1625</c:v>
                </c:pt>
                <c:pt idx="209">
                  <c:v>1625</c:v>
                </c:pt>
                <c:pt idx="210">
                  <c:v>1625</c:v>
                </c:pt>
                <c:pt idx="211">
                  <c:v>1625</c:v>
                </c:pt>
                <c:pt idx="212">
                  <c:v>1625</c:v>
                </c:pt>
                <c:pt idx="213">
                  <c:v>1625</c:v>
                </c:pt>
                <c:pt idx="214">
                  <c:v>1625</c:v>
                </c:pt>
                <c:pt idx="215">
                  <c:v>1625</c:v>
                </c:pt>
                <c:pt idx="216">
                  <c:v>1625</c:v>
                </c:pt>
                <c:pt idx="217">
                  <c:v>1625</c:v>
                </c:pt>
                <c:pt idx="218">
                  <c:v>1625</c:v>
                </c:pt>
                <c:pt idx="219">
                  <c:v>1625</c:v>
                </c:pt>
                <c:pt idx="220">
                  <c:v>1625</c:v>
                </c:pt>
                <c:pt idx="221">
                  <c:v>1625</c:v>
                </c:pt>
                <c:pt idx="222">
                  <c:v>1625</c:v>
                </c:pt>
                <c:pt idx="223">
                  <c:v>1625</c:v>
                </c:pt>
                <c:pt idx="224">
                  <c:v>1625</c:v>
                </c:pt>
                <c:pt idx="225">
                  <c:v>1625</c:v>
                </c:pt>
                <c:pt idx="226">
                  <c:v>1625</c:v>
                </c:pt>
                <c:pt idx="227">
                  <c:v>1625</c:v>
                </c:pt>
                <c:pt idx="228">
                  <c:v>1625</c:v>
                </c:pt>
                <c:pt idx="229">
                  <c:v>1625</c:v>
                </c:pt>
                <c:pt idx="230">
                  <c:v>1625</c:v>
                </c:pt>
                <c:pt idx="231">
                  <c:v>1625</c:v>
                </c:pt>
                <c:pt idx="232">
                  <c:v>1625</c:v>
                </c:pt>
                <c:pt idx="233">
                  <c:v>1625</c:v>
                </c:pt>
                <c:pt idx="234">
                  <c:v>1625</c:v>
                </c:pt>
                <c:pt idx="235">
                  <c:v>1625</c:v>
                </c:pt>
                <c:pt idx="236">
                  <c:v>1625</c:v>
                </c:pt>
                <c:pt idx="237">
                  <c:v>1625</c:v>
                </c:pt>
                <c:pt idx="238">
                  <c:v>1625</c:v>
                </c:pt>
                <c:pt idx="239">
                  <c:v>1625</c:v>
                </c:pt>
                <c:pt idx="240">
                  <c:v>1625</c:v>
                </c:pt>
                <c:pt idx="241">
                  <c:v>1625</c:v>
                </c:pt>
                <c:pt idx="242">
                  <c:v>1625</c:v>
                </c:pt>
                <c:pt idx="243">
                  <c:v>1625</c:v>
                </c:pt>
                <c:pt idx="244">
                  <c:v>1625</c:v>
                </c:pt>
                <c:pt idx="245">
                  <c:v>1625</c:v>
                </c:pt>
                <c:pt idx="246">
                  <c:v>1625</c:v>
                </c:pt>
                <c:pt idx="247">
                  <c:v>1625</c:v>
                </c:pt>
                <c:pt idx="248">
                  <c:v>1625</c:v>
                </c:pt>
                <c:pt idx="249">
                  <c:v>1625</c:v>
                </c:pt>
                <c:pt idx="250">
                  <c:v>1625</c:v>
                </c:pt>
                <c:pt idx="251">
                  <c:v>1625</c:v>
                </c:pt>
                <c:pt idx="252">
                  <c:v>1625</c:v>
                </c:pt>
                <c:pt idx="253">
                  <c:v>1625</c:v>
                </c:pt>
                <c:pt idx="254">
                  <c:v>1625</c:v>
                </c:pt>
                <c:pt idx="255">
                  <c:v>1625</c:v>
                </c:pt>
                <c:pt idx="256">
                  <c:v>1625</c:v>
                </c:pt>
                <c:pt idx="257">
                  <c:v>1625</c:v>
                </c:pt>
                <c:pt idx="258">
                  <c:v>1625</c:v>
                </c:pt>
                <c:pt idx="259">
                  <c:v>1625</c:v>
                </c:pt>
                <c:pt idx="260">
                  <c:v>1625</c:v>
                </c:pt>
                <c:pt idx="261">
                  <c:v>1625</c:v>
                </c:pt>
                <c:pt idx="262">
                  <c:v>1625</c:v>
                </c:pt>
                <c:pt idx="263">
                  <c:v>1625</c:v>
                </c:pt>
                <c:pt idx="264">
                  <c:v>1625</c:v>
                </c:pt>
                <c:pt idx="265">
                  <c:v>1625</c:v>
                </c:pt>
                <c:pt idx="266">
                  <c:v>1625</c:v>
                </c:pt>
                <c:pt idx="267">
                  <c:v>1625</c:v>
                </c:pt>
                <c:pt idx="268">
                  <c:v>1625</c:v>
                </c:pt>
                <c:pt idx="269">
                  <c:v>1625</c:v>
                </c:pt>
                <c:pt idx="270">
                  <c:v>1625</c:v>
                </c:pt>
                <c:pt idx="271">
                  <c:v>1625</c:v>
                </c:pt>
                <c:pt idx="272">
                  <c:v>1625</c:v>
                </c:pt>
                <c:pt idx="273">
                  <c:v>1625</c:v>
                </c:pt>
                <c:pt idx="274">
                  <c:v>1625</c:v>
                </c:pt>
                <c:pt idx="275">
                  <c:v>1625</c:v>
                </c:pt>
                <c:pt idx="276">
                  <c:v>1625</c:v>
                </c:pt>
                <c:pt idx="277">
                  <c:v>1625</c:v>
                </c:pt>
                <c:pt idx="278">
                  <c:v>1625</c:v>
                </c:pt>
                <c:pt idx="279">
                  <c:v>1625</c:v>
                </c:pt>
                <c:pt idx="280">
                  <c:v>1625</c:v>
                </c:pt>
                <c:pt idx="281">
                  <c:v>1625</c:v>
                </c:pt>
                <c:pt idx="282">
                  <c:v>1625</c:v>
                </c:pt>
                <c:pt idx="283">
                  <c:v>1625</c:v>
                </c:pt>
                <c:pt idx="284">
                  <c:v>1625</c:v>
                </c:pt>
                <c:pt idx="285">
                  <c:v>1625</c:v>
                </c:pt>
                <c:pt idx="286">
                  <c:v>1625</c:v>
                </c:pt>
                <c:pt idx="287">
                  <c:v>1625</c:v>
                </c:pt>
                <c:pt idx="288">
                  <c:v>1625</c:v>
                </c:pt>
                <c:pt idx="289">
                  <c:v>1625</c:v>
                </c:pt>
                <c:pt idx="290">
                  <c:v>1625</c:v>
                </c:pt>
                <c:pt idx="291">
                  <c:v>1625</c:v>
                </c:pt>
                <c:pt idx="292">
                  <c:v>1625</c:v>
                </c:pt>
                <c:pt idx="293">
                  <c:v>1625</c:v>
                </c:pt>
                <c:pt idx="294">
                  <c:v>1625</c:v>
                </c:pt>
                <c:pt idx="295">
                  <c:v>1625</c:v>
                </c:pt>
                <c:pt idx="296">
                  <c:v>1625</c:v>
                </c:pt>
                <c:pt idx="297">
                  <c:v>1625</c:v>
                </c:pt>
                <c:pt idx="298">
                  <c:v>1625</c:v>
                </c:pt>
                <c:pt idx="299">
                  <c:v>1625</c:v>
                </c:pt>
                <c:pt idx="300">
                  <c:v>1625</c:v>
                </c:pt>
                <c:pt idx="301">
                  <c:v>1625</c:v>
                </c:pt>
                <c:pt idx="302">
                  <c:v>1625</c:v>
                </c:pt>
                <c:pt idx="303">
                  <c:v>1625</c:v>
                </c:pt>
                <c:pt idx="304">
                  <c:v>1625</c:v>
                </c:pt>
                <c:pt idx="305">
                  <c:v>1625</c:v>
                </c:pt>
                <c:pt idx="306">
                  <c:v>1625</c:v>
                </c:pt>
                <c:pt idx="307">
                  <c:v>1625</c:v>
                </c:pt>
                <c:pt idx="308">
                  <c:v>1625</c:v>
                </c:pt>
                <c:pt idx="309">
                  <c:v>1625</c:v>
                </c:pt>
                <c:pt idx="310">
                  <c:v>1625</c:v>
                </c:pt>
                <c:pt idx="311">
                  <c:v>1625</c:v>
                </c:pt>
                <c:pt idx="312">
                  <c:v>1625</c:v>
                </c:pt>
                <c:pt idx="313">
                  <c:v>1625</c:v>
                </c:pt>
                <c:pt idx="314">
                  <c:v>1625</c:v>
                </c:pt>
                <c:pt idx="315">
                  <c:v>1625</c:v>
                </c:pt>
                <c:pt idx="316">
                  <c:v>1625</c:v>
                </c:pt>
                <c:pt idx="317">
                  <c:v>1625</c:v>
                </c:pt>
                <c:pt idx="318">
                  <c:v>1625</c:v>
                </c:pt>
                <c:pt idx="319">
                  <c:v>1625</c:v>
                </c:pt>
                <c:pt idx="320">
                  <c:v>1625</c:v>
                </c:pt>
                <c:pt idx="321">
                  <c:v>1625</c:v>
                </c:pt>
                <c:pt idx="322">
                  <c:v>1625</c:v>
                </c:pt>
                <c:pt idx="323">
                  <c:v>1625</c:v>
                </c:pt>
                <c:pt idx="324">
                  <c:v>1625</c:v>
                </c:pt>
                <c:pt idx="325">
                  <c:v>1625</c:v>
                </c:pt>
                <c:pt idx="326">
                  <c:v>1625</c:v>
                </c:pt>
                <c:pt idx="327">
                  <c:v>1625</c:v>
                </c:pt>
                <c:pt idx="328">
                  <c:v>1625</c:v>
                </c:pt>
                <c:pt idx="329">
                  <c:v>1625</c:v>
                </c:pt>
                <c:pt idx="330">
                  <c:v>1625</c:v>
                </c:pt>
                <c:pt idx="331">
                  <c:v>1625</c:v>
                </c:pt>
                <c:pt idx="332">
                  <c:v>1625</c:v>
                </c:pt>
                <c:pt idx="333">
                  <c:v>1625</c:v>
                </c:pt>
                <c:pt idx="334">
                  <c:v>1625</c:v>
                </c:pt>
                <c:pt idx="335">
                  <c:v>1625</c:v>
                </c:pt>
                <c:pt idx="336">
                  <c:v>1625</c:v>
                </c:pt>
                <c:pt idx="337">
                  <c:v>1625</c:v>
                </c:pt>
                <c:pt idx="338">
                  <c:v>1625</c:v>
                </c:pt>
                <c:pt idx="339">
                  <c:v>1625</c:v>
                </c:pt>
                <c:pt idx="340">
                  <c:v>1625</c:v>
                </c:pt>
                <c:pt idx="341">
                  <c:v>1625</c:v>
                </c:pt>
                <c:pt idx="342">
                  <c:v>1625</c:v>
                </c:pt>
                <c:pt idx="343">
                  <c:v>1625</c:v>
                </c:pt>
                <c:pt idx="344">
                  <c:v>1625</c:v>
                </c:pt>
                <c:pt idx="345">
                  <c:v>1625</c:v>
                </c:pt>
                <c:pt idx="346">
                  <c:v>1625</c:v>
                </c:pt>
                <c:pt idx="347">
                  <c:v>1625</c:v>
                </c:pt>
                <c:pt idx="348">
                  <c:v>1625</c:v>
                </c:pt>
                <c:pt idx="349">
                  <c:v>1625</c:v>
                </c:pt>
                <c:pt idx="350">
                  <c:v>1625</c:v>
                </c:pt>
                <c:pt idx="351">
                  <c:v>1625</c:v>
                </c:pt>
                <c:pt idx="352">
                  <c:v>1625</c:v>
                </c:pt>
                <c:pt idx="353">
                  <c:v>1625</c:v>
                </c:pt>
                <c:pt idx="354">
                  <c:v>1625</c:v>
                </c:pt>
                <c:pt idx="355">
                  <c:v>1625</c:v>
                </c:pt>
                <c:pt idx="356">
                  <c:v>1625</c:v>
                </c:pt>
                <c:pt idx="357">
                  <c:v>1625</c:v>
                </c:pt>
                <c:pt idx="358">
                  <c:v>1625</c:v>
                </c:pt>
                <c:pt idx="359">
                  <c:v>1625</c:v>
                </c:pt>
                <c:pt idx="360">
                  <c:v>1625</c:v>
                </c:pt>
                <c:pt idx="361">
                  <c:v>1625</c:v>
                </c:pt>
                <c:pt idx="362">
                  <c:v>1625</c:v>
                </c:pt>
                <c:pt idx="363">
                  <c:v>1625</c:v>
                </c:pt>
                <c:pt idx="364">
                  <c:v>1625</c:v>
                </c:pt>
                <c:pt idx="365">
                  <c:v>1625</c:v>
                </c:pt>
                <c:pt idx="366">
                  <c:v>1625</c:v>
                </c:pt>
                <c:pt idx="367">
                  <c:v>1625</c:v>
                </c:pt>
                <c:pt idx="368">
                  <c:v>1625</c:v>
                </c:pt>
                <c:pt idx="369">
                  <c:v>1625</c:v>
                </c:pt>
                <c:pt idx="370">
                  <c:v>1625</c:v>
                </c:pt>
                <c:pt idx="371">
                  <c:v>1625</c:v>
                </c:pt>
                <c:pt idx="372">
                  <c:v>1625</c:v>
                </c:pt>
                <c:pt idx="373">
                  <c:v>1625</c:v>
                </c:pt>
                <c:pt idx="374">
                  <c:v>1625</c:v>
                </c:pt>
                <c:pt idx="375">
                  <c:v>1625</c:v>
                </c:pt>
                <c:pt idx="376">
                  <c:v>1625</c:v>
                </c:pt>
                <c:pt idx="377">
                  <c:v>1625</c:v>
                </c:pt>
                <c:pt idx="378">
                  <c:v>1625</c:v>
                </c:pt>
                <c:pt idx="379">
                  <c:v>1625</c:v>
                </c:pt>
                <c:pt idx="380">
                  <c:v>1625</c:v>
                </c:pt>
                <c:pt idx="381">
                  <c:v>1625</c:v>
                </c:pt>
                <c:pt idx="382">
                  <c:v>1625</c:v>
                </c:pt>
                <c:pt idx="383">
                  <c:v>1625</c:v>
                </c:pt>
                <c:pt idx="384">
                  <c:v>1625</c:v>
                </c:pt>
                <c:pt idx="385">
                  <c:v>1625</c:v>
                </c:pt>
                <c:pt idx="386">
                  <c:v>1625</c:v>
                </c:pt>
                <c:pt idx="387">
                  <c:v>1625</c:v>
                </c:pt>
                <c:pt idx="388">
                  <c:v>1625</c:v>
                </c:pt>
                <c:pt idx="389">
                  <c:v>1625</c:v>
                </c:pt>
                <c:pt idx="390">
                  <c:v>1625</c:v>
                </c:pt>
                <c:pt idx="391">
                  <c:v>1625</c:v>
                </c:pt>
                <c:pt idx="392">
                  <c:v>1625</c:v>
                </c:pt>
                <c:pt idx="393">
                  <c:v>1625</c:v>
                </c:pt>
                <c:pt idx="394">
                  <c:v>1625</c:v>
                </c:pt>
                <c:pt idx="395">
                  <c:v>1625</c:v>
                </c:pt>
                <c:pt idx="396">
                  <c:v>1625</c:v>
                </c:pt>
                <c:pt idx="397">
                  <c:v>1625</c:v>
                </c:pt>
                <c:pt idx="398">
                  <c:v>1625</c:v>
                </c:pt>
                <c:pt idx="399">
                  <c:v>1625</c:v>
                </c:pt>
                <c:pt idx="400">
                  <c:v>1625</c:v>
                </c:pt>
                <c:pt idx="401">
                  <c:v>1625</c:v>
                </c:pt>
                <c:pt idx="402">
                  <c:v>1625</c:v>
                </c:pt>
                <c:pt idx="403">
                  <c:v>1625</c:v>
                </c:pt>
                <c:pt idx="404">
                  <c:v>1625</c:v>
                </c:pt>
                <c:pt idx="405">
                  <c:v>1625</c:v>
                </c:pt>
                <c:pt idx="406">
                  <c:v>1625</c:v>
                </c:pt>
                <c:pt idx="407">
                  <c:v>1625</c:v>
                </c:pt>
                <c:pt idx="408">
                  <c:v>1625</c:v>
                </c:pt>
                <c:pt idx="409">
                  <c:v>1625</c:v>
                </c:pt>
                <c:pt idx="410">
                  <c:v>1625</c:v>
                </c:pt>
                <c:pt idx="411">
                  <c:v>1625</c:v>
                </c:pt>
                <c:pt idx="412">
                  <c:v>1625</c:v>
                </c:pt>
                <c:pt idx="413">
                  <c:v>1625</c:v>
                </c:pt>
                <c:pt idx="414">
                  <c:v>1625</c:v>
                </c:pt>
                <c:pt idx="415">
                  <c:v>1625</c:v>
                </c:pt>
                <c:pt idx="416">
                  <c:v>1625</c:v>
                </c:pt>
                <c:pt idx="417">
                  <c:v>1625</c:v>
                </c:pt>
                <c:pt idx="418">
                  <c:v>1625</c:v>
                </c:pt>
                <c:pt idx="419">
                  <c:v>1625</c:v>
                </c:pt>
                <c:pt idx="420">
                  <c:v>1625</c:v>
                </c:pt>
                <c:pt idx="421">
                  <c:v>1625</c:v>
                </c:pt>
                <c:pt idx="422">
                  <c:v>1625</c:v>
                </c:pt>
                <c:pt idx="423">
                  <c:v>1625</c:v>
                </c:pt>
                <c:pt idx="424">
                  <c:v>1625</c:v>
                </c:pt>
                <c:pt idx="425">
                  <c:v>1625</c:v>
                </c:pt>
              </c:numCache>
            </c:numRef>
          </c:xVal>
          <c:yVal>
            <c:numRef>
              <c:f>'1'!$AD$25:$AD$450</c:f>
              <c:numCache>
                <c:formatCode>#,##0.000</c:formatCode>
                <c:ptCount val="426"/>
                <c:pt idx="0">
                  <c:v>10</c:v>
                </c:pt>
                <c:pt idx="1">
                  <c:v>42.5</c:v>
                </c:pt>
                <c:pt idx="2">
                  <c:v>10.324999999999999</c:v>
                </c:pt>
                <c:pt idx="3">
                  <c:v>42.5</c:v>
                </c:pt>
                <c:pt idx="4">
                  <c:v>10.65</c:v>
                </c:pt>
                <c:pt idx="5">
                  <c:v>42.5</c:v>
                </c:pt>
                <c:pt idx="6">
                  <c:v>10.975</c:v>
                </c:pt>
                <c:pt idx="7">
                  <c:v>42.5</c:v>
                </c:pt>
                <c:pt idx="8">
                  <c:v>11.3</c:v>
                </c:pt>
                <c:pt idx="9">
                  <c:v>42.5</c:v>
                </c:pt>
                <c:pt idx="10">
                  <c:v>11.625</c:v>
                </c:pt>
                <c:pt idx="11">
                  <c:v>42.5</c:v>
                </c:pt>
                <c:pt idx="12">
                  <c:v>11.95</c:v>
                </c:pt>
                <c:pt idx="13">
                  <c:v>42.5</c:v>
                </c:pt>
                <c:pt idx="14">
                  <c:v>12.275</c:v>
                </c:pt>
                <c:pt idx="15">
                  <c:v>42.5</c:v>
                </c:pt>
                <c:pt idx="16">
                  <c:v>12.6</c:v>
                </c:pt>
                <c:pt idx="17">
                  <c:v>42.5</c:v>
                </c:pt>
                <c:pt idx="18">
                  <c:v>12.925000000000001</c:v>
                </c:pt>
                <c:pt idx="19">
                  <c:v>42.5</c:v>
                </c:pt>
                <c:pt idx="20">
                  <c:v>13.25</c:v>
                </c:pt>
                <c:pt idx="21">
                  <c:v>42.5</c:v>
                </c:pt>
                <c:pt idx="22">
                  <c:v>13.574999999999999</c:v>
                </c:pt>
                <c:pt idx="23">
                  <c:v>42.5</c:v>
                </c:pt>
                <c:pt idx="24">
                  <c:v>13.9</c:v>
                </c:pt>
                <c:pt idx="25">
                  <c:v>42.5</c:v>
                </c:pt>
                <c:pt idx="26">
                  <c:v>14.225</c:v>
                </c:pt>
                <c:pt idx="27">
                  <c:v>42.5</c:v>
                </c:pt>
                <c:pt idx="28">
                  <c:v>14.55</c:v>
                </c:pt>
                <c:pt idx="29">
                  <c:v>42.5</c:v>
                </c:pt>
                <c:pt idx="30">
                  <c:v>14.875</c:v>
                </c:pt>
                <c:pt idx="31">
                  <c:v>42.5</c:v>
                </c:pt>
                <c:pt idx="32">
                  <c:v>15.2</c:v>
                </c:pt>
                <c:pt idx="33">
                  <c:v>42.5</c:v>
                </c:pt>
                <c:pt idx="34">
                  <c:v>15.525</c:v>
                </c:pt>
                <c:pt idx="35">
                  <c:v>42.5</c:v>
                </c:pt>
                <c:pt idx="36">
                  <c:v>15.850000000000001</c:v>
                </c:pt>
                <c:pt idx="37">
                  <c:v>42.5</c:v>
                </c:pt>
                <c:pt idx="38">
                  <c:v>16.175000000000001</c:v>
                </c:pt>
                <c:pt idx="39">
                  <c:v>42.5</c:v>
                </c:pt>
                <c:pt idx="40">
                  <c:v>16.5</c:v>
                </c:pt>
                <c:pt idx="41">
                  <c:v>42.5</c:v>
                </c:pt>
                <c:pt idx="42">
                  <c:v>16.824999999999999</c:v>
                </c:pt>
                <c:pt idx="43">
                  <c:v>42.5</c:v>
                </c:pt>
                <c:pt idx="44">
                  <c:v>17.149999999999999</c:v>
                </c:pt>
                <c:pt idx="45">
                  <c:v>42.5</c:v>
                </c:pt>
                <c:pt idx="46">
                  <c:v>17.475000000000001</c:v>
                </c:pt>
                <c:pt idx="47">
                  <c:v>42.5</c:v>
                </c:pt>
                <c:pt idx="48">
                  <c:v>17.8</c:v>
                </c:pt>
                <c:pt idx="49">
                  <c:v>42.5</c:v>
                </c:pt>
                <c:pt idx="50">
                  <c:v>18.125</c:v>
                </c:pt>
                <c:pt idx="51">
                  <c:v>42.5</c:v>
                </c:pt>
                <c:pt idx="52">
                  <c:v>18.45</c:v>
                </c:pt>
                <c:pt idx="53">
                  <c:v>42.5</c:v>
                </c:pt>
                <c:pt idx="54">
                  <c:v>18.774999999999999</c:v>
                </c:pt>
                <c:pt idx="55">
                  <c:v>42.5</c:v>
                </c:pt>
                <c:pt idx="56">
                  <c:v>19.100000000000001</c:v>
                </c:pt>
                <c:pt idx="57">
                  <c:v>42.5</c:v>
                </c:pt>
                <c:pt idx="58">
                  <c:v>19.425000000000001</c:v>
                </c:pt>
                <c:pt idx="59">
                  <c:v>42.5</c:v>
                </c:pt>
                <c:pt idx="60">
                  <c:v>19.75</c:v>
                </c:pt>
                <c:pt idx="61">
                  <c:v>42.5</c:v>
                </c:pt>
                <c:pt idx="62">
                  <c:v>20.075000000000003</c:v>
                </c:pt>
                <c:pt idx="63">
                  <c:v>42.5</c:v>
                </c:pt>
                <c:pt idx="64">
                  <c:v>20.399999999999999</c:v>
                </c:pt>
                <c:pt idx="65">
                  <c:v>42.5</c:v>
                </c:pt>
                <c:pt idx="66">
                  <c:v>20.725000000000001</c:v>
                </c:pt>
                <c:pt idx="67">
                  <c:v>42.5</c:v>
                </c:pt>
                <c:pt idx="68">
                  <c:v>21.05</c:v>
                </c:pt>
                <c:pt idx="69">
                  <c:v>42.5</c:v>
                </c:pt>
                <c:pt idx="70">
                  <c:v>21.375</c:v>
                </c:pt>
                <c:pt idx="71">
                  <c:v>42.5</c:v>
                </c:pt>
                <c:pt idx="72">
                  <c:v>21.700000000000003</c:v>
                </c:pt>
                <c:pt idx="73">
                  <c:v>42.5</c:v>
                </c:pt>
                <c:pt idx="74">
                  <c:v>22.024999999999999</c:v>
                </c:pt>
                <c:pt idx="75">
                  <c:v>42.5</c:v>
                </c:pt>
                <c:pt idx="76">
                  <c:v>22.35</c:v>
                </c:pt>
                <c:pt idx="77">
                  <c:v>42.5</c:v>
                </c:pt>
                <c:pt idx="78">
                  <c:v>22.675000000000001</c:v>
                </c:pt>
                <c:pt idx="79">
                  <c:v>42.5</c:v>
                </c:pt>
                <c:pt idx="80">
                  <c:v>23</c:v>
                </c:pt>
                <c:pt idx="81">
                  <c:v>42.5</c:v>
                </c:pt>
                <c:pt idx="82">
                  <c:v>23.325000000000003</c:v>
                </c:pt>
                <c:pt idx="83">
                  <c:v>42.5</c:v>
                </c:pt>
                <c:pt idx="84">
                  <c:v>23.65</c:v>
                </c:pt>
                <c:pt idx="85">
                  <c:v>42.5</c:v>
                </c:pt>
                <c:pt idx="86">
                  <c:v>23.975000000000001</c:v>
                </c:pt>
                <c:pt idx="87">
                  <c:v>42.5</c:v>
                </c:pt>
                <c:pt idx="88">
                  <c:v>24.3</c:v>
                </c:pt>
                <c:pt idx="89">
                  <c:v>42.5</c:v>
                </c:pt>
                <c:pt idx="90">
                  <c:v>24.625</c:v>
                </c:pt>
                <c:pt idx="91">
                  <c:v>42.5</c:v>
                </c:pt>
                <c:pt idx="92">
                  <c:v>24.950000000000003</c:v>
                </c:pt>
                <c:pt idx="93">
                  <c:v>42.5</c:v>
                </c:pt>
                <c:pt idx="94">
                  <c:v>25.274999999999999</c:v>
                </c:pt>
                <c:pt idx="95">
                  <c:v>42.5</c:v>
                </c:pt>
                <c:pt idx="96">
                  <c:v>25.6</c:v>
                </c:pt>
                <c:pt idx="97">
                  <c:v>42.5</c:v>
                </c:pt>
                <c:pt idx="98">
                  <c:v>25.925000000000001</c:v>
                </c:pt>
                <c:pt idx="99">
                  <c:v>42.5</c:v>
                </c:pt>
                <c:pt idx="100">
                  <c:v>26.25</c:v>
                </c:pt>
                <c:pt idx="101">
                  <c:v>42.5</c:v>
                </c:pt>
                <c:pt idx="102">
                  <c:v>26.574999999999999</c:v>
                </c:pt>
                <c:pt idx="103">
                  <c:v>42.5</c:v>
                </c:pt>
                <c:pt idx="104">
                  <c:v>26.9</c:v>
                </c:pt>
                <c:pt idx="105">
                  <c:v>42.5</c:v>
                </c:pt>
                <c:pt idx="106">
                  <c:v>27.225000000000001</c:v>
                </c:pt>
                <c:pt idx="107">
                  <c:v>42.5</c:v>
                </c:pt>
                <c:pt idx="108">
                  <c:v>27.55</c:v>
                </c:pt>
                <c:pt idx="109">
                  <c:v>42.5</c:v>
                </c:pt>
                <c:pt idx="110">
                  <c:v>27.875</c:v>
                </c:pt>
                <c:pt idx="111">
                  <c:v>42.5</c:v>
                </c:pt>
                <c:pt idx="112">
                  <c:v>28.2</c:v>
                </c:pt>
                <c:pt idx="113">
                  <c:v>42.5</c:v>
                </c:pt>
                <c:pt idx="114">
                  <c:v>28.525000000000002</c:v>
                </c:pt>
                <c:pt idx="115">
                  <c:v>42.5</c:v>
                </c:pt>
                <c:pt idx="116">
                  <c:v>28.85</c:v>
                </c:pt>
                <c:pt idx="117">
                  <c:v>42.5</c:v>
                </c:pt>
                <c:pt idx="118">
                  <c:v>29.175000000000001</c:v>
                </c:pt>
                <c:pt idx="119">
                  <c:v>42.5</c:v>
                </c:pt>
                <c:pt idx="120">
                  <c:v>29.5</c:v>
                </c:pt>
                <c:pt idx="121">
                  <c:v>42.5</c:v>
                </c:pt>
                <c:pt idx="122">
                  <c:v>29.824999999999999</c:v>
                </c:pt>
                <c:pt idx="123">
                  <c:v>42.5</c:v>
                </c:pt>
                <c:pt idx="124">
                  <c:v>30.150000000000002</c:v>
                </c:pt>
                <c:pt idx="125">
                  <c:v>42.5</c:v>
                </c:pt>
                <c:pt idx="126">
                  <c:v>30.475000000000001</c:v>
                </c:pt>
                <c:pt idx="127">
                  <c:v>42.5</c:v>
                </c:pt>
                <c:pt idx="128">
                  <c:v>30.8</c:v>
                </c:pt>
                <c:pt idx="129">
                  <c:v>42.5</c:v>
                </c:pt>
                <c:pt idx="130">
                  <c:v>31.125</c:v>
                </c:pt>
                <c:pt idx="131">
                  <c:v>42.5</c:v>
                </c:pt>
                <c:pt idx="132">
                  <c:v>31.45</c:v>
                </c:pt>
                <c:pt idx="133">
                  <c:v>42.5</c:v>
                </c:pt>
                <c:pt idx="134">
                  <c:v>31.775000000000002</c:v>
                </c:pt>
                <c:pt idx="135">
                  <c:v>42.5</c:v>
                </c:pt>
                <c:pt idx="136">
                  <c:v>32.1</c:v>
                </c:pt>
                <c:pt idx="137">
                  <c:v>42.5</c:v>
                </c:pt>
                <c:pt idx="138">
                  <c:v>32.424999999999997</c:v>
                </c:pt>
                <c:pt idx="139">
                  <c:v>42.5</c:v>
                </c:pt>
                <c:pt idx="140">
                  <c:v>32.75</c:v>
                </c:pt>
                <c:pt idx="141">
                  <c:v>42.5</c:v>
                </c:pt>
                <c:pt idx="142">
                  <c:v>33.075000000000003</c:v>
                </c:pt>
                <c:pt idx="143">
                  <c:v>42.5</c:v>
                </c:pt>
                <c:pt idx="144">
                  <c:v>33.400000000000006</c:v>
                </c:pt>
                <c:pt idx="145">
                  <c:v>42.5</c:v>
                </c:pt>
                <c:pt idx="146">
                  <c:v>33.725000000000001</c:v>
                </c:pt>
                <c:pt idx="147">
                  <c:v>42.5</c:v>
                </c:pt>
                <c:pt idx="148">
                  <c:v>34.049999999999997</c:v>
                </c:pt>
                <c:pt idx="149">
                  <c:v>42.5</c:v>
                </c:pt>
                <c:pt idx="150">
                  <c:v>34.375</c:v>
                </c:pt>
                <c:pt idx="151">
                  <c:v>42.5</c:v>
                </c:pt>
                <c:pt idx="152">
                  <c:v>34.700000000000003</c:v>
                </c:pt>
                <c:pt idx="153">
                  <c:v>42.5</c:v>
                </c:pt>
                <c:pt idx="154">
                  <c:v>35.025000000000006</c:v>
                </c:pt>
                <c:pt idx="155">
                  <c:v>42.5</c:v>
                </c:pt>
                <c:pt idx="156">
                  <c:v>35.35</c:v>
                </c:pt>
                <c:pt idx="157">
                  <c:v>42.5</c:v>
                </c:pt>
                <c:pt idx="158">
                  <c:v>35.674999999999997</c:v>
                </c:pt>
                <c:pt idx="159">
                  <c:v>42.5</c:v>
                </c:pt>
                <c:pt idx="160">
                  <c:v>36</c:v>
                </c:pt>
                <c:pt idx="161">
                  <c:v>42.5</c:v>
                </c:pt>
                <c:pt idx="162">
                  <c:v>36.325000000000003</c:v>
                </c:pt>
                <c:pt idx="163">
                  <c:v>42.5</c:v>
                </c:pt>
                <c:pt idx="164">
                  <c:v>36.650000000000006</c:v>
                </c:pt>
                <c:pt idx="165">
                  <c:v>42.5</c:v>
                </c:pt>
                <c:pt idx="166">
                  <c:v>36.975000000000001</c:v>
                </c:pt>
                <c:pt idx="167">
                  <c:v>42.5</c:v>
                </c:pt>
                <c:pt idx="168">
                  <c:v>37.299999999999997</c:v>
                </c:pt>
                <c:pt idx="169">
                  <c:v>42.5</c:v>
                </c:pt>
                <c:pt idx="170">
                  <c:v>37.625</c:v>
                </c:pt>
                <c:pt idx="171">
                  <c:v>42.5</c:v>
                </c:pt>
                <c:pt idx="172">
                  <c:v>37.950000000000003</c:v>
                </c:pt>
                <c:pt idx="173">
                  <c:v>42.5</c:v>
                </c:pt>
                <c:pt idx="174">
                  <c:v>38.275000000000006</c:v>
                </c:pt>
                <c:pt idx="175">
                  <c:v>42.5</c:v>
                </c:pt>
                <c:pt idx="176">
                  <c:v>38.6</c:v>
                </c:pt>
                <c:pt idx="177">
                  <c:v>42.5</c:v>
                </c:pt>
                <c:pt idx="178">
                  <c:v>38.924999999999997</c:v>
                </c:pt>
                <c:pt idx="179">
                  <c:v>42.5</c:v>
                </c:pt>
                <c:pt idx="180">
                  <c:v>39.25</c:v>
                </c:pt>
                <c:pt idx="181">
                  <c:v>42.5</c:v>
                </c:pt>
                <c:pt idx="182">
                  <c:v>39.575000000000003</c:v>
                </c:pt>
                <c:pt idx="183">
                  <c:v>42.5</c:v>
                </c:pt>
                <c:pt idx="184">
                  <c:v>39.900000000000006</c:v>
                </c:pt>
                <c:pt idx="185">
                  <c:v>42.5</c:v>
                </c:pt>
                <c:pt idx="186">
                  <c:v>40.225000000000001</c:v>
                </c:pt>
                <c:pt idx="187">
                  <c:v>42.5</c:v>
                </c:pt>
                <c:pt idx="188">
                  <c:v>40.549999999999997</c:v>
                </c:pt>
                <c:pt idx="189">
                  <c:v>42.5</c:v>
                </c:pt>
                <c:pt idx="190">
                  <c:v>40.875</c:v>
                </c:pt>
                <c:pt idx="191">
                  <c:v>42.5</c:v>
                </c:pt>
                <c:pt idx="192">
                  <c:v>41.2</c:v>
                </c:pt>
                <c:pt idx="193">
                  <c:v>42.5</c:v>
                </c:pt>
                <c:pt idx="194">
                  <c:v>41.525000000000006</c:v>
                </c:pt>
                <c:pt idx="195">
                  <c:v>42.5</c:v>
                </c:pt>
                <c:pt idx="196">
                  <c:v>41.85</c:v>
                </c:pt>
                <c:pt idx="197">
                  <c:v>42.5</c:v>
                </c:pt>
                <c:pt idx="198">
                  <c:v>42.174999999999997</c:v>
                </c:pt>
                <c:pt idx="199">
                  <c:v>42.5</c:v>
                </c:pt>
                <c:pt idx="200">
                  <c:v>42.5</c:v>
                </c:pt>
                <c:pt idx="201">
                  <c:v>42.5</c:v>
                </c:pt>
                <c:pt idx="202">
                  <c:v>42.5</c:v>
                </c:pt>
                <c:pt idx="203">
                  <c:v>42.5</c:v>
                </c:pt>
                <c:pt idx="204">
                  <c:v>42.5</c:v>
                </c:pt>
                <c:pt idx="205">
                  <c:v>42.5</c:v>
                </c:pt>
                <c:pt idx="206">
                  <c:v>42.5</c:v>
                </c:pt>
                <c:pt idx="207">
                  <c:v>42.5</c:v>
                </c:pt>
                <c:pt idx="208">
                  <c:v>42.5</c:v>
                </c:pt>
                <c:pt idx="209">
                  <c:v>42.5</c:v>
                </c:pt>
                <c:pt idx="210">
                  <c:v>42.5</c:v>
                </c:pt>
                <c:pt idx="211">
                  <c:v>42.5</c:v>
                </c:pt>
                <c:pt idx="212">
                  <c:v>42.5</c:v>
                </c:pt>
                <c:pt idx="213">
                  <c:v>42.5</c:v>
                </c:pt>
                <c:pt idx="214">
                  <c:v>42.5</c:v>
                </c:pt>
                <c:pt idx="215">
                  <c:v>42.5</c:v>
                </c:pt>
                <c:pt idx="216">
                  <c:v>42.5</c:v>
                </c:pt>
                <c:pt idx="217">
                  <c:v>42.5</c:v>
                </c:pt>
                <c:pt idx="218">
                  <c:v>42.5</c:v>
                </c:pt>
                <c:pt idx="219">
                  <c:v>42.5</c:v>
                </c:pt>
                <c:pt idx="220">
                  <c:v>42.5</c:v>
                </c:pt>
                <c:pt idx="221">
                  <c:v>42.5</c:v>
                </c:pt>
                <c:pt idx="222">
                  <c:v>42.5</c:v>
                </c:pt>
                <c:pt idx="223">
                  <c:v>42.5</c:v>
                </c:pt>
                <c:pt idx="224">
                  <c:v>42.5</c:v>
                </c:pt>
                <c:pt idx="225">
                  <c:v>42.5</c:v>
                </c:pt>
                <c:pt idx="226">
                  <c:v>42.5</c:v>
                </c:pt>
                <c:pt idx="227">
                  <c:v>42.5</c:v>
                </c:pt>
                <c:pt idx="228">
                  <c:v>42.5</c:v>
                </c:pt>
                <c:pt idx="229">
                  <c:v>42.5</c:v>
                </c:pt>
                <c:pt idx="230">
                  <c:v>42.5</c:v>
                </c:pt>
                <c:pt idx="231">
                  <c:v>42.5</c:v>
                </c:pt>
                <c:pt idx="232">
                  <c:v>42.5</c:v>
                </c:pt>
                <c:pt idx="233">
                  <c:v>42.5</c:v>
                </c:pt>
                <c:pt idx="234">
                  <c:v>42.5</c:v>
                </c:pt>
                <c:pt idx="235">
                  <c:v>42.5</c:v>
                </c:pt>
                <c:pt idx="236">
                  <c:v>42.5</c:v>
                </c:pt>
                <c:pt idx="237">
                  <c:v>42.5</c:v>
                </c:pt>
                <c:pt idx="238">
                  <c:v>42.5</c:v>
                </c:pt>
                <c:pt idx="239">
                  <c:v>42.5</c:v>
                </c:pt>
                <c:pt idx="240">
                  <c:v>42.5</c:v>
                </c:pt>
                <c:pt idx="241">
                  <c:v>42.5</c:v>
                </c:pt>
                <c:pt idx="242">
                  <c:v>42.5</c:v>
                </c:pt>
                <c:pt idx="243">
                  <c:v>42.5</c:v>
                </c:pt>
                <c:pt idx="244">
                  <c:v>42.5</c:v>
                </c:pt>
                <c:pt idx="245">
                  <c:v>42.5</c:v>
                </c:pt>
                <c:pt idx="246">
                  <c:v>42.5</c:v>
                </c:pt>
                <c:pt idx="247">
                  <c:v>42.5</c:v>
                </c:pt>
                <c:pt idx="248">
                  <c:v>42.5</c:v>
                </c:pt>
                <c:pt idx="249">
                  <c:v>42.5</c:v>
                </c:pt>
                <c:pt idx="250">
                  <c:v>42.5</c:v>
                </c:pt>
                <c:pt idx="251">
                  <c:v>42.5</c:v>
                </c:pt>
                <c:pt idx="252">
                  <c:v>42.5</c:v>
                </c:pt>
                <c:pt idx="253">
                  <c:v>42.5</c:v>
                </c:pt>
                <c:pt idx="254">
                  <c:v>42.5</c:v>
                </c:pt>
                <c:pt idx="255">
                  <c:v>42.5</c:v>
                </c:pt>
                <c:pt idx="256">
                  <c:v>42.5</c:v>
                </c:pt>
                <c:pt idx="257">
                  <c:v>42.5</c:v>
                </c:pt>
                <c:pt idx="258">
                  <c:v>42.5</c:v>
                </c:pt>
                <c:pt idx="259">
                  <c:v>42.5</c:v>
                </c:pt>
                <c:pt idx="260">
                  <c:v>42.5</c:v>
                </c:pt>
                <c:pt idx="261">
                  <c:v>42.5</c:v>
                </c:pt>
                <c:pt idx="262">
                  <c:v>42.5</c:v>
                </c:pt>
                <c:pt idx="263">
                  <c:v>42.5</c:v>
                </c:pt>
                <c:pt idx="264">
                  <c:v>42.5</c:v>
                </c:pt>
                <c:pt idx="265">
                  <c:v>42.5</c:v>
                </c:pt>
                <c:pt idx="266">
                  <c:v>42.5</c:v>
                </c:pt>
                <c:pt idx="267">
                  <c:v>42.5</c:v>
                </c:pt>
                <c:pt idx="268">
                  <c:v>42.5</c:v>
                </c:pt>
                <c:pt idx="269">
                  <c:v>42.5</c:v>
                </c:pt>
                <c:pt idx="270">
                  <c:v>42.5</c:v>
                </c:pt>
                <c:pt idx="271">
                  <c:v>42.5</c:v>
                </c:pt>
                <c:pt idx="272">
                  <c:v>42.5</c:v>
                </c:pt>
                <c:pt idx="273">
                  <c:v>42.5</c:v>
                </c:pt>
                <c:pt idx="274">
                  <c:v>42.5</c:v>
                </c:pt>
                <c:pt idx="275">
                  <c:v>42.5</c:v>
                </c:pt>
                <c:pt idx="276">
                  <c:v>42.5</c:v>
                </c:pt>
                <c:pt idx="277">
                  <c:v>42.5</c:v>
                </c:pt>
                <c:pt idx="278">
                  <c:v>42.5</c:v>
                </c:pt>
                <c:pt idx="279">
                  <c:v>42.5</c:v>
                </c:pt>
                <c:pt idx="280">
                  <c:v>42.5</c:v>
                </c:pt>
                <c:pt idx="281">
                  <c:v>42.5</c:v>
                </c:pt>
                <c:pt idx="282">
                  <c:v>42.5</c:v>
                </c:pt>
                <c:pt idx="283">
                  <c:v>42.5</c:v>
                </c:pt>
                <c:pt idx="284">
                  <c:v>42.5</c:v>
                </c:pt>
                <c:pt idx="285">
                  <c:v>42.5</c:v>
                </c:pt>
                <c:pt idx="286">
                  <c:v>42.5</c:v>
                </c:pt>
                <c:pt idx="287">
                  <c:v>42.5</c:v>
                </c:pt>
                <c:pt idx="288">
                  <c:v>42.5</c:v>
                </c:pt>
                <c:pt idx="289">
                  <c:v>42.5</c:v>
                </c:pt>
                <c:pt idx="290">
                  <c:v>42.5</c:v>
                </c:pt>
                <c:pt idx="291">
                  <c:v>42.5</c:v>
                </c:pt>
                <c:pt idx="292">
                  <c:v>42.5</c:v>
                </c:pt>
                <c:pt idx="293">
                  <c:v>42.5</c:v>
                </c:pt>
                <c:pt idx="294">
                  <c:v>42.5</c:v>
                </c:pt>
                <c:pt idx="295">
                  <c:v>42.5</c:v>
                </c:pt>
                <c:pt idx="296">
                  <c:v>42.5</c:v>
                </c:pt>
                <c:pt idx="297">
                  <c:v>42.5</c:v>
                </c:pt>
                <c:pt idx="298">
                  <c:v>42.5</c:v>
                </c:pt>
                <c:pt idx="299">
                  <c:v>42.5</c:v>
                </c:pt>
                <c:pt idx="300">
                  <c:v>42.5</c:v>
                </c:pt>
                <c:pt idx="301">
                  <c:v>42.5</c:v>
                </c:pt>
                <c:pt idx="302">
                  <c:v>42.5</c:v>
                </c:pt>
                <c:pt idx="303">
                  <c:v>42.5</c:v>
                </c:pt>
                <c:pt idx="304">
                  <c:v>42.5</c:v>
                </c:pt>
                <c:pt idx="305">
                  <c:v>42.5</c:v>
                </c:pt>
                <c:pt idx="306">
                  <c:v>42.5</c:v>
                </c:pt>
                <c:pt idx="307">
                  <c:v>42.5</c:v>
                </c:pt>
                <c:pt idx="308">
                  <c:v>42.5</c:v>
                </c:pt>
                <c:pt idx="309">
                  <c:v>42.5</c:v>
                </c:pt>
                <c:pt idx="310">
                  <c:v>42.5</c:v>
                </c:pt>
                <c:pt idx="311">
                  <c:v>42.5</c:v>
                </c:pt>
                <c:pt idx="312">
                  <c:v>42.5</c:v>
                </c:pt>
                <c:pt idx="313">
                  <c:v>42.5</c:v>
                </c:pt>
                <c:pt idx="314">
                  <c:v>42.5</c:v>
                </c:pt>
                <c:pt idx="315">
                  <c:v>42.5</c:v>
                </c:pt>
                <c:pt idx="316">
                  <c:v>42.5</c:v>
                </c:pt>
                <c:pt idx="317">
                  <c:v>42.5</c:v>
                </c:pt>
                <c:pt idx="318">
                  <c:v>42.5</c:v>
                </c:pt>
                <c:pt idx="319">
                  <c:v>42.5</c:v>
                </c:pt>
                <c:pt idx="320">
                  <c:v>42.5</c:v>
                </c:pt>
                <c:pt idx="321">
                  <c:v>42.5</c:v>
                </c:pt>
                <c:pt idx="322">
                  <c:v>42.5</c:v>
                </c:pt>
                <c:pt idx="323">
                  <c:v>42.5</c:v>
                </c:pt>
                <c:pt idx="324">
                  <c:v>42.5</c:v>
                </c:pt>
                <c:pt idx="325">
                  <c:v>42.5</c:v>
                </c:pt>
                <c:pt idx="326">
                  <c:v>42.5</c:v>
                </c:pt>
                <c:pt idx="327">
                  <c:v>42.5</c:v>
                </c:pt>
                <c:pt idx="328">
                  <c:v>42.5</c:v>
                </c:pt>
                <c:pt idx="329">
                  <c:v>42.5</c:v>
                </c:pt>
                <c:pt idx="330">
                  <c:v>42.5</c:v>
                </c:pt>
                <c:pt idx="331">
                  <c:v>42.5</c:v>
                </c:pt>
                <c:pt idx="332">
                  <c:v>42.5</c:v>
                </c:pt>
                <c:pt idx="333">
                  <c:v>42.5</c:v>
                </c:pt>
                <c:pt idx="334">
                  <c:v>42.5</c:v>
                </c:pt>
                <c:pt idx="335">
                  <c:v>42.5</c:v>
                </c:pt>
                <c:pt idx="336">
                  <c:v>42.5</c:v>
                </c:pt>
                <c:pt idx="337">
                  <c:v>42.5</c:v>
                </c:pt>
                <c:pt idx="338">
                  <c:v>42.5</c:v>
                </c:pt>
                <c:pt idx="339">
                  <c:v>42.5</c:v>
                </c:pt>
                <c:pt idx="340">
                  <c:v>42.5</c:v>
                </c:pt>
                <c:pt idx="341">
                  <c:v>42.5</c:v>
                </c:pt>
                <c:pt idx="342">
                  <c:v>42.5</c:v>
                </c:pt>
                <c:pt idx="343">
                  <c:v>42.5</c:v>
                </c:pt>
                <c:pt idx="344">
                  <c:v>42.5</c:v>
                </c:pt>
                <c:pt idx="345">
                  <c:v>42.5</c:v>
                </c:pt>
                <c:pt idx="346">
                  <c:v>42.5</c:v>
                </c:pt>
                <c:pt idx="347">
                  <c:v>42.5</c:v>
                </c:pt>
                <c:pt idx="348">
                  <c:v>42.5</c:v>
                </c:pt>
                <c:pt idx="349">
                  <c:v>42.5</c:v>
                </c:pt>
                <c:pt idx="350">
                  <c:v>42.5</c:v>
                </c:pt>
                <c:pt idx="351">
                  <c:v>42.5</c:v>
                </c:pt>
                <c:pt idx="352">
                  <c:v>42.5</c:v>
                </c:pt>
                <c:pt idx="353">
                  <c:v>42.5</c:v>
                </c:pt>
                <c:pt idx="354">
                  <c:v>42.5</c:v>
                </c:pt>
                <c:pt idx="355">
                  <c:v>42.5</c:v>
                </c:pt>
                <c:pt idx="356">
                  <c:v>42.5</c:v>
                </c:pt>
                <c:pt idx="357">
                  <c:v>42.5</c:v>
                </c:pt>
                <c:pt idx="358">
                  <c:v>42.5</c:v>
                </c:pt>
                <c:pt idx="359">
                  <c:v>42.5</c:v>
                </c:pt>
                <c:pt idx="360">
                  <c:v>42.5</c:v>
                </c:pt>
                <c:pt idx="361">
                  <c:v>42.5</c:v>
                </c:pt>
                <c:pt idx="362">
                  <c:v>42.5</c:v>
                </c:pt>
                <c:pt idx="363">
                  <c:v>42.5</c:v>
                </c:pt>
                <c:pt idx="364">
                  <c:v>42.5</c:v>
                </c:pt>
                <c:pt idx="365">
                  <c:v>42.5</c:v>
                </c:pt>
                <c:pt idx="366">
                  <c:v>42.5</c:v>
                </c:pt>
                <c:pt idx="367">
                  <c:v>42.5</c:v>
                </c:pt>
                <c:pt idx="368">
                  <c:v>42.5</c:v>
                </c:pt>
                <c:pt idx="369">
                  <c:v>42.5</c:v>
                </c:pt>
                <c:pt idx="370">
                  <c:v>42.5</c:v>
                </c:pt>
                <c:pt idx="371">
                  <c:v>42.5</c:v>
                </c:pt>
                <c:pt idx="372">
                  <c:v>42.5</c:v>
                </c:pt>
                <c:pt idx="373">
                  <c:v>42.5</c:v>
                </c:pt>
                <c:pt idx="374">
                  <c:v>42.5</c:v>
                </c:pt>
                <c:pt idx="375">
                  <c:v>42.5</c:v>
                </c:pt>
                <c:pt idx="376">
                  <c:v>42.5</c:v>
                </c:pt>
                <c:pt idx="377">
                  <c:v>42.5</c:v>
                </c:pt>
                <c:pt idx="378">
                  <c:v>42.5</c:v>
                </c:pt>
                <c:pt idx="379">
                  <c:v>42.5</c:v>
                </c:pt>
                <c:pt idx="380">
                  <c:v>42.5</c:v>
                </c:pt>
                <c:pt idx="381">
                  <c:v>42.5</c:v>
                </c:pt>
                <c:pt idx="382">
                  <c:v>42.5</c:v>
                </c:pt>
                <c:pt idx="383">
                  <c:v>42.5</c:v>
                </c:pt>
                <c:pt idx="384">
                  <c:v>42.5</c:v>
                </c:pt>
                <c:pt idx="385">
                  <c:v>42.5</c:v>
                </c:pt>
                <c:pt idx="386">
                  <c:v>42.5</c:v>
                </c:pt>
                <c:pt idx="387">
                  <c:v>42.5</c:v>
                </c:pt>
                <c:pt idx="388">
                  <c:v>42.5</c:v>
                </c:pt>
                <c:pt idx="389">
                  <c:v>42.5</c:v>
                </c:pt>
                <c:pt idx="390">
                  <c:v>42.5</c:v>
                </c:pt>
                <c:pt idx="391">
                  <c:v>42.5</c:v>
                </c:pt>
                <c:pt idx="392">
                  <c:v>42.5</c:v>
                </c:pt>
                <c:pt idx="393">
                  <c:v>42.5</c:v>
                </c:pt>
                <c:pt idx="394">
                  <c:v>42.5</c:v>
                </c:pt>
                <c:pt idx="395">
                  <c:v>42.5</c:v>
                </c:pt>
                <c:pt idx="396">
                  <c:v>42.5</c:v>
                </c:pt>
                <c:pt idx="397">
                  <c:v>42.5</c:v>
                </c:pt>
                <c:pt idx="398">
                  <c:v>42.5</c:v>
                </c:pt>
                <c:pt idx="399">
                  <c:v>42.5</c:v>
                </c:pt>
                <c:pt idx="400">
                  <c:v>42.5</c:v>
                </c:pt>
                <c:pt idx="401">
                  <c:v>42.5</c:v>
                </c:pt>
                <c:pt idx="402">
                  <c:v>42.5</c:v>
                </c:pt>
                <c:pt idx="403">
                  <c:v>42.5</c:v>
                </c:pt>
                <c:pt idx="404">
                  <c:v>42.5</c:v>
                </c:pt>
                <c:pt idx="405">
                  <c:v>42.5</c:v>
                </c:pt>
                <c:pt idx="406">
                  <c:v>42.5</c:v>
                </c:pt>
                <c:pt idx="407">
                  <c:v>42.5</c:v>
                </c:pt>
                <c:pt idx="408">
                  <c:v>42.5</c:v>
                </c:pt>
                <c:pt idx="409">
                  <c:v>42.5</c:v>
                </c:pt>
                <c:pt idx="410">
                  <c:v>42.5</c:v>
                </c:pt>
                <c:pt idx="411">
                  <c:v>42.5</c:v>
                </c:pt>
                <c:pt idx="412">
                  <c:v>42.5</c:v>
                </c:pt>
                <c:pt idx="413">
                  <c:v>42.5</c:v>
                </c:pt>
                <c:pt idx="414">
                  <c:v>42.5</c:v>
                </c:pt>
                <c:pt idx="415">
                  <c:v>42.5</c:v>
                </c:pt>
                <c:pt idx="416">
                  <c:v>42.5</c:v>
                </c:pt>
                <c:pt idx="417">
                  <c:v>42.5</c:v>
                </c:pt>
                <c:pt idx="418">
                  <c:v>42.5</c:v>
                </c:pt>
                <c:pt idx="419">
                  <c:v>42.5</c:v>
                </c:pt>
                <c:pt idx="420">
                  <c:v>42.5</c:v>
                </c:pt>
                <c:pt idx="421">
                  <c:v>42.5</c:v>
                </c:pt>
                <c:pt idx="422">
                  <c:v>42.5</c:v>
                </c:pt>
                <c:pt idx="423">
                  <c:v>42.5</c:v>
                </c:pt>
                <c:pt idx="424">
                  <c:v>42.5</c:v>
                </c:pt>
                <c:pt idx="425">
                  <c:v>42.5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10D-45FE-AC86-56333D4394BB}"/>
            </c:ext>
          </c:extLst>
        </c:ser>
        <c:ser>
          <c:idx val="0"/>
          <c:order val="2"/>
          <c:tx>
            <c:strRef>
              <c:f>'1'!$AD$16</c:f>
              <c:strCache>
                <c:ptCount val="1"/>
                <c:pt idx="0">
                  <c:v>Efterspørgsel</c:v>
                </c:pt>
              </c:strCache>
            </c:strRef>
          </c:tx>
          <c:spPr>
            <a:ln w="28575">
              <a:solidFill>
                <a:srgbClr val="FF0000"/>
              </a:solidFill>
              <a:headEnd type="none"/>
              <a:tailEnd type="triangle"/>
            </a:ln>
          </c:spPr>
          <c:marker>
            <c:symbol val="none"/>
          </c:marker>
          <c:xVal>
            <c:numRef>
              <c:f>'1'!$AC$17:$AC$19</c:f>
              <c:numCache>
                <c:formatCode>#,##0_ ;\-#,##0\ </c:formatCode>
                <c:ptCount val="3"/>
                <c:pt idx="0">
                  <c:v>0</c:v>
                </c:pt>
                <c:pt idx="1">
                  <c:v>3750</c:v>
                </c:pt>
                <c:pt idx="2">
                  <c:v>3750</c:v>
                </c:pt>
              </c:numCache>
            </c:numRef>
          </c:xVal>
          <c:yVal>
            <c:numRef>
              <c:f>'1'!$AD$17:$AD$19</c:f>
              <c:numCache>
                <c:formatCode>#,##0_ ;\-#,##0\ </c:formatCode>
                <c:ptCount val="3"/>
                <c:pt idx="0">
                  <c:v>75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10D-45FE-AC86-56333D4394BB}"/>
            </c:ext>
          </c:extLst>
        </c:ser>
        <c:ser>
          <c:idx val="2"/>
          <c:order val="3"/>
          <c:tx>
            <c:strRef>
              <c:f>'1'!$AE$16</c:f>
              <c:strCache>
                <c:ptCount val="1"/>
                <c:pt idx="0">
                  <c:v>Udbud</c:v>
                </c:pt>
              </c:strCache>
            </c:strRef>
          </c:tx>
          <c:spPr>
            <a:ln w="28575">
              <a:solidFill>
                <a:schemeClr val="tx2"/>
              </a:solidFill>
              <a:tailEnd type="triangle"/>
            </a:ln>
          </c:spPr>
          <c:marker>
            <c:symbol val="none"/>
          </c:marker>
          <c:xVal>
            <c:numRef>
              <c:f>'1'!$AC$17:$AC$19</c:f>
              <c:numCache>
                <c:formatCode>#,##0_ ;\-#,##0\ </c:formatCode>
                <c:ptCount val="3"/>
                <c:pt idx="0">
                  <c:v>0</c:v>
                </c:pt>
                <c:pt idx="1">
                  <c:v>3750</c:v>
                </c:pt>
                <c:pt idx="2">
                  <c:v>3750</c:v>
                </c:pt>
              </c:numCache>
            </c:numRef>
          </c:xVal>
          <c:yVal>
            <c:numRef>
              <c:f>'1'!$AE$17:$AE$19</c:f>
              <c:numCache>
                <c:formatCode>#,##0_ ;\-#,##0\ </c:formatCode>
                <c:ptCount val="3"/>
                <c:pt idx="0">
                  <c:v>10</c:v>
                </c:pt>
                <c:pt idx="1">
                  <c:v>85</c:v>
                </c:pt>
                <c:pt idx="2">
                  <c:v>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10D-45FE-AC86-56333D4394BB}"/>
            </c:ext>
          </c:extLst>
        </c:ser>
        <c:ser>
          <c:idx val="4"/>
          <c:order val="4"/>
          <c:spPr>
            <a:ln>
              <a:noFill/>
            </a:ln>
          </c:spPr>
          <c:marker>
            <c:symbol val="circle"/>
            <c:size val="7"/>
            <c:spPr>
              <a:solidFill>
                <a:schemeClr val="bg1"/>
              </a:solidFill>
              <a:ln w="19050">
                <a:solidFill>
                  <a:srgbClr val="FF0000"/>
                </a:solidFill>
              </a:ln>
            </c:spPr>
          </c:marker>
          <c:xVal>
            <c:numRef>
              <c:f>'1'!$C$14</c:f>
              <c:numCache>
                <c:formatCode>#,##0.00</c:formatCode>
                <c:ptCount val="1"/>
                <c:pt idx="0">
                  <c:v>1625</c:v>
                </c:pt>
              </c:numCache>
            </c:numRef>
          </c:xVal>
          <c:yVal>
            <c:numRef>
              <c:f>'1'!$P$17:$S$17</c:f>
              <c:numCache>
                <c:formatCode>#,##0.00</c:formatCode>
                <c:ptCount val="4"/>
                <c:pt idx="0">
                  <c:v>42.5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10D-45FE-AC86-56333D4394BB}"/>
            </c:ext>
          </c:extLst>
        </c:ser>
        <c:ser>
          <c:idx val="5"/>
          <c:order val="5"/>
          <c:tx>
            <c:strRef>
              <c:f>'1'!$AF$16</c:f>
              <c:strCache>
                <c:ptCount val="1"/>
                <c:pt idx="0">
                  <c:v>Kapacitet</c:v>
                </c:pt>
              </c:strCache>
            </c:strRef>
          </c:tx>
          <c:spPr>
            <a:ln w="2222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'1'!$AC$18:$AC$19</c:f>
              <c:numCache>
                <c:formatCode>#,##0_ ;\-#,##0\ </c:formatCode>
                <c:ptCount val="2"/>
                <c:pt idx="0">
                  <c:v>3750</c:v>
                </c:pt>
                <c:pt idx="1">
                  <c:v>3750</c:v>
                </c:pt>
              </c:numCache>
            </c:numRef>
          </c:xVal>
          <c:yVal>
            <c:numRef>
              <c:f>'1'!$AF$18:$AF$19</c:f>
              <c:numCache>
                <c:formatCode>#,##0_ ;\-#,##0\ 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10D-45FE-AC86-56333D439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7396328"/>
        <c:axId val="397396720"/>
      </c:scatterChart>
      <c:valAx>
        <c:axId val="397396328"/>
        <c:scaling>
          <c:orientation val="minMax"/>
          <c:min val="0"/>
        </c:scaling>
        <c:delete val="0"/>
        <c:axPos val="b"/>
        <c:majorGridlines/>
        <c:numFmt formatCode="#,##0" sourceLinked="0"/>
        <c:majorTickMark val="none"/>
        <c:minorTickMark val="none"/>
        <c:tickLblPos val="nextTo"/>
        <c:spPr>
          <a:ln>
            <a:solidFill>
              <a:srgbClr val="868686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7396720"/>
        <c:crosses val="autoZero"/>
        <c:crossBetween val="midCat"/>
      </c:valAx>
      <c:valAx>
        <c:axId val="39739672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397396328"/>
        <c:crosses val="autoZero"/>
        <c:crossBetween val="midCat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692833798706726"/>
          <c:y val="0.88699218402813673"/>
          <c:w val="0.73325787998883429"/>
          <c:h val="8.3312201731521637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Ligevægt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470975286505031"/>
          <c:y val="0.17834682123067949"/>
          <c:w val="0.8129025752968998"/>
          <c:h val="0.6029877465376402"/>
        </c:manualLayout>
      </c:layout>
      <c:scatterChart>
        <c:scatterStyle val="lineMarker"/>
        <c:varyColors val="0"/>
        <c:ser>
          <c:idx val="8"/>
          <c:order val="0"/>
          <c:spPr>
            <a:ln>
              <a:solidFill>
                <a:srgbClr val="F3F303">
                  <a:alpha val="70000"/>
                </a:srgbClr>
              </a:solidFill>
            </a:ln>
          </c:spPr>
          <c:marker>
            <c:symbol val="none"/>
          </c:marker>
          <c:xVal>
            <c:numRef>
              <c:f>'2'!$AF$25:$AF$380</c:f>
              <c:numCache>
                <c:formatCode>#,##0.000</c:formatCode>
                <c:ptCount val="356"/>
                <c:pt idx="0">
                  <c:v>0</c:v>
                </c:pt>
                <c:pt idx="1">
                  <c:v>0</c:v>
                </c:pt>
                <c:pt idx="2">
                  <c:v>138.21712925068829</c:v>
                </c:pt>
                <c:pt idx="3">
                  <c:v>138.21712925068829</c:v>
                </c:pt>
                <c:pt idx="4">
                  <c:v>276.43425850137658</c:v>
                </c:pt>
                <c:pt idx="5">
                  <c:v>276.43425850137658</c:v>
                </c:pt>
                <c:pt idx="6">
                  <c:v>414.65138775206486</c:v>
                </c:pt>
                <c:pt idx="7">
                  <c:v>414.65138775206486</c:v>
                </c:pt>
                <c:pt idx="8">
                  <c:v>552.86851700275315</c:v>
                </c:pt>
                <c:pt idx="9">
                  <c:v>552.86851700275315</c:v>
                </c:pt>
                <c:pt idx="10">
                  <c:v>691.08564625344138</c:v>
                </c:pt>
                <c:pt idx="11">
                  <c:v>691.08564625344138</c:v>
                </c:pt>
                <c:pt idx="12">
                  <c:v>829.30277550412961</c:v>
                </c:pt>
                <c:pt idx="13">
                  <c:v>829.30277550412961</c:v>
                </c:pt>
                <c:pt idx="14">
                  <c:v>967.51990475481784</c:v>
                </c:pt>
                <c:pt idx="15">
                  <c:v>967.51990475481784</c:v>
                </c:pt>
                <c:pt idx="16">
                  <c:v>1105.7370340055061</c:v>
                </c:pt>
                <c:pt idx="17">
                  <c:v>1105.7370340055061</c:v>
                </c:pt>
                <c:pt idx="18">
                  <c:v>1243.9541632561943</c:v>
                </c:pt>
                <c:pt idx="19">
                  <c:v>1243.9541632561943</c:v>
                </c:pt>
                <c:pt idx="20">
                  <c:v>1382.1712925068825</c:v>
                </c:pt>
                <c:pt idx="21">
                  <c:v>1382.1712925068825</c:v>
                </c:pt>
                <c:pt idx="22">
                  <c:v>1520.3884217575708</c:v>
                </c:pt>
                <c:pt idx="23">
                  <c:v>1520.3884217575708</c:v>
                </c:pt>
                <c:pt idx="24">
                  <c:v>1658.605551008259</c:v>
                </c:pt>
                <c:pt idx="25">
                  <c:v>1658.605551008259</c:v>
                </c:pt>
                <c:pt idx="26">
                  <c:v>1796.8226802589472</c:v>
                </c:pt>
                <c:pt idx="27">
                  <c:v>1796.8226802589472</c:v>
                </c:pt>
                <c:pt idx="28">
                  <c:v>1935.0398095096355</c:v>
                </c:pt>
                <c:pt idx="29">
                  <c:v>1935.0398095096355</c:v>
                </c:pt>
                <c:pt idx="30">
                  <c:v>2073.2569387603239</c:v>
                </c:pt>
                <c:pt idx="31">
                  <c:v>2073.2569387603239</c:v>
                </c:pt>
                <c:pt idx="32">
                  <c:v>2211.4740680110122</c:v>
                </c:pt>
                <c:pt idx="33">
                  <c:v>2211.4740680110122</c:v>
                </c:pt>
                <c:pt idx="34">
                  <c:v>2349.6911972617004</c:v>
                </c:pt>
                <c:pt idx="35">
                  <c:v>2349.6911972617004</c:v>
                </c:pt>
                <c:pt idx="36">
                  <c:v>2487.9083265123886</c:v>
                </c:pt>
                <c:pt idx="37">
                  <c:v>2487.9083265123886</c:v>
                </c:pt>
                <c:pt idx="38">
                  <c:v>2626.1254557630768</c:v>
                </c:pt>
                <c:pt idx="39">
                  <c:v>2626.1254557630768</c:v>
                </c:pt>
                <c:pt idx="40">
                  <c:v>2764.3425850137651</c:v>
                </c:pt>
                <c:pt idx="41">
                  <c:v>2764.3425850137651</c:v>
                </c:pt>
                <c:pt idx="42">
                  <c:v>2902.5597142644533</c:v>
                </c:pt>
                <c:pt idx="43">
                  <c:v>2902.5597142644533</c:v>
                </c:pt>
                <c:pt idx="44">
                  <c:v>3040.7768435151415</c:v>
                </c:pt>
                <c:pt idx="45">
                  <c:v>3040.7768435151415</c:v>
                </c:pt>
                <c:pt idx="46">
                  <c:v>3178.9939727658298</c:v>
                </c:pt>
                <c:pt idx="47">
                  <c:v>3178.9939727658298</c:v>
                </c:pt>
                <c:pt idx="48">
                  <c:v>3317.211102016518</c:v>
                </c:pt>
                <c:pt idx="49">
                  <c:v>3317.211102016518</c:v>
                </c:pt>
                <c:pt idx="50">
                  <c:v>3455.4282312672062</c:v>
                </c:pt>
                <c:pt idx="51">
                  <c:v>3455.4282312672062</c:v>
                </c:pt>
                <c:pt idx="52">
                  <c:v>3593.6453605178945</c:v>
                </c:pt>
                <c:pt idx="53">
                  <c:v>3593.6453605178945</c:v>
                </c:pt>
                <c:pt idx="54">
                  <c:v>3731.8624897685827</c:v>
                </c:pt>
                <c:pt idx="55">
                  <c:v>3731.8624897685827</c:v>
                </c:pt>
                <c:pt idx="56">
                  <c:v>3870.0796190192709</c:v>
                </c:pt>
                <c:pt idx="57">
                  <c:v>3870.0796190192709</c:v>
                </c:pt>
                <c:pt idx="58">
                  <c:v>4008.2967482699592</c:v>
                </c:pt>
                <c:pt idx="59">
                  <c:v>4008.2967482699592</c:v>
                </c:pt>
                <c:pt idx="60">
                  <c:v>4146.5138775206478</c:v>
                </c:pt>
                <c:pt idx="61">
                  <c:v>4146.5138775206478</c:v>
                </c:pt>
                <c:pt idx="62">
                  <c:v>4284.7310067713361</c:v>
                </c:pt>
                <c:pt idx="63">
                  <c:v>4284.7310067713361</c:v>
                </c:pt>
                <c:pt idx="64">
                  <c:v>4422.9481360220243</c:v>
                </c:pt>
                <c:pt idx="65">
                  <c:v>4422.9481360220243</c:v>
                </c:pt>
                <c:pt idx="66">
                  <c:v>4561.1652652727125</c:v>
                </c:pt>
                <c:pt idx="67">
                  <c:v>4561.1652652727125</c:v>
                </c:pt>
                <c:pt idx="68">
                  <c:v>4699.3823945234008</c:v>
                </c:pt>
                <c:pt idx="69">
                  <c:v>4699.3823945234008</c:v>
                </c:pt>
                <c:pt idx="70">
                  <c:v>4837.599523774089</c:v>
                </c:pt>
                <c:pt idx="71">
                  <c:v>4837.599523774089</c:v>
                </c:pt>
                <c:pt idx="72">
                  <c:v>4975.8166530247772</c:v>
                </c:pt>
                <c:pt idx="73">
                  <c:v>4975.8166530247772</c:v>
                </c:pt>
                <c:pt idx="74">
                  <c:v>5114.0337822754655</c:v>
                </c:pt>
                <c:pt idx="75">
                  <c:v>5114.0337822754655</c:v>
                </c:pt>
                <c:pt idx="76">
                  <c:v>5252.2509115261537</c:v>
                </c:pt>
                <c:pt idx="77">
                  <c:v>5252.2509115261537</c:v>
                </c:pt>
                <c:pt idx="78">
                  <c:v>5390.4680407768419</c:v>
                </c:pt>
                <c:pt idx="79">
                  <c:v>5390.4680407768419</c:v>
                </c:pt>
                <c:pt idx="80">
                  <c:v>5528.6851700275301</c:v>
                </c:pt>
                <c:pt idx="81">
                  <c:v>5528.6851700275301</c:v>
                </c:pt>
                <c:pt idx="82">
                  <c:v>5666.9022992782184</c:v>
                </c:pt>
                <c:pt idx="83">
                  <c:v>5666.9022992782184</c:v>
                </c:pt>
                <c:pt idx="84">
                  <c:v>5805.1194285289066</c:v>
                </c:pt>
                <c:pt idx="85">
                  <c:v>5805.1194285289066</c:v>
                </c:pt>
                <c:pt idx="86">
                  <c:v>5943.3365577795948</c:v>
                </c:pt>
                <c:pt idx="87">
                  <c:v>5943.3365577795948</c:v>
                </c:pt>
                <c:pt idx="88">
                  <c:v>6081.5536870302831</c:v>
                </c:pt>
                <c:pt idx="89">
                  <c:v>6081.5536870302831</c:v>
                </c:pt>
                <c:pt idx="90">
                  <c:v>6219.7708162809713</c:v>
                </c:pt>
                <c:pt idx="91">
                  <c:v>6219.7708162809713</c:v>
                </c:pt>
                <c:pt idx="92">
                  <c:v>6357.9879455316595</c:v>
                </c:pt>
                <c:pt idx="93">
                  <c:v>6357.9879455316595</c:v>
                </c:pt>
                <c:pt idx="94">
                  <c:v>6496.2050747823478</c:v>
                </c:pt>
                <c:pt idx="95">
                  <c:v>6496.2050747823478</c:v>
                </c:pt>
                <c:pt idx="96">
                  <c:v>6634.422204033036</c:v>
                </c:pt>
                <c:pt idx="97">
                  <c:v>6634.422204033036</c:v>
                </c:pt>
                <c:pt idx="98">
                  <c:v>6772.6393332837242</c:v>
                </c:pt>
                <c:pt idx="99">
                  <c:v>6772.6393332837242</c:v>
                </c:pt>
                <c:pt idx="100">
                  <c:v>6910.8564625344125</c:v>
                </c:pt>
                <c:pt idx="101">
                  <c:v>6910.8564625344125</c:v>
                </c:pt>
                <c:pt idx="102">
                  <c:v>7049.0735917851007</c:v>
                </c:pt>
                <c:pt idx="103">
                  <c:v>7049.0735917851007</c:v>
                </c:pt>
                <c:pt idx="104">
                  <c:v>7187.2907210357889</c:v>
                </c:pt>
                <c:pt idx="105">
                  <c:v>7187.2907210357889</c:v>
                </c:pt>
                <c:pt idx="106">
                  <c:v>7325.5078502864772</c:v>
                </c:pt>
                <c:pt idx="107">
                  <c:v>7325.5078502864772</c:v>
                </c:pt>
                <c:pt idx="108">
                  <c:v>7463.7249795371654</c:v>
                </c:pt>
                <c:pt idx="109">
                  <c:v>7463.7249795371654</c:v>
                </c:pt>
                <c:pt idx="110">
                  <c:v>7601.9421087878536</c:v>
                </c:pt>
                <c:pt idx="111">
                  <c:v>7601.9421087878536</c:v>
                </c:pt>
                <c:pt idx="112">
                  <c:v>7740.1592380385418</c:v>
                </c:pt>
                <c:pt idx="113">
                  <c:v>7740.1592380385418</c:v>
                </c:pt>
                <c:pt idx="114">
                  <c:v>7878.3763672892301</c:v>
                </c:pt>
                <c:pt idx="115">
                  <c:v>7878.3763672892301</c:v>
                </c:pt>
                <c:pt idx="116">
                  <c:v>8016.5934965399183</c:v>
                </c:pt>
                <c:pt idx="117">
                  <c:v>8016.5934965399183</c:v>
                </c:pt>
                <c:pt idx="118">
                  <c:v>8154.8106257906065</c:v>
                </c:pt>
                <c:pt idx="119">
                  <c:v>8154.8106257906065</c:v>
                </c:pt>
                <c:pt idx="120">
                  <c:v>8293.0277550412957</c:v>
                </c:pt>
                <c:pt idx="121">
                  <c:v>8293.0277550412957</c:v>
                </c:pt>
                <c:pt idx="122">
                  <c:v>8431.2448842919839</c:v>
                </c:pt>
                <c:pt idx="123">
                  <c:v>8431.2448842919839</c:v>
                </c:pt>
                <c:pt idx="124">
                  <c:v>8569.4620135426721</c:v>
                </c:pt>
                <c:pt idx="125">
                  <c:v>8569.4620135426721</c:v>
                </c:pt>
                <c:pt idx="126">
                  <c:v>8707.6791427933604</c:v>
                </c:pt>
                <c:pt idx="127">
                  <c:v>8707.6791427933604</c:v>
                </c:pt>
                <c:pt idx="128">
                  <c:v>8845.8962720440486</c:v>
                </c:pt>
                <c:pt idx="129">
                  <c:v>8845.8962720440486</c:v>
                </c:pt>
                <c:pt idx="130">
                  <c:v>8984.1134012947368</c:v>
                </c:pt>
                <c:pt idx="131">
                  <c:v>8984.1134012947368</c:v>
                </c:pt>
                <c:pt idx="132">
                  <c:v>9122.3305305454251</c:v>
                </c:pt>
                <c:pt idx="133">
                  <c:v>9122.3305305454251</c:v>
                </c:pt>
                <c:pt idx="134">
                  <c:v>9260.5476597961133</c:v>
                </c:pt>
                <c:pt idx="135">
                  <c:v>9260.5476597961133</c:v>
                </c:pt>
                <c:pt idx="136">
                  <c:v>9398.7647890468015</c:v>
                </c:pt>
                <c:pt idx="137">
                  <c:v>9398.7647890468015</c:v>
                </c:pt>
                <c:pt idx="138">
                  <c:v>9536.9819182974898</c:v>
                </c:pt>
                <c:pt idx="139">
                  <c:v>9536.9819182974898</c:v>
                </c:pt>
                <c:pt idx="140">
                  <c:v>9675.199047548178</c:v>
                </c:pt>
                <c:pt idx="141">
                  <c:v>9675.199047548178</c:v>
                </c:pt>
                <c:pt idx="142">
                  <c:v>9813.4161767988662</c:v>
                </c:pt>
                <c:pt idx="143">
                  <c:v>9813.4161767988662</c:v>
                </c:pt>
                <c:pt idx="144">
                  <c:v>9951.6333060495544</c:v>
                </c:pt>
                <c:pt idx="145">
                  <c:v>9951.6333060495544</c:v>
                </c:pt>
                <c:pt idx="146">
                  <c:v>10089.850435300243</c:v>
                </c:pt>
                <c:pt idx="147">
                  <c:v>10089.850435300243</c:v>
                </c:pt>
                <c:pt idx="148">
                  <c:v>10228.067564550931</c:v>
                </c:pt>
                <c:pt idx="149">
                  <c:v>10228.067564550931</c:v>
                </c:pt>
                <c:pt idx="150">
                  <c:v>10366.284693801619</c:v>
                </c:pt>
                <c:pt idx="151">
                  <c:v>10366.284693801619</c:v>
                </c:pt>
                <c:pt idx="152">
                  <c:v>10504.501823052307</c:v>
                </c:pt>
                <c:pt idx="153">
                  <c:v>10504.501823052307</c:v>
                </c:pt>
                <c:pt idx="154">
                  <c:v>10642.718952302996</c:v>
                </c:pt>
                <c:pt idx="155">
                  <c:v>10642.718952302996</c:v>
                </c:pt>
                <c:pt idx="156">
                  <c:v>10780.936081553684</c:v>
                </c:pt>
                <c:pt idx="157">
                  <c:v>10780.936081553684</c:v>
                </c:pt>
                <c:pt idx="158">
                  <c:v>10919.153210804372</c:v>
                </c:pt>
                <c:pt idx="159">
                  <c:v>10919.153210804372</c:v>
                </c:pt>
                <c:pt idx="160">
                  <c:v>11057.37034005506</c:v>
                </c:pt>
                <c:pt idx="161">
                  <c:v>11057.37034005506</c:v>
                </c:pt>
                <c:pt idx="162">
                  <c:v>11195.587469305749</c:v>
                </c:pt>
                <c:pt idx="163">
                  <c:v>11195.587469305749</c:v>
                </c:pt>
                <c:pt idx="164">
                  <c:v>11333.804598556437</c:v>
                </c:pt>
                <c:pt idx="165">
                  <c:v>11333.804598556437</c:v>
                </c:pt>
                <c:pt idx="166">
                  <c:v>11472.021727807125</c:v>
                </c:pt>
                <c:pt idx="167">
                  <c:v>11472.021727807125</c:v>
                </c:pt>
                <c:pt idx="168">
                  <c:v>11610.238857057813</c:v>
                </c:pt>
                <c:pt idx="169">
                  <c:v>11610.238857057813</c:v>
                </c:pt>
                <c:pt idx="170">
                  <c:v>11748.455986308501</c:v>
                </c:pt>
                <c:pt idx="171">
                  <c:v>11748.455986308501</c:v>
                </c:pt>
                <c:pt idx="172">
                  <c:v>11886.67311555919</c:v>
                </c:pt>
                <c:pt idx="173">
                  <c:v>11886.67311555919</c:v>
                </c:pt>
                <c:pt idx="174">
                  <c:v>12024.890244809878</c:v>
                </c:pt>
                <c:pt idx="175">
                  <c:v>12024.890244809878</c:v>
                </c:pt>
                <c:pt idx="176">
                  <c:v>12163.107374060566</c:v>
                </c:pt>
                <c:pt idx="177">
                  <c:v>12163.107374060566</c:v>
                </c:pt>
                <c:pt idx="178">
                  <c:v>12301.324503311254</c:v>
                </c:pt>
                <c:pt idx="179">
                  <c:v>12301.324503311254</c:v>
                </c:pt>
                <c:pt idx="180">
                  <c:v>12439.541632561943</c:v>
                </c:pt>
                <c:pt idx="181">
                  <c:v>12439.541632561943</c:v>
                </c:pt>
                <c:pt idx="182">
                  <c:v>12577.758761812631</c:v>
                </c:pt>
                <c:pt idx="183">
                  <c:v>12577.758761812631</c:v>
                </c:pt>
                <c:pt idx="184">
                  <c:v>12715.975891063319</c:v>
                </c:pt>
                <c:pt idx="185">
                  <c:v>12715.975891063319</c:v>
                </c:pt>
                <c:pt idx="186">
                  <c:v>12854.193020314007</c:v>
                </c:pt>
                <c:pt idx="187">
                  <c:v>12854.193020314007</c:v>
                </c:pt>
                <c:pt idx="188">
                  <c:v>12992.410149564696</c:v>
                </c:pt>
                <c:pt idx="189">
                  <c:v>12992.410149564696</c:v>
                </c:pt>
                <c:pt idx="190">
                  <c:v>13130.627278815384</c:v>
                </c:pt>
                <c:pt idx="191">
                  <c:v>13130.627278815384</c:v>
                </c:pt>
                <c:pt idx="192">
                  <c:v>13268.844408066072</c:v>
                </c:pt>
                <c:pt idx="193">
                  <c:v>13268.844408066072</c:v>
                </c:pt>
                <c:pt idx="194">
                  <c:v>13407.06153731676</c:v>
                </c:pt>
                <c:pt idx="195">
                  <c:v>13407.06153731676</c:v>
                </c:pt>
                <c:pt idx="196">
                  <c:v>13545.278666567448</c:v>
                </c:pt>
                <c:pt idx="197">
                  <c:v>13545.278666567448</c:v>
                </c:pt>
                <c:pt idx="198">
                  <c:v>13683.495795818137</c:v>
                </c:pt>
                <c:pt idx="199">
                  <c:v>13683.495795818137</c:v>
                </c:pt>
                <c:pt idx="200">
                  <c:v>13821.712925068825</c:v>
                </c:pt>
                <c:pt idx="201">
                  <c:v>13821.712925068825</c:v>
                </c:pt>
                <c:pt idx="202">
                  <c:v>13959.930054319513</c:v>
                </c:pt>
                <c:pt idx="203">
                  <c:v>13959.930054319513</c:v>
                </c:pt>
                <c:pt idx="204">
                  <c:v>14098.147183570201</c:v>
                </c:pt>
                <c:pt idx="205">
                  <c:v>14098.147183570201</c:v>
                </c:pt>
                <c:pt idx="206">
                  <c:v>14236.36431282089</c:v>
                </c:pt>
                <c:pt idx="207">
                  <c:v>14236.36431282089</c:v>
                </c:pt>
                <c:pt idx="208">
                  <c:v>14374.581442071578</c:v>
                </c:pt>
                <c:pt idx="209">
                  <c:v>14374.581442071578</c:v>
                </c:pt>
                <c:pt idx="210">
                  <c:v>14512.798571322266</c:v>
                </c:pt>
                <c:pt idx="211">
                  <c:v>14512.798571322266</c:v>
                </c:pt>
                <c:pt idx="212">
                  <c:v>14651.015700572954</c:v>
                </c:pt>
                <c:pt idx="213">
                  <c:v>14651.015700572954</c:v>
                </c:pt>
                <c:pt idx="214">
                  <c:v>14789.232829823643</c:v>
                </c:pt>
                <c:pt idx="215">
                  <c:v>14789.232829823643</c:v>
                </c:pt>
                <c:pt idx="216">
                  <c:v>14927.449959074331</c:v>
                </c:pt>
                <c:pt idx="217">
                  <c:v>14927.449959074331</c:v>
                </c:pt>
                <c:pt idx="218">
                  <c:v>15065.667088325019</c:v>
                </c:pt>
                <c:pt idx="219">
                  <c:v>15065.667088325019</c:v>
                </c:pt>
                <c:pt idx="220">
                  <c:v>15203.884217575707</c:v>
                </c:pt>
                <c:pt idx="221">
                  <c:v>15203.884217575707</c:v>
                </c:pt>
                <c:pt idx="222">
                  <c:v>15342.101346826395</c:v>
                </c:pt>
                <c:pt idx="223">
                  <c:v>15342.101346826395</c:v>
                </c:pt>
                <c:pt idx="224">
                  <c:v>15480.318476077084</c:v>
                </c:pt>
                <c:pt idx="225">
                  <c:v>15480.318476077084</c:v>
                </c:pt>
                <c:pt idx="226">
                  <c:v>15618.535605327772</c:v>
                </c:pt>
                <c:pt idx="227">
                  <c:v>15618.535605327772</c:v>
                </c:pt>
                <c:pt idx="228">
                  <c:v>15756.75273457846</c:v>
                </c:pt>
                <c:pt idx="229">
                  <c:v>15756.75273457846</c:v>
                </c:pt>
                <c:pt idx="230">
                  <c:v>15894.969863829148</c:v>
                </c:pt>
                <c:pt idx="231">
                  <c:v>15894.969863829148</c:v>
                </c:pt>
                <c:pt idx="232">
                  <c:v>16033.186993079837</c:v>
                </c:pt>
                <c:pt idx="233">
                  <c:v>16033.186993079837</c:v>
                </c:pt>
                <c:pt idx="234">
                  <c:v>16171.404122330525</c:v>
                </c:pt>
                <c:pt idx="235">
                  <c:v>16171.404122330525</c:v>
                </c:pt>
                <c:pt idx="236">
                  <c:v>16309.621251581213</c:v>
                </c:pt>
                <c:pt idx="237">
                  <c:v>16309.621251581213</c:v>
                </c:pt>
                <c:pt idx="238">
                  <c:v>16447.838380831901</c:v>
                </c:pt>
                <c:pt idx="239">
                  <c:v>16447.838380831901</c:v>
                </c:pt>
                <c:pt idx="240">
                  <c:v>16586.055510082591</c:v>
                </c:pt>
                <c:pt idx="241">
                  <c:v>16586.055510082591</c:v>
                </c:pt>
                <c:pt idx="242">
                  <c:v>16724.272639333281</c:v>
                </c:pt>
                <c:pt idx="243">
                  <c:v>16724.272639333281</c:v>
                </c:pt>
                <c:pt idx="244">
                  <c:v>16862.489768583971</c:v>
                </c:pt>
                <c:pt idx="245">
                  <c:v>16862.489768583971</c:v>
                </c:pt>
                <c:pt idx="246">
                  <c:v>17000.706897834662</c:v>
                </c:pt>
                <c:pt idx="247">
                  <c:v>17000.706897834662</c:v>
                </c:pt>
                <c:pt idx="248">
                  <c:v>17138.924027085352</c:v>
                </c:pt>
                <c:pt idx="249">
                  <c:v>17138.924027085352</c:v>
                </c:pt>
                <c:pt idx="250">
                  <c:v>17277.141156336042</c:v>
                </c:pt>
                <c:pt idx="251">
                  <c:v>17277.141156336042</c:v>
                </c:pt>
                <c:pt idx="252">
                  <c:v>17415.358285586732</c:v>
                </c:pt>
                <c:pt idx="253">
                  <c:v>17415.358285586732</c:v>
                </c:pt>
                <c:pt idx="254">
                  <c:v>17553.575414837422</c:v>
                </c:pt>
                <c:pt idx="255">
                  <c:v>17553.575414837422</c:v>
                </c:pt>
                <c:pt idx="256">
                  <c:v>17691.792544088112</c:v>
                </c:pt>
                <c:pt idx="257">
                  <c:v>17691.792544088112</c:v>
                </c:pt>
                <c:pt idx="258">
                  <c:v>17830.009673338802</c:v>
                </c:pt>
                <c:pt idx="259">
                  <c:v>17830.009673338802</c:v>
                </c:pt>
                <c:pt idx="260">
                  <c:v>17968.226802589492</c:v>
                </c:pt>
                <c:pt idx="261">
                  <c:v>17968.226802589492</c:v>
                </c:pt>
                <c:pt idx="262">
                  <c:v>18106.443931840182</c:v>
                </c:pt>
                <c:pt idx="263">
                  <c:v>18106.443931840182</c:v>
                </c:pt>
                <c:pt idx="264">
                  <c:v>18244.661061090872</c:v>
                </c:pt>
                <c:pt idx="265">
                  <c:v>18244.661061090872</c:v>
                </c:pt>
                <c:pt idx="266">
                  <c:v>18382.878190341562</c:v>
                </c:pt>
                <c:pt idx="267">
                  <c:v>18382.878190341562</c:v>
                </c:pt>
                <c:pt idx="268">
                  <c:v>18521.095319592252</c:v>
                </c:pt>
                <c:pt idx="269">
                  <c:v>18521.095319592252</c:v>
                </c:pt>
                <c:pt idx="270">
                  <c:v>18659.312448842942</c:v>
                </c:pt>
                <c:pt idx="271">
                  <c:v>18659.312448842942</c:v>
                </c:pt>
                <c:pt idx="272">
                  <c:v>18797.529578093632</c:v>
                </c:pt>
                <c:pt idx="273">
                  <c:v>18797.529578093632</c:v>
                </c:pt>
                <c:pt idx="274">
                  <c:v>18935.746707344322</c:v>
                </c:pt>
                <c:pt idx="275">
                  <c:v>18935.746707344322</c:v>
                </c:pt>
                <c:pt idx="276">
                  <c:v>19073.963836595012</c:v>
                </c:pt>
                <c:pt idx="277">
                  <c:v>19073.963836595012</c:v>
                </c:pt>
                <c:pt idx="278">
                  <c:v>19212.180965845702</c:v>
                </c:pt>
                <c:pt idx="279">
                  <c:v>19212.180965845702</c:v>
                </c:pt>
                <c:pt idx="280">
                  <c:v>19350.398095096392</c:v>
                </c:pt>
                <c:pt idx="281">
                  <c:v>19350.398095096392</c:v>
                </c:pt>
                <c:pt idx="282">
                  <c:v>19488.615224347082</c:v>
                </c:pt>
                <c:pt idx="283">
                  <c:v>19488.615224347082</c:v>
                </c:pt>
                <c:pt idx="284">
                  <c:v>19626.832353597772</c:v>
                </c:pt>
                <c:pt idx="285">
                  <c:v>19626.832353597772</c:v>
                </c:pt>
                <c:pt idx="286">
                  <c:v>19765.049482848463</c:v>
                </c:pt>
                <c:pt idx="287">
                  <c:v>19765.049482848463</c:v>
                </c:pt>
                <c:pt idx="288">
                  <c:v>19903.266612099153</c:v>
                </c:pt>
                <c:pt idx="289">
                  <c:v>19903.266612099153</c:v>
                </c:pt>
                <c:pt idx="290">
                  <c:v>20041.483741349843</c:v>
                </c:pt>
                <c:pt idx="291">
                  <c:v>20041.483741349843</c:v>
                </c:pt>
                <c:pt idx="292">
                  <c:v>20179.700870600533</c:v>
                </c:pt>
                <c:pt idx="293">
                  <c:v>20179.700870600533</c:v>
                </c:pt>
                <c:pt idx="294">
                  <c:v>20317.917999851223</c:v>
                </c:pt>
                <c:pt idx="295">
                  <c:v>20317.917999851223</c:v>
                </c:pt>
                <c:pt idx="296">
                  <c:v>20456.135129101913</c:v>
                </c:pt>
                <c:pt idx="297">
                  <c:v>20456.135129101913</c:v>
                </c:pt>
                <c:pt idx="298">
                  <c:v>20594.352258352603</c:v>
                </c:pt>
                <c:pt idx="299">
                  <c:v>20594.352258352603</c:v>
                </c:pt>
                <c:pt idx="300">
                  <c:v>20732.569387603293</c:v>
                </c:pt>
                <c:pt idx="301">
                  <c:v>20732.569387603293</c:v>
                </c:pt>
                <c:pt idx="302">
                  <c:v>20870.786516853983</c:v>
                </c:pt>
                <c:pt idx="303">
                  <c:v>20870.786516853983</c:v>
                </c:pt>
                <c:pt idx="304">
                  <c:v>21009.003646104673</c:v>
                </c:pt>
                <c:pt idx="305">
                  <c:v>21009.003646104673</c:v>
                </c:pt>
                <c:pt idx="306">
                  <c:v>21147.220775355363</c:v>
                </c:pt>
                <c:pt idx="307">
                  <c:v>21147.220775355363</c:v>
                </c:pt>
                <c:pt idx="308">
                  <c:v>21285.437904606053</c:v>
                </c:pt>
                <c:pt idx="309">
                  <c:v>21285.437904606053</c:v>
                </c:pt>
                <c:pt idx="310">
                  <c:v>21423.655033856743</c:v>
                </c:pt>
                <c:pt idx="311">
                  <c:v>21423.655033856743</c:v>
                </c:pt>
                <c:pt idx="312">
                  <c:v>21561.872163107433</c:v>
                </c:pt>
                <c:pt idx="313">
                  <c:v>21561.872163107433</c:v>
                </c:pt>
                <c:pt idx="314">
                  <c:v>21700.089292358123</c:v>
                </c:pt>
                <c:pt idx="315">
                  <c:v>21700.089292358123</c:v>
                </c:pt>
                <c:pt idx="316">
                  <c:v>21838.306421608813</c:v>
                </c:pt>
                <c:pt idx="317">
                  <c:v>21838.306421608813</c:v>
                </c:pt>
                <c:pt idx="318">
                  <c:v>21976.523550859503</c:v>
                </c:pt>
                <c:pt idx="319">
                  <c:v>21976.523550859503</c:v>
                </c:pt>
                <c:pt idx="320">
                  <c:v>22114.740680110193</c:v>
                </c:pt>
                <c:pt idx="321">
                  <c:v>22114.740680110193</c:v>
                </c:pt>
                <c:pt idx="322">
                  <c:v>22252.957809360883</c:v>
                </c:pt>
                <c:pt idx="323">
                  <c:v>22252.957809360883</c:v>
                </c:pt>
                <c:pt idx="324">
                  <c:v>22391.174938611573</c:v>
                </c:pt>
                <c:pt idx="325">
                  <c:v>22391.174938611573</c:v>
                </c:pt>
                <c:pt idx="326">
                  <c:v>22529.392067862264</c:v>
                </c:pt>
                <c:pt idx="327">
                  <c:v>22529.392067862264</c:v>
                </c:pt>
                <c:pt idx="328">
                  <c:v>22667.609197112954</c:v>
                </c:pt>
                <c:pt idx="329">
                  <c:v>22667.609197112954</c:v>
                </c:pt>
                <c:pt idx="330">
                  <c:v>22805.826326363644</c:v>
                </c:pt>
                <c:pt idx="331">
                  <c:v>22805.826326363644</c:v>
                </c:pt>
                <c:pt idx="332">
                  <c:v>22944.043455614334</c:v>
                </c:pt>
                <c:pt idx="333">
                  <c:v>22944.043455614334</c:v>
                </c:pt>
                <c:pt idx="334">
                  <c:v>23082.260584865024</c:v>
                </c:pt>
                <c:pt idx="335">
                  <c:v>23082.260584865024</c:v>
                </c:pt>
                <c:pt idx="336">
                  <c:v>23220.477714115714</c:v>
                </c:pt>
                <c:pt idx="337">
                  <c:v>23220.477714115714</c:v>
                </c:pt>
                <c:pt idx="338">
                  <c:v>23358.694843366404</c:v>
                </c:pt>
                <c:pt idx="339">
                  <c:v>23358.694843366404</c:v>
                </c:pt>
                <c:pt idx="340">
                  <c:v>23496.911972617094</c:v>
                </c:pt>
                <c:pt idx="341">
                  <c:v>23496.911972617094</c:v>
                </c:pt>
                <c:pt idx="342">
                  <c:v>23635.129101867784</c:v>
                </c:pt>
                <c:pt idx="343">
                  <c:v>23635.129101867784</c:v>
                </c:pt>
                <c:pt idx="344">
                  <c:v>23773.346231118474</c:v>
                </c:pt>
                <c:pt idx="345">
                  <c:v>23773.346231118474</c:v>
                </c:pt>
                <c:pt idx="346">
                  <c:v>23911.563360369164</c:v>
                </c:pt>
                <c:pt idx="347">
                  <c:v>23911.563360369164</c:v>
                </c:pt>
                <c:pt idx="348">
                  <c:v>24049.780489619854</c:v>
                </c:pt>
                <c:pt idx="349">
                  <c:v>24049.780489619854</c:v>
                </c:pt>
                <c:pt idx="350">
                  <c:v>24187.997618870544</c:v>
                </c:pt>
                <c:pt idx="351">
                  <c:v>24187.997618870544</c:v>
                </c:pt>
                <c:pt idx="352">
                  <c:v>24326.214748121234</c:v>
                </c:pt>
                <c:pt idx="353">
                  <c:v>24326.214748121234</c:v>
                </c:pt>
                <c:pt idx="354">
                  <c:v>24464.431877371924</c:v>
                </c:pt>
                <c:pt idx="355">
                  <c:v>24464.431877371924</c:v>
                </c:pt>
              </c:numCache>
            </c:numRef>
          </c:xVal>
          <c:yVal>
            <c:numRef>
              <c:f>'2'!$AG$25:$AG$380</c:f>
              <c:numCache>
                <c:formatCode>#,##0.000</c:formatCode>
                <c:ptCount val="356"/>
                <c:pt idx="0">
                  <c:v>43.75</c:v>
                </c:pt>
                <c:pt idx="1">
                  <c:v>25.298013245033111</c:v>
                </c:pt>
                <c:pt idx="2">
                  <c:v>43.646337153061985</c:v>
                </c:pt>
                <c:pt idx="3">
                  <c:v>25.298013245033111</c:v>
                </c:pt>
                <c:pt idx="4">
                  <c:v>43.54267430612397</c:v>
                </c:pt>
                <c:pt idx="5">
                  <c:v>25.298013245033111</c:v>
                </c:pt>
                <c:pt idx="6">
                  <c:v>43.439011459185949</c:v>
                </c:pt>
                <c:pt idx="7">
                  <c:v>25.298013245033111</c:v>
                </c:pt>
                <c:pt idx="8">
                  <c:v>43.335348612247934</c:v>
                </c:pt>
                <c:pt idx="9">
                  <c:v>25.298013245033111</c:v>
                </c:pt>
                <c:pt idx="10">
                  <c:v>43.231685765309919</c:v>
                </c:pt>
                <c:pt idx="11">
                  <c:v>25.298013245033111</c:v>
                </c:pt>
                <c:pt idx="12">
                  <c:v>43.128022918371904</c:v>
                </c:pt>
                <c:pt idx="13">
                  <c:v>25.298013245033111</c:v>
                </c:pt>
                <c:pt idx="14">
                  <c:v>43.02436007143389</c:v>
                </c:pt>
                <c:pt idx="15">
                  <c:v>25.298013245033111</c:v>
                </c:pt>
                <c:pt idx="16">
                  <c:v>42.920697224495868</c:v>
                </c:pt>
                <c:pt idx="17">
                  <c:v>25.298013245033111</c:v>
                </c:pt>
                <c:pt idx="18">
                  <c:v>42.817034377557853</c:v>
                </c:pt>
                <c:pt idx="19">
                  <c:v>25.298013245033111</c:v>
                </c:pt>
                <c:pt idx="20">
                  <c:v>42.713371530619838</c:v>
                </c:pt>
                <c:pt idx="21">
                  <c:v>25.298013245033111</c:v>
                </c:pt>
                <c:pt idx="22">
                  <c:v>42.609708683681824</c:v>
                </c:pt>
                <c:pt idx="23">
                  <c:v>25.298013245033111</c:v>
                </c:pt>
                <c:pt idx="24">
                  <c:v>42.506045836743809</c:v>
                </c:pt>
                <c:pt idx="25">
                  <c:v>25.298013245033111</c:v>
                </c:pt>
                <c:pt idx="26">
                  <c:v>42.402382989805787</c:v>
                </c:pt>
                <c:pt idx="27">
                  <c:v>25.298013245033111</c:v>
                </c:pt>
                <c:pt idx="28">
                  <c:v>42.298720142867772</c:v>
                </c:pt>
                <c:pt idx="29">
                  <c:v>25.298013245033111</c:v>
                </c:pt>
                <c:pt idx="30">
                  <c:v>42.195057295929757</c:v>
                </c:pt>
                <c:pt idx="31">
                  <c:v>25.298013245033111</c:v>
                </c:pt>
                <c:pt idx="32">
                  <c:v>42.091394448991743</c:v>
                </c:pt>
                <c:pt idx="33">
                  <c:v>25.298013245033111</c:v>
                </c:pt>
                <c:pt idx="34">
                  <c:v>41.987731602053728</c:v>
                </c:pt>
                <c:pt idx="35">
                  <c:v>25.298013245033111</c:v>
                </c:pt>
                <c:pt idx="36">
                  <c:v>41.884068755115706</c:v>
                </c:pt>
                <c:pt idx="37">
                  <c:v>25.298013245033111</c:v>
                </c:pt>
                <c:pt idx="38">
                  <c:v>41.780405908177691</c:v>
                </c:pt>
                <c:pt idx="39">
                  <c:v>25.298013245033111</c:v>
                </c:pt>
                <c:pt idx="40">
                  <c:v>41.676743061239677</c:v>
                </c:pt>
                <c:pt idx="41">
                  <c:v>25.298013245033111</c:v>
                </c:pt>
                <c:pt idx="42">
                  <c:v>41.573080214301662</c:v>
                </c:pt>
                <c:pt idx="43">
                  <c:v>25.298013245033111</c:v>
                </c:pt>
                <c:pt idx="44">
                  <c:v>41.469417367363647</c:v>
                </c:pt>
                <c:pt idx="45">
                  <c:v>25.298013245033111</c:v>
                </c:pt>
                <c:pt idx="46">
                  <c:v>41.365754520425625</c:v>
                </c:pt>
                <c:pt idx="47">
                  <c:v>25.298013245033111</c:v>
                </c:pt>
                <c:pt idx="48">
                  <c:v>41.26209167348761</c:v>
                </c:pt>
                <c:pt idx="49">
                  <c:v>25.298013245033111</c:v>
                </c:pt>
                <c:pt idx="50">
                  <c:v>41.158428826549596</c:v>
                </c:pt>
                <c:pt idx="51">
                  <c:v>25.298013245033111</c:v>
                </c:pt>
                <c:pt idx="52">
                  <c:v>41.054765979611581</c:v>
                </c:pt>
                <c:pt idx="53">
                  <c:v>25.298013245033111</c:v>
                </c:pt>
                <c:pt idx="54">
                  <c:v>40.951103132673566</c:v>
                </c:pt>
                <c:pt idx="55">
                  <c:v>25.298013245033111</c:v>
                </c:pt>
                <c:pt idx="56">
                  <c:v>40.847440285735544</c:v>
                </c:pt>
                <c:pt idx="57">
                  <c:v>25.298013245033111</c:v>
                </c:pt>
                <c:pt idx="58">
                  <c:v>40.74377743879753</c:v>
                </c:pt>
                <c:pt idx="59">
                  <c:v>25.298013245033111</c:v>
                </c:pt>
                <c:pt idx="60">
                  <c:v>40.640114591859515</c:v>
                </c:pt>
                <c:pt idx="61">
                  <c:v>25.298013245033111</c:v>
                </c:pt>
                <c:pt idx="62">
                  <c:v>40.5364517449215</c:v>
                </c:pt>
                <c:pt idx="63">
                  <c:v>25.298013245033111</c:v>
                </c:pt>
                <c:pt idx="64">
                  <c:v>40.432788897983485</c:v>
                </c:pt>
                <c:pt idx="65">
                  <c:v>25.298013245033111</c:v>
                </c:pt>
                <c:pt idx="66">
                  <c:v>40.329126051045463</c:v>
                </c:pt>
                <c:pt idx="67">
                  <c:v>25.298013245033111</c:v>
                </c:pt>
                <c:pt idx="68">
                  <c:v>40.225463204107449</c:v>
                </c:pt>
                <c:pt idx="69">
                  <c:v>25.298013245033111</c:v>
                </c:pt>
                <c:pt idx="70">
                  <c:v>40.121800357169434</c:v>
                </c:pt>
                <c:pt idx="71">
                  <c:v>25.298013245033111</c:v>
                </c:pt>
                <c:pt idx="72">
                  <c:v>40.018137510231419</c:v>
                </c:pt>
                <c:pt idx="73">
                  <c:v>25.298013245033111</c:v>
                </c:pt>
                <c:pt idx="74">
                  <c:v>39.914474663293404</c:v>
                </c:pt>
                <c:pt idx="75">
                  <c:v>25.298013245033111</c:v>
                </c:pt>
                <c:pt idx="76">
                  <c:v>39.810811816355383</c:v>
                </c:pt>
                <c:pt idx="77">
                  <c:v>25.298013245033111</c:v>
                </c:pt>
                <c:pt idx="78">
                  <c:v>39.707148969417368</c:v>
                </c:pt>
                <c:pt idx="79">
                  <c:v>25.298013245033111</c:v>
                </c:pt>
                <c:pt idx="80">
                  <c:v>39.603486122479353</c:v>
                </c:pt>
                <c:pt idx="81">
                  <c:v>25.298013245033111</c:v>
                </c:pt>
                <c:pt idx="82">
                  <c:v>39.499823275541338</c:v>
                </c:pt>
                <c:pt idx="83">
                  <c:v>25.298013245033111</c:v>
                </c:pt>
                <c:pt idx="84">
                  <c:v>39.396160428603324</c:v>
                </c:pt>
                <c:pt idx="85">
                  <c:v>25.298013245033111</c:v>
                </c:pt>
                <c:pt idx="86">
                  <c:v>39.292497581665302</c:v>
                </c:pt>
                <c:pt idx="87">
                  <c:v>25.298013245033111</c:v>
                </c:pt>
                <c:pt idx="88">
                  <c:v>39.188834734727287</c:v>
                </c:pt>
                <c:pt idx="89">
                  <c:v>25.298013245033111</c:v>
                </c:pt>
                <c:pt idx="90">
                  <c:v>39.085171887789272</c:v>
                </c:pt>
                <c:pt idx="91">
                  <c:v>25.298013245033111</c:v>
                </c:pt>
                <c:pt idx="92">
                  <c:v>38.981509040851257</c:v>
                </c:pt>
                <c:pt idx="93">
                  <c:v>25.298013245033111</c:v>
                </c:pt>
                <c:pt idx="94">
                  <c:v>38.877846193913243</c:v>
                </c:pt>
                <c:pt idx="95">
                  <c:v>25.298013245033111</c:v>
                </c:pt>
                <c:pt idx="96">
                  <c:v>38.774183346975221</c:v>
                </c:pt>
                <c:pt idx="97">
                  <c:v>25.298013245033111</c:v>
                </c:pt>
                <c:pt idx="98">
                  <c:v>38.670520500037206</c:v>
                </c:pt>
                <c:pt idx="99">
                  <c:v>25.298013245033111</c:v>
                </c:pt>
                <c:pt idx="100">
                  <c:v>38.566857653099191</c:v>
                </c:pt>
                <c:pt idx="101">
                  <c:v>25.298013245033111</c:v>
                </c:pt>
                <c:pt idx="102">
                  <c:v>38.463194806161177</c:v>
                </c:pt>
                <c:pt idx="103">
                  <c:v>25.298013245033111</c:v>
                </c:pt>
                <c:pt idx="104">
                  <c:v>38.359531959223162</c:v>
                </c:pt>
                <c:pt idx="105">
                  <c:v>25.298013245033111</c:v>
                </c:pt>
                <c:pt idx="106">
                  <c:v>38.25586911228514</c:v>
                </c:pt>
                <c:pt idx="107">
                  <c:v>25.298013245033111</c:v>
                </c:pt>
                <c:pt idx="108">
                  <c:v>38.152206265347125</c:v>
                </c:pt>
                <c:pt idx="109">
                  <c:v>25.298013245033111</c:v>
                </c:pt>
                <c:pt idx="110">
                  <c:v>38.04854341840911</c:v>
                </c:pt>
                <c:pt idx="111">
                  <c:v>25.298013245033111</c:v>
                </c:pt>
                <c:pt idx="112">
                  <c:v>37.944880571471096</c:v>
                </c:pt>
                <c:pt idx="113">
                  <c:v>25.298013245033111</c:v>
                </c:pt>
                <c:pt idx="114">
                  <c:v>37.841217724533081</c:v>
                </c:pt>
                <c:pt idx="115">
                  <c:v>25.298013245033111</c:v>
                </c:pt>
                <c:pt idx="116">
                  <c:v>37.737554877595059</c:v>
                </c:pt>
                <c:pt idx="117">
                  <c:v>25.298013245033111</c:v>
                </c:pt>
                <c:pt idx="118">
                  <c:v>37.633892030657044</c:v>
                </c:pt>
                <c:pt idx="119">
                  <c:v>25.298013245033111</c:v>
                </c:pt>
                <c:pt idx="120">
                  <c:v>37.53022918371903</c:v>
                </c:pt>
                <c:pt idx="121">
                  <c:v>25.298013245033111</c:v>
                </c:pt>
                <c:pt idx="122">
                  <c:v>37.426566336781015</c:v>
                </c:pt>
                <c:pt idx="123">
                  <c:v>25.298013245033111</c:v>
                </c:pt>
                <c:pt idx="124">
                  <c:v>37.322903489842993</c:v>
                </c:pt>
                <c:pt idx="125">
                  <c:v>25.298013245033111</c:v>
                </c:pt>
                <c:pt idx="126">
                  <c:v>37.219240642904978</c:v>
                </c:pt>
                <c:pt idx="127">
                  <c:v>25.298013245033111</c:v>
                </c:pt>
                <c:pt idx="128">
                  <c:v>37.115577795966963</c:v>
                </c:pt>
                <c:pt idx="129">
                  <c:v>25.298013245033111</c:v>
                </c:pt>
                <c:pt idx="130">
                  <c:v>37.011914949028949</c:v>
                </c:pt>
                <c:pt idx="131">
                  <c:v>25.298013245033111</c:v>
                </c:pt>
                <c:pt idx="132">
                  <c:v>36.908252102090934</c:v>
                </c:pt>
                <c:pt idx="133">
                  <c:v>25.298013245033111</c:v>
                </c:pt>
                <c:pt idx="134">
                  <c:v>36.804589255152912</c:v>
                </c:pt>
                <c:pt idx="135">
                  <c:v>25.298013245033111</c:v>
                </c:pt>
                <c:pt idx="136">
                  <c:v>36.700926408214897</c:v>
                </c:pt>
                <c:pt idx="137">
                  <c:v>25.298013245033111</c:v>
                </c:pt>
                <c:pt idx="138">
                  <c:v>36.597263561276883</c:v>
                </c:pt>
                <c:pt idx="139">
                  <c:v>25.298013245033111</c:v>
                </c:pt>
                <c:pt idx="140">
                  <c:v>36.493600714338868</c:v>
                </c:pt>
                <c:pt idx="141">
                  <c:v>25.298013245033111</c:v>
                </c:pt>
                <c:pt idx="142">
                  <c:v>36.389937867400853</c:v>
                </c:pt>
                <c:pt idx="143">
                  <c:v>25.298013245033111</c:v>
                </c:pt>
                <c:pt idx="144">
                  <c:v>36.286275020462831</c:v>
                </c:pt>
                <c:pt idx="145">
                  <c:v>25.298013245033111</c:v>
                </c:pt>
                <c:pt idx="146">
                  <c:v>36.182612173524817</c:v>
                </c:pt>
                <c:pt idx="147">
                  <c:v>25.298013245033111</c:v>
                </c:pt>
                <c:pt idx="148">
                  <c:v>36.078949326586802</c:v>
                </c:pt>
                <c:pt idx="149">
                  <c:v>25.298013245033111</c:v>
                </c:pt>
                <c:pt idx="150">
                  <c:v>35.975286479648787</c:v>
                </c:pt>
                <c:pt idx="151">
                  <c:v>25.298013245033111</c:v>
                </c:pt>
                <c:pt idx="152">
                  <c:v>35.871623632710772</c:v>
                </c:pt>
                <c:pt idx="153">
                  <c:v>25.298013245033111</c:v>
                </c:pt>
                <c:pt idx="154">
                  <c:v>35.76796078577275</c:v>
                </c:pt>
                <c:pt idx="155">
                  <c:v>25.298013245033111</c:v>
                </c:pt>
                <c:pt idx="156">
                  <c:v>35.664297938834736</c:v>
                </c:pt>
                <c:pt idx="157">
                  <c:v>25.298013245033111</c:v>
                </c:pt>
                <c:pt idx="158">
                  <c:v>35.560635091896721</c:v>
                </c:pt>
                <c:pt idx="159">
                  <c:v>25.298013245033111</c:v>
                </c:pt>
                <c:pt idx="160">
                  <c:v>35.456972244958706</c:v>
                </c:pt>
                <c:pt idx="161">
                  <c:v>25.298013245033111</c:v>
                </c:pt>
                <c:pt idx="162">
                  <c:v>35.353309398020684</c:v>
                </c:pt>
                <c:pt idx="163">
                  <c:v>25.298013245033111</c:v>
                </c:pt>
                <c:pt idx="164">
                  <c:v>35.249646551082677</c:v>
                </c:pt>
                <c:pt idx="165">
                  <c:v>25.298013245033111</c:v>
                </c:pt>
                <c:pt idx="166">
                  <c:v>35.145983704144655</c:v>
                </c:pt>
                <c:pt idx="167">
                  <c:v>25.298013245033111</c:v>
                </c:pt>
                <c:pt idx="168">
                  <c:v>35.04232085720664</c:v>
                </c:pt>
                <c:pt idx="169">
                  <c:v>25.298013245033111</c:v>
                </c:pt>
                <c:pt idx="170">
                  <c:v>34.938658010268625</c:v>
                </c:pt>
                <c:pt idx="171">
                  <c:v>25.298013245033111</c:v>
                </c:pt>
                <c:pt idx="172">
                  <c:v>34.834995163330603</c:v>
                </c:pt>
                <c:pt idx="173">
                  <c:v>25.298013245033111</c:v>
                </c:pt>
                <c:pt idx="174">
                  <c:v>34.731332316392596</c:v>
                </c:pt>
                <c:pt idx="175">
                  <c:v>25.298013245033111</c:v>
                </c:pt>
                <c:pt idx="176">
                  <c:v>34.627669469454574</c:v>
                </c:pt>
                <c:pt idx="177">
                  <c:v>25.298013245033111</c:v>
                </c:pt>
                <c:pt idx="178">
                  <c:v>34.524006622516559</c:v>
                </c:pt>
                <c:pt idx="179">
                  <c:v>25.298013245033111</c:v>
                </c:pt>
                <c:pt idx="180">
                  <c:v>34.420343775578544</c:v>
                </c:pt>
                <c:pt idx="181">
                  <c:v>25.298013245033111</c:v>
                </c:pt>
                <c:pt idx="182">
                  <c:v>34.316680928640523</c:v>
                </c:pt>
                <c:pt idx="183">
                  <c:v>25.298013245033111</c:v>
                </c:pt>
                <c:pt idx="184">
                  <c:v>34.213018081702515</c:v>
                </c:pt>
                <c:pt idx="185">
                  <c:v>25.298013245033111</c:v>
                </c:pt>
                <c:pt idx="186">
                  <c:v>34.109355234764493</c:v>
                </c:pt>
                <c:pt idx="187">
                  <c:v>25.298013245033111</c:v>
                </c:pt>
                <c:pt idx="188">
                  <c:v>34.005692387826478</c:v>
                </c:pt>
                <c:pt idx="189">
                  <c:v>25.298013245033111</c:v>
                </c:pt>
                <c:pt idx="190">
                  <c:v>33.902029540888464</c:v>
                </c:pt>
                <c:pt idx="191">
                  <c:v>25.298013245033111</c:v>
                </c:pt>
                <c:pt idx="192">
                  <c:v>33.798366693950442</c:v>
                </c:pt>
                <c:pt idx="193">
                  <c:v>25.298013245033111</c:v>
                </c:pt>
                <c:pt idx="194">
                  <c:v>33.694703847012434</c:v>
                </c:pt>
                <c:pt idx="195">
                  <c:v>25.298013245033111</c:v>
                </c:pt>
                <c:pt idx="196">
                  <c:v>33.591041000074412</c:v>
                </c:pt>
                <c:pt idx="197">
                  <c:v>25.298013245033111</c:v>
                </c:pt>
                <c:pt idx="198">
                  <c:v>33.487378153136397</c:v>
                </c:pt>
                <c:pt idx="199">
                  <c:v>25.298013245033111</c:v>
                </c:pt>
                <c:pt idx="200">
                  <c:v>33.383715306198383</c:v>
                </c:pt>
                <c:pt idx="201">
                  <c:v>25.298013245033111</c:v>
                </c:pt>
                <c:pt idx="202">
                  <c:v>33.280052459260361</c:v>
                </c:pt>
                <c:pt idx="203">
                  <c:v>25.298013245033111</c:v>
                </c:pt>
                <c:pt idx="204">
                  <c:v>33.176389612322353</c:v>
                </c:pt>
                <c:pt idx="205">
                  <c:v>25.298013245033111</c:v>
                </c:pt>
                <c:pt idx="206">
                  <c:v>33.072726765384331</c:v>
                </c:pt>
                <c:pt idx="207">
                  <c:v>25.298013245033111</c:v>
                </c:pt>
                <c:pt idx="208">
                  <c:v>32.969063918446317</c:v>
                </c:pt>
                <c:pt idx="209">
                  <c:v>25.298013245033111</c:v>
                </c:pt>
                <c:pt idx="210">
                  <c:v>32.865401071508302</c:v>
                </c:pt>
                <c:pt idx="211">
                  <c:v>25.298013245033111</c:v>
                </c:pt>
                <c:pt idx="212">
                  <c:v>32.76173822457028</c:v>
                </c:pt>
                <c:pt idx="213">
                  <c:v>25.298013245033111</c:v>
                </c:pt>
                <c:pt idx="214">
                  <c:v>32.658075377632272</c:v>
                </c:pt>
                <c:pt idx="215">
                  <c:v>25.298013245033111</c:v>
                </c:pt>
                <c:pt idx="216">
                  <c:v>32.55441253069425</c:v>
                </c:pt>
                <c:pt idx="217">
                  <c:v>25.298013245033111</c:v>
                </c:pt>
                <c:pt idx="218">
                  <c:v>32.450749683756236</c:v>
                </c:pt>
                <c:pt idx="219">
                  <c:v>25.298013245033111</c:v>
                </c:pt>
                <c:pt idx="220">
                  <c:v>32.347086836818221</c:v>
                </c:pt>
                <c:pt idx="221">
                  <c:v>25.298013245033111</c:v>
                </c:pt>
                <c:pt idx="222">
                  <c:v>32.243423989880199</c:v>
                </c:pt>
                <c:pt idx="223">
                  <c:v>25.298013245033111</c:v>
                </c:pt>
                <c:pt idx="224">
                  <c:v>32.139761142942184</c:v>
                </c:pt>
                <c:pt idx="225">
                  <c:v>25.298013245033111</c:v>
                </c:pt>
                <c:pt idx="226">
                  <c:v>32.03609829600417</c:v>
                </c:pt>
                <c:pt idx="227">
                  <c:v>25.298013245033111</c:v>
                </c:pt>
                <c:pt idx="228">
                  <c:v>31.932435449066155</c:v>
                </c:pt>
                <c:pt idx="229">
                  <c:v>25.298013245033111</c:v>
                </c:pt>
                <c:pt idx="230">
                  <c:v>31.82877260212814</c:v>
                </c:pt>
                <c:pt idx="231">
                  <c:v>25.298013245033111</c:v>
                </c:pt>
                <c:pt idx="232">
                  <c:v>31.725109755190122</c:v>
                </c:pt>
                <c:pt idx="233">
                  <c:v>25.298013245033111</c:v>
                </c:pt>
                <c:pt idx="234">
                  <c:v>31.621446908252103</c:v>
                </c:pt>
                <c:pt idx="235">
                  <c:v>25.298013245033111</c:v>
                </c:pt>
                <c:pt idx="236">
                  <c:v>31.517784061314089</c:v>
                </c:pt>
                <c:pt idx="237">
                  <c:v>25.298013245033111</c:v>
                </c:pt>
                <c:pt idx="238">
                  <c:v>31.414121214376074</c:v>
                </c:pt>
                <c:pt idx="239">
                  <c:v>25.298013245033111</c:v>
                </c:pt>
                <c:pt idx="240">
                  <c:v>31.310458367438056</c:v>
                </c:pt>
                <c:pt idx="241">
                  <c:v>25.298013245033111</c:v>
                </c:pt>
                <c:pt idx="242">
                  <c:v>31.206795520500037</c:v>
                </c:pt>
                <c:pt idx="243">
                  <c:v>25.298013245033111</c:v>
                </c:pt>
                <c:pt idx="244">
                  <c:v>31.103132673562023</c:v>
                </c:pt>
                <c:pt idx="245">
                  <c:v>25.298013245033111</c:v>
                </c:pt>
                <c:pt idx="246">
                  <c:v>30.999469826624004</c:v>
                </c:pt>
                <c:pt idx="247">
                  <c:v>25.298013245033111</c:v>
                </c:pt>
                <c:pt idx="248">
                  <c:v>30.895806979685986</c:v>
                </c:pt>
                <c:pt idx="249">
                  <c:v>25.298013245033111</c:v>
                </c:pt>
                <c:pt idx="250">
                  <c:v>30.792144132747968</c:v>
                </c:pt>
                <c:pt idx="251">
                  <c:v>25.298013245033111</c:v>
                </c:pt>
                <c:pt idx="252">
                  <c:v>30.688481285809949</c:v>
                </c:pt>
                <c:pt idx="253">
                  <c:v>25.298013245033111</c:v>
                </c:pt>
                <c:pt idx="254">
                  <c:v>30.584818438871935</c:v>
                </c:pt>
                <c:pt idx="255">
                  <c:v>25.298013245033111</c:v>
                </c:pt>
                <c:pt idx="256">
                  <c:v>30.481155591933916</c:v>
                </c:pt>
                <c:pt idx="257">
                  <c:v>25.298013245033111</c:v>
                </c:pt>
                <c:pt idx="258">
                  <c:v>30.377492744995898</c:v>
                </c:pt>
                <c:pt idx="259">
                  <c:v>25.298013245033111</c:v>
                </c:pt>
                <c:pt idx="260">
                  <c:v>30.273829898057883</c:v>
                </c:pt>
                <c:pt idx="261">
                  <c:v>25.298013245033111</c:v>
                </c:pt>
                <c:pt idx="262">
                  <c:v>30.170167051119861</c:v>
                </c:pt>
                <c:pt idx="263">
                  <c:v>25.298013245033111</c:v>
                </c:pt>
                <c:pt idx="264">
                  <c:v>30.066504204181847</c:v>
                </c:pt>
                <c:pt idx="265">
                  <c:v>25.298013245033111</c:v>
                </c:pt>
                <c:pt idx="266">
                  <c:v>29.962841357243828</c:v>
                </c:pt>
                <c:pt idx="267">
                  <c:v>25.298013245033111</c:v>
                </c:pt>
                <c:pt idx="268">
                  <c:v>29.85917851030581</c:v>
                </c:pt>
                <c:pt idx="269">
                  <c:v>25.298013245033111</c:v>
                </c:pt>
                <c:pt idx="270">
                  <c:v>29.755515663367795</c:v>
                </c:pt>
                <c:pt idx="271">
                  <c:v>25.298013245033111</c:v>
                </c:pt>
                <c:pt idx="272">
                  <c:v>29.651852816429773</c:v>
                </c:pt>
                <c:pt idx="273">
                  <c:v>25.298013245033111</c:v>
                </c:pt>
                <c:pt idx="274">
                  <c:v>29.548189969491759</c:v>
                </c:pt>
                <c:pt idx="275">
                  <c:v>25.298013245033111</c:v>
                </c:pt>
                <c:pt idx="276">
                  <c:v>29.44452712255374</c:v>
                </c:pt>
                <c:pt idx="277">
                  <c:v>25.298013245033111</c:v>
                </c:pt>
                <c:pt idx="278">
                  <c:v>29.340864275615722</c:v>
                </c:pt>
                <c:pt idx="279">
                  <c:v>25.298013245033111</c:v>
                </c:pt>
                <c:pt idx="280">
                  <c:v>29.237201428677707</c:v>
                </c:pt>
                <c:pt idx="281">
                  <c:v>25.298013245033111</c:v>
                </c:pt>
                <c:pt idx="282">
                  <c:v>29.133538581739685</c:v>
                </c:pt>
                <c:pt idx="283">
                  <c:v>25.298013245033111</c:v>
                </c:pt>
                <c:pt idx="284">
                  <c:v>29.029875734801671</c:v>
                </c:pt>
                <c:pt idx="285">
                  <c:v>25.298013245033111</c:v>
                </c:pt>
                <c:pt idx="286">
                  <c:v>28.926212887863652</c:v>
                </c:pt>
                <c:pt idx="287">
                  <c:v>25.298013245033111</c:v>
                </c:pt>
                <c:pt idx="288">
                  <c:v>28.822550040925634</c:v>
                </c:pt>
                <c:pt idx="289">
                  <c:v>25.298013245033111</c:v>
                </c:pt>
                <c:pt idx="290">
                  <c:v>28.718887193987619</c:v>
                </c:pt>
                <c:pt idx="291">
                  <c:v>25.298013245033111</c:v>
                </c:pt>
                <c:pt idx="292">
                  <c:v>28.615224347049601</c:v>
                </c:pt>
                <c:pt idx="293">
                  <c:v>25.298013245033111</c:v>
                </c:pt>
                <c:pt idx="294">
                  <c:v>28.511561500111583</c:v>
                </c:pt>
                <c:pt idx="295">
                  <c:v>25.298013245033111</c:v>
                </c:pt>
                <c:pt idx="296">
                  <c:v>28.407898653173564</c:v>
                </c:pt>
                <c:pt idx="297">
                  <c:v>25.298013245033111</c:v>
                </c:pt>
                <c:pt idx="298">
                  <c:v>28.304235806235546</c:v>
                </c:pt>
                <c:pt idx="299">
                  <c:v>25.298013245033111</c:v>
                </c:pt>
                <c:pt idx="300">
                  <c:v>28.200572959297531</c:v>
                </c:pt>
                <c:pt idx="301">
                  <c:v>25.298013245033111</c:v>
                </c:pt>
                <c:pt idx="302">
                  <c:v>28.096910112359513</c:v>
                </c:pt>
                <c:pt idx="303">
                  <c:v>25.298013245033111</c:v>
                </c:pt>
                <c:pt idx="304">
                  <c:v>27.993247265421495</c:v>
                </c:pt>
                <c:pt idx="305">
                  <c:v>25.298013245033111</c:v>
                </c:pt>
                <c:pt idx="306">
                  <c:v>27.88958441848348</c:v>
                </c:pt>
                <c:pt idx="307">
                  <c:v>25.298013245033111</c:v>
                </c:pt>
                <c:pt idx="308">
                  <c:v>27.785921571545458</c:v>
                </c:pt>
                <c:pt idx="309">
                  <c:v>25.298013245033111</c:v>
                </c:pt>
                <c:pt idx="310">
                  <c:v>27.682258724607443</c:v>
                </c:pt>
                <c:pt idx="311">
                  <c:v>25.298013245033111</c:v>
                </c:pt>
                <c:pt idx="312">
                  <c:v>27.578595877669425</c:v>
                </c:pt>
                <c:pt idx="313">
                  <c:v>25.298013245033111</c:v>
                </c:pt>
                <c:pt idx="314">
                  <c:v>27.474933030731407</c:v>
                </c:pt>
                <c:pt idx="315">
                  <c:v>25.298013245033111</c:v>
                </c:pt>
                <c:pt idx="316">
                  <c:v>27.371270183793388</c:v>
                </c:pt>
                <c:pt idx="317">
                  <c:v>25.298013245033111</c:v>
                </c:pt>
                <c:pt idx="318">
                  <c:v>27.267607336855374</c:v>
                </c:pt>
                <c:pt idx="319">
                  <c:v>25.298013245033111</c:v>
                </c:pt>
                <c:pt idx="320">
                  <c:v>27.163944489917355</c:v>
                </c:pt>
                <c:pt idx="321">
                  <c:v>25.298013245033111</c:v>
                </c:pt>
                <c:pt idx="322">
                  <c:v>27.060281642979337</c:v>
                </c:pt>
                <c:pt idx="323">
                  <c:v>25.298013245033111</c:v>
                </c:pt>
                <c:pt idx="324">
                  <c:v>26.956618796041319</c:v>
                </c:pt>
                <c:pt idx="325">
                  <c:v>25.298013245033111</c:v>
                </c:pt>
                <c:pt idx="326">
                  <c:v>26.852955949103301</c:v>
                </c:pt>
                <c:pt idx="327">
                  <c:v>25.298013245033111</c:v>
                </c:pt>
                <c:pt idx="328">
                  <c:v>26.749293102165286</c:v>
                </c:pt>
                <c:pt idx="329">
                  <c:v>25.298013245033111</c:v>
                </c:pt>
                <c:pt idx="330">
                  <c:v>26.645630255227267</c:v>
                </c:pt>
                <c:pt idx="331">
                  <c:v>25.298013245033111</c:v>
                </c:pt>
                <c:pt idx="332">
                  <c:v>26.541967408289249</c:v>
                </c:pt>
                <c:pt idx="333">
                  <c:v>25.298013245033111</c:v>
                </c:pt>
                <c:pt idx="334">
                  <c:v>26.438304561351231</c:v>
                </c:pt>
                <c:pt idx="335">
                  <c:v>25.298013245033111</c:v>
                </c:pt>
                <c:pt idx="336">
                  <c:v>26.334641714413213</c:v>
                </c:pt>
                <c:pt idx="337">
                  <c:v>25.298013245033111</c:v>
                </c:pt>
                <c:pt idx="338">
                  <c:v>26.230978867475198</c:v>
                </c:pt>
                <c:pt idx="339">
                  <c:v>25.298013245033111</c:v>
                </c:pt>
                <c:pt idx="340">
                  <c:v>26.127316020537179</c:v>
                </c:pt>
                <c:pt idx="341">
                  <c:v>25.298013245033111</c:v>
                </c:pt>
                <c:pt idx="342">
                  <c:v>26.023653173599161</c:v>
                </c:pt>
                <c:pt idx="343">
                  <c:v>25.298013245033111</c:v>
                </c:pt>
                <c:pt idx="344">
                  <c:v>25.919990326661143</c:v>
                </c:pt>
                <c:pt idx="345">
                  <c:v>25.298013245033111</c:v>
                </c:pt>
                <c:pt idx="346">
                  <c:v>25.816327479723128</c:v>
                </c:pt>
                <c:pt idx="347">
                  <c:v>25.298013245033111</c:v>
                </c:pt>
                <c:pt idx="348">
                  <c:v>25.71266463278511</c:v>
                </c:pt>
                <c:pt idx="349">
                  <c:v>25.298013245033111</c:v>
                </c:pt>
                <c:pt idx="350">
                  <c:v>25.609001785847092</c:v>
                </c:pt>
                <c:pt idx="351">
                  <c:v>25.298013245033111</c:v>
                </c:pt>
                <c:pt idx="352">
                  <c:v>25.505338938909073</c:v>
                </c:pt>
                <c:pt idx="353">
                  <c:v>25.298013245033111</c:v>
                </c:pt>
                <c:pt idx="354">
                  <c:v>25.401676091971055</c:v>
                </c:pt>
                <c:pt idx="355">
                  <c:v>25.298013245033111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7D-4BD0-8E33-A639CF4BB4B1}"/>
            </c:ext>
          </c:extLst>
        </c:ser>
        <c:ser>
          <c:idx val="7"/>
          <c:order val="1"/>
          <c:spPr>
            <a:ln>
              <a:solidFill>
                <a:schemeClr val="accent6">
                  <a:alpha val="70000"/>
                </a:schemeClr>
              </a:solidFill>
            </a:ln>
          </c:spPr>
          <c:marker>
            <c:symbol val="none"/>
          </c:marker>
          <c:xVal>
            <c:numRef>
              <c:f>'2'!$AC$25:$AC$380</c:f>
              <c:numCache>
                <c:formatCode>#,##0.000</c:formatCode>
                <c:ptCount val="356"/>
                <c:pt idx="0">
                  <c:v>0</c:v>
                </c:pt>
                <c:pt idx="1">
                  <c:v>0</c:v>
                </c:pt>
                <c:pt idx="2">
                  <c:v>138.21712925068829</c:v>
                </c:pt>
                <c:pt idx="3">
                  <c:v>138.21712925068829</c:v>
                </c:pt>
                <c:pt idx="4">
                  <c:v>276.43425850137658</c:v>
                </c:pt>
                <c:pt idx="5">
                  <c:v>276.43425850137658</c:v>
                </c:pt>
                <c:pt idx="6">
                  <c:v>414.65138775206486</c:v>
                </c:pt>
                <c:pt idx="7">
                  <c:v>414.65138775206486</c:v>
                </c:pt>
                <c:pt idx="8">
                  <c:v>552.86851700275315</c:v>
                </c:pt>
                <c:pt idx="9">
                  <c:v>552.86851700275315</c:v>
                </c:pt>
                <c:pt idx="10">
                  <c:v>691.08564625344138</c:v>
                </c:pt>
                <c:pt idx="11">
                  <c:v>691.08564625344138</c:v>
                </c:pt>
                <c:pt idx="12">
                  <c:v>829.30277550412961</c:v>
                </c:pt>
                <c:pt idx="13">
                  <c:v>829.30277550412961</c:v>
                </c:pt>
                <c:pt idx="14">
                  <c:v>967.51990475481784</c:v>
                </c:pt>
                <c:pt idx="15">
                  <c:v>967.51990475481784</c:v>
                </c:pt>
                <c:pt idx="16">
                  <c:v>1105.7370340055061</c:v>
                </c:pt>
                <c:pt idx="17">
                  <c:v>1105.7370340055061</c:v>
                </c:pt>
                <c:pt idx="18">
                  <c:v>1243.9541632561943</c:v>
                </c:pt>
                <c:pt idx="19">
                  <c:v>1243.9541632561943</c:v>
                </c:pt>
                <c:pt idx="20">
                  <c:v>1382.1712925068825</c:v>
                </c:pt>
                <c:pt idx="21">
                  <c:v>1382.1712925068825</c:v>
                </c:pt>
                <c:pt idx="22">
                  <c:v>1520.3884217575708</c:v>
                </c:pt>
                <c:pt idx="23">
                  <c:v>1520.3884217575708</c:v>
                </c:pt>
                <c:pt idx="24">
                  <c:v>1658.605551008259</c:v>
                </c:pt>
                <c:pt idx="25">
                  <c:v>1658.605551008259</c:v>
                </c:pt>
                <c:pt idx="26">
                  <c:v>1796.8226802589472</c:v>
                </c:pt>
                <c:pt idx="27">
                  <c:v>1796.8226802589472</c:v>
                </c:pt>
                <c:pt idx="28">
                  <c:v>1935.0398095096355</c:v>
                </c:pt>
                <c:pt idx="29">
                  <c:v>1935.0398095096355</c:v>
                </c:pt>
                <c:pt idx="30">
                  <c:v>2073.2569387603239</c:v>
                </c:pt>
                <c:pt idx="31">
                  <c:v>2073.2569387603239</c:v>
                </c:pt>
                <c:pt idx="32">
                  <c:v>2211.4740680110122</c:v>
                </c:pt>
                <c:pt idx="33">
                  <c:v>2211.4740680110122</c:v>
                </c:pt>
                <c:pt idx="34">
                  <c:v>2349.6911972617004</c:v>
                </c:pt>
                <c:pt idx="35">
                  <c:v>2349.6911972617004</c:v>
                </c:pt>
                <c:pt idx="36">
                  <c:v>2487.9083265123886</c:v>
                </c:pt>
                <c:pt idx="37">
                  <c:v>2487.9083265123886</c:v>
                </c:pt>
                <c:pt idx="38">
                  <c:v>2626.1254557630768</c:v>
                </c:pt>
                <c:pt idx="39">
                  <c:v>2626.1254557630768</c:v>
                </c:pt>
                <c:pt idx="40">
                  <c:v>2764.3425850137651</c:v>
                </c:pt>
                <c:pt idx="41">
                  <c:v>2764.3425850137651</c:v>
                </c:pt>
                <c:pt idx="42">
                  <c:v>2902.5597142644533</c:v>
                </c:pt>
                <c:pt idx="43">
                  <c:v>2902.5597142644533</c:v>
                </c:pt>
                <c:pt idx="44">
                  <c:v>3040.7768435151415</c:v>
                </c:pt>
                <c:pt idx="45">
                  <c:v>3040.7768435151415</c:v>
                </c:pt>
                <c:pt idx="46">
                  <c:v>3178.9939727658298</c:v>
                </c:pt>
                <c:pt idx="47">
                  <c:v>3178.9939727658298</c:v>
                </c:pt>
                <c:pt idx="48">
                  <c:v>3317.211102016518</c:v>
                </c:pt>
                <c:pt idx="49">
                  <c:v>3317.211102016518</c:v>
                </c:pt>
                <c:pt idx="50">
                  <c:v>3455.4282312672062</c:v>
                </c:pt>
                <c:pt idx="51">
                  <c:v>3455.4282312672062</c:v>
                </c:pt>
                <c:pt idx="52">
                  <c:v>3593.6453605178945</c:v>
                </c:pt>
                <c:pt idx="53">
                  <c:v>3593.6453605178945</c:v>
                </c:pt>
                <c:pt idx="54">
                  <c:v>3731.8624897685827</c:v>
                </c:pt>
                <c:pt idx="55">
                  <c:v>3731.8624897685827</c:v>
                </c:pt>
                <c:pt idx="56">
                  <c:v>3870.0796190192709</c:v>
                </c:pt>
                <c:pt idx="57">
                  <c:v>3870.0796190192709</c:v>
                </c:pt>
                <c:pt idx="58">
                  <c:v>4008.2967482699592</c:v>
                </c:pt>
                <c:pt idx="59">
                  <c:v>4008.2967482699592</c:v>
                </c:pt>
                <c:pt idx="60">
                  <c:v>4146.5138775206478</c:v>
                </c:pt>
                <c:pt idx="61">
                  <c:v>4146.5138775206478</c:v>
                </c:pt>
                <c:pt idx="62">
                  <c:v>4284.7310067713361</c:v>
                </c:pt>
                <c:pt idx="63">
                  <c:v>4284.7310067713361</c:v>
                </c:pt>
                <c:pt idx="64">
                  <c:v>4422.9481360220243</c:v>
                </c:pt>
                <c:pt idx="65">
                  <c:v>4422.9481360220243</c:v>
                </c:pt>
                <c:pt idx="66">
                  <c:v>4561.1652652727125</c:v>
                </c:pt>
                <c:pt idx="67">
                  <c:v>4561.1652652727125</c:v>
                </c:pt>
                <c:pt idx="68">
                  <c:v>4699.3823945234008</c:v>
                </c:pt>
                <c:pt idx="69">
                  <c:v>4699.3823945234008</c:v>
                </c:pt>
                <c:pt idx="70">
                  <c:v>4837.599523774089</c:v>
                </c:pt>
                <c:pt idx="71">
                  <c:v>4837.599523774089</c:v>
                </c:pt>
                <c:pt idx="72">
                  <c:v>4975.8166530247772</c:v>
                </c:pt>
                <c:pt idx="73">
                  <c:v>4975.8166530247772</c:v>
                </c:pt>
                <c:pt idx="74">
                  <c:v>5114.0337822754655</c:v>
                </c:pt>
                <c:pt idx="75">
                  <c:v>5114.0337822754655</c:v>
                </c:pt>
                <c:pt idx="76">
                  <c:v>5252.2509115261537</c:v>
                </c:pt>
                <c:pt idx="77">
                  <c:v>5252.2509115261537</c:v>
                </c:pt>
                <c:pt idx="78">
                  <c:v>5390.4680407768419</c:v>
                </c:pt>
                <c:pt idx="79">
                  <c:v>5390.4680407768419</c:v>
                </c:pt>
                <c:pt idx="80">
                  <c:v>5528.6851700275301</c:v>
                </c:pt>
                <c:pt idx="81">
                  <c:v>5528.6851700275301</c:v>
                </c:pt>
                <c:pt idx="82">
                  <c:v>5666.9022992782184</c:v>
                </c:pt>
                <c:pt idx="83">
                  <c:v>5666.9022992782184</c:v>
                </c:pt>
                <c:pt idx="84">
                  <c:v>5805.1194285289066</c:v>
                </c:pt>
                <c:pt idx="85">
                  <c:v>5805.1194285289066</c:v>
                </c:pt>
                <c:pt idx="86">
                  <c:v>5943.3365577795948</c:v>
                </c:pt>
                <c:pt idx="87">
                  <c:v>5943.3365577795948</c:v>
                </c:pt>
                <c:pt idx="88">
                  <c:v>6081.5536870302831</c:v>
                </c:pt>
                <c:pt idx="89">
                  <c:v>6081.5536870302831</c:v>
                </c:pt>
                <c:pt idx="90">
                  <c:v>6219.7708162809713</c:v>
                </c:pt>
                <c:pt idx="91">
                  <c:v>6219.7708162809713</c:v>
                </c:pt>
                <c:pt idx="92">
                  <c:v>6357.9879455316595</c:v>
                </c:pt>
                <c:pt idx="93">
                  <c:v>6357.9879455316595</c:v>
                </c:pt>
                <c:pt idx="94">
                  <c:v>6496.2050747823478</c:v>
                </c:pt>
                <c:pt idx="95">
                  <c:v>6496.2050747823478</c:v>
                </c:pt>
                <c:pt idx="96">
                  <c:v>6634.422204033036</c:v>
                </c:pt>
                <c:pt idx="97">
                  <c:v>6634.422204033036</c:v>
                </c:pt>
                <c:pt idx="98">
                  <c:v>6772.6393332837242</c:v>
                </c:pt>
                <c:pt idx="99">
                  <c:v>6772.6393332837242</c:v>
                </c:pt>
                <c:pt idx="100">
                  <c:v>6910.8564625344125</c:v>
                </c:pt>
                <c:pt idx="101">
                  <c:v>6910.8564625344125</c:v>
                </c:pt>
                <c:pt idx="102">
                  <c:v>7049.0735917851007</c:v>
                </c:pt>
                <c:pt idx="103">
                  <c:v>7049.0735917851007</c:v>
                </c:pt>
                <c:pt idx="104">
                  <c:v>7187.2907210357889</c:v>
                </c:pt>
                <c:pt idx="105">
                  <c:v>7187.2907210357889</c:v>
                </c:pt>
                <c:pt idx="106">
                  <c:v>7325.5078502864772</c:v>
                </c:pt>
                <c:pt idx="107">
                  <c:v>7325.5078502864772</c:v>
                </c:pt>
                <c:pt idx="108">
                  <c:v>7463.7249795371654</c:v>
                </c:pt>
                <c:pt idx="109">
                  <c:v>7463.7249795371654</c:v>
                </c:pt>
                <c:pt idx="110">
                  <c:v>7601.9421087878536</c:v>
                </c:pt>
                <c:pt idx="111">
                  <c:v>7601.9421087878536</c:v>
                </c:pt>
                <c:pt idx="112">
                  <c:v>7740.1592380385418</c:v>
                </c:pt>
                <c:pt idx="113">
                  <c:v>7740.1592380385418</c:v>
                </c:pt>
                <c:pt idx="114">
                  <c:v>7878.3763672892301</c:v>
                </c:pt>
                <c:pt idx="115">
                  <c:v>7878.3763672892301</c:v>
                </c:pt>
                <c:pt idx="116">
                  <c:v>8016.5934965399183</c:v>
                </c:pt>
                <c:pt idx="117">
                  <c:v>8016.5934965399183</c:v>
                </c:pt>
                <c:pt idx="118">
                  <c:v>8154.8106257906065</c:v>
                </c:pt>
                <c:pt idx="119">
                  <c:v>8154.8106257906065</c:v>
                </c:pt>
                <c:pt idx="120">
                  <c:v>8293.0277550412957</c:v>
                </c:pt>
                <c:pt idx="121">
                  <c:v>8293.0277550412957</c:v>
                </c:pt>
                <c:pt idx="122">
                  <c:v>8431.2448842919839</c:v>
                </c:pt>
                <c:pt idx="123">
                  <c:v>8431.2448842919839</c:v>
                </c:pt>
                <c:pt idx="124">
                  <c:v>8569.4620135426721</c:v>
                </c:pt>
                <c:pt idx="125">
                  <c:v>8569.4620135426721</c:v>
                </c:pt>
                <c:pt idx="126">
                  <c:v>8707.6791427933604</c:v>
                </c:pt>
                <c:pt idx="127">
                  <c:v>8707.6791427933604</c:v>
                </c:pt>
                <c:pt idx="128">
                  <c:v>8845.8962720440486</c:v>
                </c:pt>
                <c:pt idx="129">
                  <c:v>8845.8962720440486</c:v>
                </c:pt>
                <c:pt idx="130">
                  <c:v>8984.1134012947368</c:v>
                </c:pt>
                <c:pt idx="131">
                  <c:v>8984.1134012947368</c:v>
                </c:pt>
                <c:pt idx="132">
                  <c:v>9122.3305305454251</c:v>
                </c:pt>
                <c:pt idx="133">
                  <c:v>9122.3305305454251</c:v>
                </c:pt>
                <c:pt idx="134">
                  <c:v>9260.5476597961133</c:v>
                </c:pt>
                <c:pt idx="135">
                  <c:v>9260.5476597961133</c:v>
                </c:pt>
                <c:pt idx="136">
                  <c:v>9398.7647890468015</c:v>
                </c:pt>
                <c:pt idx="137">
                  <c:v>9398.7647890468015</c:v>
                </c:pt>
                <c:pt idx="138">
                  <c:v>9536.9819182974898</c:v>
                </c:pt>
                <c:pt idx="139">
                  <c:v>9536.9819182974898</c:v>
                </c:pt>
                <c:pt idx="140">
                  <c:v>9675.199047548178</c:v>
                </c:pt>
                <c:pt idx="141">
                  <c:v>9675.199047548178</c:v>
                </c:pt>
                <c:pt idx="142">
                  <c:v>9813.4161767988662</c:v>
                </c:pt>
                <c:pt idx="143">
                  <c:v>9813.4161767988662</c:v>
                </c:pt>
                <c:pt idx="144">
                  <c:v>9951.6333060495544</c:v>
                </c:pt>
                <c:pt idx="145">
                  <c:v>9951.6333060495544</c:v>
                </c:pt>
                <c:pt idx="146">
                  <c:v>10089.850435300243</c:v>
                </c:pt>
                <c:pt idx="147">
                  <c:v>10089.850435300243</c:v>
                </c:pt>
                <c:pt idx="148">
                  <c:v>10228.067564550931</c:v>
                </c:pt>
                <c:pt idx="149">
                  <c:v>10228.067564550931</c:v>
                </c:pt>
                <c:pt idx="150">
                  <c:v>10366.284693801619</c:v>
                </c:pt>
                <c:pt idx="151">
                  <c:v>10366.284693801619</c:v>
                </c:pt>
                <c:pt idx="152">
                  <c:v>10504.501823052307</c:v>
                </c:pt>
                <c:pt idx="153">
                  <c:v>10504.501823052307</c:v>
                </c:pt>
                <c:pt idx="154">
                  <c:v>10642.718952302996</c:v>
                </c:pt>
                <c:pt idx="155">
                  <c:v>10642.718952302996</c:v>
                </c:pt>
                <c:pt idx="156">
                  <c:v>10780.936081553684</c:v>
                </c:pt>
                <c:pt idx="157">
                  <c:v>10780.936081553684</c:v>
                </c:pt>
                <c:pt idx="158">
                  <c:v>10919.153210804372</c:v>
                </c:pt>
                <c:pt idx="159">
                  <c:v>10919.153210804372</c:v>
                </c:pt>
                <c:pt idx="160">
                  <c:v>11057.37034005506</c:v>
                </c:pt>
                <c:pt idx="161">
                  <c:v>11057.37034005506</c:v>
                </c:pt>
                <c:pt idx="162">
                  <c:v>11195.587469305749</c:v>
                </c:pt>
                <c:pt idx="163">
                  <c:v>11195.587469305749</c:v>
                </c:pt>
                <c:pt idx="164">
                  <c:v>11333.804598556437</c:v>
                </c:pt>
                <c:pt idx="165">
                  <c:v>11333.804598556437</c:v>
                </c:pt>
                <c:pt idx="166">
                  <c:v>11472.021727807125</c:v>
                </c:pt>
                <c:pt idx="167">
                  <c:v>11472.021727807125</c:v>
                </c:pt>
                <c:pt idx="168">
                  <c:v>11610.238857057813</c:v>
                </c:pt>
                <c:pt idx="169">
                  <c:v>11610.238857057813</c:v>
                </c:pt>
                <c:pt idx="170">
                  <c:v>11748.455986308501</c:v>
                </c:pt>
                <c:pt idx="171">
                  <c:v>11748.455986308501</c:v>
                </c:pt>
                <c:pt idx="172">
                  <c:v>11886.67311555919</c:v>
                </c:pt>
                <c:pt idx="173">
                  <c:v>11886.67311555919</c:v>
                </c:pt>
                <c:pt idx="174">
                  <c:v>12024.890244809878</c:v>
                </c:pt>
                <c:pt idx="175">
                  <c:v>12024.890244809878</c:v>
                </c:pt>
                <c:pt idx="176">
                  <c:v>12163.107374060566</c:v>
                </c:pt>
                <c:pt idx="177">
                  <c:v>12163.107374060566</c:v>
                </c:pt>
                <c:pt idx="178">
                  <c:v>12301.324503311254</c:v>
                </c:pt>
                <c:pt idx="179">
                  <c:v>12301.324503311254</c:v>
                </c:pt>
                <c:pt idx="180">
                  <c:v>12439.541632561943</c:v>
                </c:pt>
                <c:pt idx="181">
                  <c:v>12439.541632561943</c:v>
                </c:pt>
                <c:pt idx="182">
                  <c:v>12577.758761812631</c:v>
                </c:pt>
                <c:pt idx="183">
                  <c:v>12577.758761812631</c:v>
                </c:pt>
                <c:pt idx="184">
                  <c:v>12715.975891063319</c:v>
                </c:pt>
                <c:pt idx="185">
                  <c:v>12715.975891063319</c:v>
                </c:pt>
                <c:pt idx="186">
                  <c:v>12854.193020314007</c:v>
                </c:pt>
                <c:pt idx="187">
                  <c:v>12854.193020314007</c:v>
                </c:pt>
                <c:pt idx="188">
                  <c:v>12992.410149564696</c:v>
                </c:pt>
                <c:pt idx="189">
                  <c:v>12992.410149564696</c:v>
                </c:pt>
                <c:pt idx="190">
                  <c:v>13130.627278815384</c:v>
                </c:pt>
                <c:pt idx="191">
                  <c:v>13130.627278815384</c:v>
                </c:pt>
                <c:pt idx="192">
                  <c:v>13268.844408066072</c:v>
                </c:pt>
                <c:pt idx="193">
                  <c:v>13268.844408066072</c:v>
                </c:pt>
                <c:pt idx="194">
                  <c:v>13407.06153731676</c:v>
                </c:pt>
                <c:pt idx="195">
                  <c:v>13407.06153731676</c:v>
                </c:pt>
                <c:pt idx="196">
                  <c:v>13545.278666567448</c:v>
                </c:pt>
                <c:pt idx="197">
                  <c:v>13545.278666567448</c:v>
                </c:pt>
                <c:pt idx="198">
                  <c:v>13683.495795818137</c:v>
                </c:pt>
                <c:pt idx="199">
                  <c:v>13683.495795818137</c:v>
                </c:pt>
                <c:pt idx="200">
                  <c:v>13821.712925068825</c:v>
                </c:pt>
                <c:pt idx="201">
                  <c:v>13821.712925068825</c:v>
                </c:pt>
                <c:pt idx="202">
                  <c:v>13959.930054319513</c:v>
                </c:pt>
                <c:pt idx="203">
                  <c:v>13959.930054319513</c:v>
                </c:pt>
                <c:pt idx="204">
                  <c:v>14098.147183570201</c:v>
                </c:pt>
                <c:pt idx="205">
                  <c:v>14098.147183570201</c:v>
                </c:pt>
                <c:pt idx="206">
                  <c:v>14236.36431282089</c:v>
                </c:pt>
                <c:pt idx="207">
                  <c:v>14236.36431282089</c:v>
                </c:pt>
                <c:pt idx="208">
                  <c:v>14374.581442071578</c:v>
                </c:pt>
                <c:pt idx="209">
                  <c:v>14374.581442071578</c:v>
                </c:pt>
                <c:pt idx="210">
                  <c:v>14512.798571322266</c:v>
                </c:pt>
                <c:pt idx="211">
                  <c:v>14512.798571322266</c:v>
                </c:pt>
                <c:pt idx="212">
                  <c:v>14651.015700572954</c:v>
                </c:pt>
                <c:pt idx="213">
                  <c:v>14651.015700572954</c:v>
                </c:pt>
                <c:pt idx="214">
                  <c:v>14789.232829823643</c:v>
                </c:pt>
                <c:pt idx="215">
                  <c:v>14789.232829823643</c:v>
                </c:pt>
                <c:pt idx="216">
                  <c:v>14927.449959074331</c:v>
                </c:pt>
                <c:pt idx="217">
                  <c:v>14927.449959074331</c:v>
                </c:pt>
                <c:pt idx="218">
                  <c:v>15065.667088325019</c:v>
                </c:pt>
                <c:pt idx="219">
                  <c:v>15065.667088325019</c:v>
                </c:pt>
                <c:pt idx="220">
                  <c:v>15203.884217575707</c:v>
                </c:pt>
                <c:pt idx="221">
                  <c:v>15203.884217575707</c:v>
                </c:pt>
                <c:pt idx="222">
                  <c:v>15342.101346826395</c:v>
                </c:pt>
                <c:pt idx="223">
                  <c:v>15342.101346826395</c:v>
                </c:pt>
                <c:pt idx="224">
                  <c:v>15480.318476077084</c:v>
                </c:pt>
                <c:pt idx="225">
                  <c:v>15480.318476077084</c:v>
                </c:pt>
                <c:pt idx="226">
                  <c:v>15618.535605327772</c:v>
                </c:pt>
                <c:pt idx="227">
                  <c:v>15618.535605327772</c:v>
                </c:pt>
                <c:pt idx="228">
                  <c:v>15756.75273457846</c:v>
                </c:pt>
                <c:pt idx="229">
                  <c:v>15756.75273457846</c:v>
                </c:pt>
                <c:pt idx="230">
                  <c:v>15894.969863829148</c:v>
                </c:pt>
                <c:pt idx="231">
                  <c:v>15894.969863829148</c:v>
                </c:pt>
                <c:pt idx="232">
                  <c:v>16033.186993079837</c:v>
                </c:pt>
                <c:pt idx="233">
                  <c:v>16033.186993079837</c:v>
                </c:pt>
                <c:pt idx="234">
                  <c:v>16171.404122330525</c:v>
                </c:pt>
                <c:pt idx="235">
                  <c:v>16171.404122330525</c:v>
                </c:pt>
                <c:pt idx="236">
                  <c:v>16309.621251581213</c:v>
                </c:pt>
                <c:pt idx="237">
                  <c:v>16309.621251581213</c:v>
                </c:pt>
                <c:pt idx="238">
                  <c:v>16447.838380831901</c:v>
                </c:pt>
                <c:pt idx="239">
                  <c:v>16447.838380831901</c:v>
                </c:pt>
                <c:pt idx="240">
                  <c:v>16586.055510082591</c:v>
                </c:pt>
                <c:pt idx="241">
                  <c:v>16586.055510082591</c:v>
                </c:pt>
                <c:pt idx="242">
                  <c:v>16724.272639333281</c:v>
                </c:pt>
                <c:pt idx="243">
                  <c:v>16724.272639333281</c:v>
                </c:pt>
                <c:pt idx="244">
                  <c:v>16862.489768583971</c:v>
                </c:pt>
                <c:pt idx="245">
                  <c:v>16862.489768583971</c:v>
                </c:pt>
                <c:pt idx="246">
                  <c:v>17000.706897834662</c:v>
                </c:pt>
                <c:pt idx="247">
                  <c:v>17000.706897834662</c:v>
                </c:pt>
                <c:pt idx="248">
                  <c:v>17138.924027085352</c:v>
                </c:pt>
                <c:pt idx="249">
                  <c:v>17138.924027085352</c:v>
                </c:pt>
                <c:pt idx="250">
                  <c:v>17277.141156336042</c:v>
                </c:pt>
                <c:pt idx="251">
                  <c:v>17277.141156336042</c:v>
                </c:pt>
                <c:pt idx="252">
                  <c:v>17415.358285586732</c:v>
                </c:pt>
                <c:pt idx="253">
                  <c:v>17415.358285586732</c:v>
                </c:pt>
                <c:pt idx="254">
                  <c:v>17553.575414837422</c:v>
                </c:pt>
                <c:pt idx="255">
                  <c:v>17553.575414837422</c:v>
                </c:pt>
                <c:pt idx="256">
                  <c:v>17691.792544088112</c:v>
                </c:pt>
                <c:pt idx="257">
                  <c:v>17691.792544088112</c:v>
                </c:pt>
                <c:pt idx="258">
                  <c:v>17830.009673338802</c:v>
                </c:pt>
                <c:pt idx="259">
                  <c:v>17830.009673338802</c:v>
                </c:pt>
                <c:pt idx="260">
                  <c:v>17968.226802589492</c:v>
                </c:pt>
                <c:pt idx="261">
                  <c:v>17968.226802589492</c:v>
                </c:pt>
                <c:pt idx="262">
                  <c:v>18106.443931840182</c:v>
                </c:pt>
                <c:pt idx="263">
                  <c:v>18106.443931840182</c:v>
                </c:pt>
                <c:pt idx="264">
                  <c:v>18244.661061090872</c:v>
                </c:pt>
                <c:pt idx="265">
                  <c:v>18244.661061090872</c:v>
                </c:pt>
                <c:pt idx="266">
                  <c:v>18382.878190341562</c:v>
                </c:pt>
                <c:pt idx="267">
                  <c:v>18382.878190341562</c:v>
                </c:pt>
                <c:pt idx="268">
                  <c:v>18521.095319592252</c:v>
                </c:pt>
                <c:pt idx="269">
                  <c:v>18521.095319592252</c:v>
                </c:pt>
                <c:pt idx="270">
                  <c:v>18659.312448842942</c:v>
                </c:pt>
                <c:pt idx="271">
                  <c:v>18659.312448842942</c:v>
                </c:pt>
                <c:pt idx="272">
                  <c:v>18797.529578093632</c:v>
                </c:pt>
                <c:pt idx="273">
                  <c:v>18797.529578093632</c:v>
                </c:pt>
                <c:pt idx="274">
                  <c:v>18935.746707344322</c:v>
                </c:pt>
                <c:pt idx="275">
                  <c:v>18935.746707344322</c:v>
                </c:pt>
                <c:pt idx="276">
                  <c:v>19073.963836595012</c:v>
                </c:pt>
                <c:pt idx="277">
                  <c:v>19073.963836595012</c:v>
                </c:pt>
                <c:pt idx="278">
                  <c:v>19212.180965845702</c:v>
                </c:pt>
                <c:pt idx="279">
                  <c:v>19212.180965845702</c:v>
                </c:pt>
                <c:pt idx="280">
                  <c:v>19350.398095096392</c:v>
                </c:pt>
                <c:pt idx="281">
                  <c:v>19350.398095096392</c:v>
                </c:pt>
                <c:pt idx="282">
                  <c:v>19488.615224347082</c:v>
                </c:pt>
                <c:pt idx="283">
                  <c:v>19488.615224347082</c:v>
                </c:pt>
                <c:pt idx="284">
                  <c:v>19626.832353597772</c:v>
                </c:pt>
                <c:pt idx="285">
                  <c:v>19626.832353597772</c:v>
                </c:pt>
                <c:pt idx="286">
                  <c:v>19765.049482848463</c:v>
                </c:pt>
                <c:pt idx="287">
                  <c:v>19765.049482848463</c:v>
                </c:pt>
                <c:pt idx="288">
                  <c:v>19903.266612099153</c:v>
                </c:pt>
                <c:pt idx="289">
                  <c:v>19903.266612099153</c:v>
                </c:pt>
                <c:pt idx="290">
                  <c:v>20041.483741349843</c:v>
                </c:pt>
                <c:pt idx="291">
                  <c:v>20041.483741349843</c:v>
                </c:pt>
                <c:pt idx="292">
                  <c:v>20179.700870600533</c:v>
                </c:pt>
                <c:pt idx="293">
                  <c:v>20179.700870600533</c:v>
                </c:pt>
                <c:pt idx="294">
                  <c:v>20317.917999851223</c:v>
                </c:pt>
                <c:pt idx="295">
                  <c:v>20317.917999851223</c:v>
                </c:pt>
                <c:pt idx="296">
                  <c:v>20456.135129101913</c:v>
                </c:pt>
                <c:pt idx="297">
                  <c:v>20456.135129101913</c:v>
                </c:pt>
                <c:pt idx="298">
                  <c:v>20594.352258352603</c:v>
                </c:pt>
                <c:pt idx="299">
                  <c:v>20594.352258352603</c:v>
                </c:pt>
                <c:pt idx="300">
                  <c:v>20732.569387603293</c:v>
                </c:pt>
                <c:pt idx="301">
                  <c:v>20732.569387603293</c:v>
                </c:pt>
                <c:pt idx="302">
                  <c:v>20870.786516853983</c:v>
                </c:pt>
                <c:pt idx="303">
                  <c:v>20870.786516853983</c:v>
                </c:pt>
                <c:pt idx="304">
                  <c:v>21009.003646104673</c:v>
                </c:pt>
                <c:pt idx="305">
                  <c:v>21009.003646104673</c:v>
                </c:pt>
                <c:pt idx="306">
                  <c:v>21147.220775355363</c:v>
                </c:pt>
                <c:pt idx="307">
                  <c:v>21147.220775355363</c:v>
                </c:pt>
                <c:pt idx="308">
                  <c:v>21285.437904606053</c:v>
                </c:pt>
                <c:pt idx="309">
                  <c:v>21285.437904606053</c:v>
                </c:pt>
                <c:pt idx="310">
                  <c:v>21423.655033856743</c:v>
                </c:pt>
                <c:pt idx="311">
                  <c:v>21423.655033856743</c:v>
                </c:pt>
                <c:pt idx="312">
                  <c:v>21561.872163107433</c:v>
                </c:pt>
                <c:pt idx="313">
                  <c:v>21561.872163107433</c:v>
                </c:pt>
                <c:pt idx="314">
                  <c:v>21700.089292358123</c:v>
                </c:pt>
                <c:pt idx="315">
                  <c:v>21700.089292358123</c:v>
                </c:pt>
                <c:pt idx="316">
                  <c:v>21838.306421608813</c:v>
                </c:pt>
                <c:pt idx="317">
                  <c:v>21838.306421608813</c:v>
                </c:pt>
                <c:pt idx="318">
                  <c:v>21976.523550859503</c:v>
                </c:pt>
                <c:pt idx="319">
                  <c:v>21976.523550859503</c:v>
                </c:pt>
                <c:pt idx="320">
                  <c:v>22114.740680110193</c:v>
                </c:pt>
                <c:pt idx="321">
                  <c:v>22114.740680110193</c:v>
                </c:pt>
                <c:pt idx="322">
                  <c:v>22252.957809360883</c:v>
                </c:pt>
                <c:pt idx="323">
                  <c:v>22252.957809360883</c:v>
                </c:pt>
                <c:pt idx="324">
                  <c:v>22391.174938611573</c:v>
                </c:pt>
                <c:pt idx="325">
                  <c:v>22391.174938611573</c:v>
                </c:pt>
                <c:pt idx="326">
                  <c:v>22529.392067862264</c:v>
                </c:pt>
                <c:pt idx="327">
                  <c:v>22529.392067862264</c:v>
                </c:pt>
                <c:pt idx="328">
                  <c:v>22667.609197112954</c:v>
                </c:pt>
                <c:pt idx="329">
                  <c:v>22667.609197112954</c:v>
                </c:pt>
                <c:pt idx="330">
                  <c:v>22805.826326363644</c:v>
                </c:pt>
                <c:pt idx="331">
                  <c:v>22805.826326363644</c:v>
                </c:pt>
                <c:pt idx="332">
                  <c:v>22944.043455614334</c:v>
                </c:pt>
                <c:pt idx="333">
                  <c:v>22944.043455614334</c:v>
                </c:pt>
                <c:pt idx="334">
                  <c:v>23082.260584865024</c:v>
                </c:pt>
                <c:pt idx="335">
                  <c:v>23082.260584865024</c:v>
                </c:pt>
                <c:pt idx="336">
                  <c:v>23220.477714115714</c:v>
                </c:pt>
                <c:pt idx="337">
                  <c:v>23220.477714115714</c:v>
                </c:pt>
                <c:pt idx="338">
                  <c:v>23358.694843366404</c:v>
                </c:pt>
                <c:pt idx="339">
                  <c:v>23358.694843366404</c:v>
                </c:pt>
                <c:pt idx="340">
                  <c:v>23496.911972617094</c:v>
                </c:pt>
                <c:pt idx="341">
                  <c:v>23496.911972617094</c:v>
                </c:pt>
                <c:pt idx="342">
                  <c:v>23635.129101867784</c:v>
                </c:pt>
                <c:pt idx="343">
                  <c:v>23635.129101867784</c:v>
                </c:pt>
                <c:pt idx="344">
                  <c:v>23773.346231118474</c:v>
                </c:pt>
                <c:pt idx="345">
                  <c:v>23773.346231118474</c:v>
                </c:pt>
                <c:pt idx="346">
                  <c:v>23911.563360369164</c:v>
                </c:pt>
                <c:pt idx="347">
                  <c:v>23911.563360369164</c:v>
                </c:pt>
                <c:pt idx="348">
                  <c:v>24049.780489619854</c:v>
                </c:pt>
                <c:pt idx="349">
                  <c:v>24049.780489619854</c:v>
                </c:pt>
                <c:pt idx="350">
                  <c:v>24187.997618870544</c:v>
                </c:pt>
                <c:pt idx="351">
                  <c:v>24187.997618870544</c:v>
                </c:pt>
                <c:pt idx="352">
                  <c:v>24326.214748121234</c:v>
                </c:pt>
                <c:pt idx="353">
                  <c:v>24326.214748121234</c:v>
                </c:pt>
                <c:pt idx="354">
                  <c:v>24464.431877371924</c:v>
                </c:pt>
                <c:pt idx="355">
                  <c:v>24464.431877371924</c:v>
                </c:pt>
              </c:numCache>
            </c:numRef>
          </c:xVal>
          <c:yVal>
            <c:numRef>
              <c:f>'2'!$AD$25:$AD$380</c:f>
              <c:numCache>
                <c:formatCode>#,##0.000</c:formatCode>
                <c:ptCount val="356"/>
                <c:pt idx="0">
                  <c:v>18.648648648648649</c:v>
                </c:pt>
                <c:pt idx="1">
                  <c:v>25.298013245033111</c:v>
                </c:pt>
                <c:pt idx="2">
                  <c:v>18.686004629527215</c:v>
                </c:pt>
                <c:pt idx="3">
                  <c:v>25.298013245033111</c:v>
                </c:pt>
                <c:pt idx="4">
                  <c:v>18.723360610405777</c:v>
                </c:pt>
                <c:pt idx="5">
                  <c:v>25.298013245033111</c:v>
                </c:pt>
                <c:pt idx="6">
                  <c:v>18.760716591284343</c:v>
                </c:pt>
                <c:pt idx="7">
                  <c:v>25.298013245033111</c:v>
                </c:pt>
                <c:pt idx="8">
                  <c:v>18.798072572162909</c:v>
                </c:pt>
                <c:pt idx="9">
                  <c:v>25.298013245033111</c:v>
                </c:pt>
                <c:pt idx="10">
                  <c:v>18.835428553041471</c:v>
                </c:pt>
                <c:pt idx="11">
                  <c:v>25.298013245033111</c:v>
                </c:pt>
                <c:pt idx="12">
                  <c:v>18.872784533920036</c:v>
                </c:pt>
                <c:pt idx="13">
                  <c:v>25.298013245033111</c:v>
                </c:pt>
                <c:pt idx="14">
                  <c:v>18.910140514798599</c:v>
                </c:pt>
                <c:pt idx="15">
                  <c:v>25.298013245033111</c:v>
                </c:pt>
                <c:pt idx="16">
                  <c:v>18.947496495677164</c:v>
                </c:pt>
                <c:pt idx="17">
                  <c:v>25.298013245033111</c:v>
                </c:pt>
                <c:pt idx="18">
                  <c:v>18.98485247655573</c:v>
                </c:pt>
                <c:pt idx="19">
                  <c:v>25.298013245033111</c:v>
                </c:pt>
                <c:pt idx="20">
                  <c:v>19.022208457434292</c:v>
                </c:pt>
                <c:pt idx="21">
                  <c:v>25.298013245033111</c:v>
                </c:pt>
                <c:pt idx="22">
                  <c:v>19.059564438312858</c:v>
                </c:pt>
                <c:pt idx="23">
                  <c:v>25.298013245033111</c:v>
                </c:pt>
                <c:pt idx="24">
                  <c:v>19.09692041919142</c:v>
                </c:pt>
                <c:pt idx="25">
                  <c:v>25.298013245033111</c:v>
                </c:pt>
                <c:pt idx="26">
                  <c:v>19.134276400069986</c:v>
                </c:pt>
                <c:pt idx="27">
                  <c:v>25.298013245033111</c:v>
                </c:pt>
                <c:pt idx="28">
                  <c:v>19.171632380948552</c:v>
                </c:pt>
                <c:pt idx="29">
                  <c:v>25.298013245033111</c:v>
                </c:pt>
                <c:pt idx="30">
                  <c:v>19.208988361827114</c:v>
                </c:pt>
                <c:pt idx="31">
                  <c:v>25.298013245033111</c:v>
                </c:pt>
                <c:pt idx="32">
                  <c:v>19.24634434270568</c:v>
                </c:pt>
                <c:pt idx="33">
                  <c:v>25.298013245033111</c:v>
                </c:pt>
                <c:pt idx="34">
                  <c:v>19.283700323584245</c:v>
                </c:pt>
                <c:pt idx="35">
                  <c:v>25.298013245033111</c:v>
                </c:pt>
                <c:pt idx="36">
                  <c:v>19.321056304462807</c:v>
                </c:pt>
                <c:pt idx="37">
                  <c:v>25.298013245033111</c:v>
                </c:pt>
                <c:pt idx="38">
                  <c:v>19.358412285341373</c:v>
                </c:pt>
                <c:pt idx="39">
                  <c:v>25.298013245033111</c:v>
                </c:pt>
                <c:pt idx="40">
                  <c:v>19.395768266219935</c:v>
                </c:pt>
                <c:pt idx="41">
                  <c:v>25.298013245033111</c:v>
                </c:pt>
                <c:pt idx="42">
                  <c:v>19.433124247098501</c:v>
                </c:pt>
                <c:pt idx="43">
                  <c:v>25.298013245033111</c:v>
                </c:pt>
                <c:pt idx="44">
                  <c:v>19.470480227977067</c:v>
                </c:pt>
                <c:pt idx="45">
                  <c:v>25.298013245033111</c:v>
                </c:pt>
                <c:pt idx="46">
                  <c:v>19.507836208855629</c:v>
                </c:pt>
                <c:pt idx="47">
                  <c:v>25.298013245033111</c:v>
                </c:pt>
                <c:pt idx="48">
                  <c:v>19.545192189734195</c:v>
                </c:pt>
                <c:pt idx="49">
                  <c:v>25.298013245033111</c:v>
                </c:pt>
                <c:pt idx="50">
                  <c:v>19.58254817061276</c:v>
                </c:pt>
                <c:pt idx="51">
                  <c:v>25.298013245033111</c:v>
                </c:pt>
                <c:pt idx="52">
                  <c:v>19.619904151491323</c:v>
                </c:pt>
                <c:pt idx="53">
                  <c:v>25.298013245033111</c:v>
                </c:pt>
                <c:pt idx="54">
                  <c:v>19.657260132369888</c:v>
                </c:pt>
                <c:pt idx="55">
                  <c:v>25.298013245033111</c:v>
                </c:pt>
                <c:pt idx="56">
                  <c:v>19.694616113248451</c:v>
                </c:pt>
                <c:pt idx="57">
                  <c:v>25.298013245033111</c:v>
                </c:pt>
                <c:pt idx="58">
                  <c:v>19.731972094127016</c:v>
                </c:pt>
                <c:pt idx="59">
                  <c:v>25.298013245033111</c:v>
                </c:pt>
                <c:pt idx="60">
                  <c:v>19.769328075005582</c:v>
                </c:pt>
                <c:pt idx="61">
                  <c:v>25.298013245033111</c:v>
                </c:pt>
                <c:pt idx="62">
                  <c:v>19.806684055884144</c:v>
                </c:pt>
                <c:pt idx="63">
                  <c:v>25.298013245033111</c:v>
                </c:pt>
                <c:pt idx="64">
                  <c:v>19.84404003676271</c:v>
                </c:pt>
                <c:pt idx="65">
                  <c:v>25.298013245033111</c:v>
                </c:pt>
                <c:pt idx="66">
                  <c:v>19.881396017641276</c:v>
                </c:pt>
                <c:pt idx="67">
                  <c:v>25.298013245033111</c:v>
                </c:pt>
                <c:pt idx="68">
                  <c:v>19.918751998519838</c:v>
                </c:pt>
                <c:pt idx="69">
                  <c:v>25.298013245033111</c:v>
                </c:pt>
                <c:pt idx="70">
                  <c:v>19.956107979398404</c:v>
                </c:pt>
                <c:pt idx="71">
                  <c:v>25.298013245033111</c:v>
                </c:pt>
                <c:pt idx="72">
                  <c:v>19.993463960276966</c:v>
                </c:pt>
                <c:pt idx="73">
                  <c:v>25.298013245033111</c:v>
                </c:pt>
                <c:pt idx="74">
                  <c:v>20.030819941155531</c:v>
                </c:pt>
                <c:pt idx="75">
                  <c:v>25.298013245033111</c:v>
                </c:pt>
                <c:pt idx="76">
                  <c:v>20.068175922034097</c:v>
                </c:pt>
                <c:pt idx="77">
                  <c:v>25.298013245033111</c:v>
                </c:pt>
                <c:pt idx="78">
                  <c:v>20.105531902912659</c:v>
                </c:pt>
                <c:pt idx="79">
                  <c:v>25.298013245033111</c:v>
                </c:pt>
                <c:pt idx="80">
                  <c:v>20.142887883791225</c:v>
                </c:pt>
                <c:pt idx="81">
                  <c:v>25.298013245033111</c:v>
                </c:pt>
                <c:pt idx="82">
                  <c:v>20.180243864669791</c:v>
                </c:pt>
                <c:pt idx="83">
                  <c:v>25.298013245033111</c:v>
                </c:pt>
                <c:pt idx="84">
                  <c:v>20.217599845548353</c:v>
                </c:pt>
                <c:pt idx="85">
                  <c:v>25.298013245033111</c:v>
                </c:pt>
                <c:pt idx="86">
                  <c:v>20.254955826426919</c:v>
                </c:pt>
                <c:pt idx="87">
                  <c:v>25.298013245033111</c:v>
                </c:pt>
                <c:pt idx="88">
                  <c:v>20.292311807305481</c:v>
                </c:pt>
                <c:pt idx="89">
                  <c:v>25.298013245033111</c:v>
                </c:pt>
                <c:pt idx="90">
                  <c:v>20.329667788184047</c:v>
                </c:pt>
                <c:pt idx="91">
                  <c:v>25.298013245033111</c:v>
                </c:pt>
                <c:pt idx="92">
                  <c:v>20.367023769062612</c:v>
                </c:pt>
                <c:pt idx="93">
                  <c:v>25.298013245033111</c:v>
                </c:pt>
                <c:pt idx="94">
                  <c:v>20.404379749941175</c:v>
                </c:pt>
                <c:pt idx="95">
                  <c:v>25.298013245033111</c:v>
                </c:pt>
                <c:pt idx="96">
                  <c:v>20.44173573081974</c:v>
                </c:pt>
                <c:pt idx="97">
                  <c:v>25.298013245033111</c:v>
                </c:pt>
                <c:pt idx="98">
                  <c:v>20.479091711698306</c:v>
                </c:pt>
                <c:pt idx="99">
                  <c:v>25.298013245033111</c:v>
                </c:pt>
                <c:pt idx="100">
                  <c:v>20.516447692576868</c:v>
                </c:pt>
                <c:pt idx="101">
                  <c:v>25.298013245033111</c:v>
                </c:pt>
                <c:pt idx="102">
                  <c:v>20.553803673455434</c:v>
                </c:pt>
                <c:pt idx="103">
                  <c:v>25.298013245033111</c:v>
                </c:pt>
                <c:pt idx="104">
                  <c:v>20.591159654333996</c:v>
                </c:pt>
                <c:pt idx="105">
                  <c:v>25.298013245033111</c:v>
                </c:pt>
                <c:pt idx="106">
                  <c:v>20.628515635212562</c:v>
                </c:pt>
                <c:pt idx="107">
                  <c:v>25.298013245033111</c:v>
                </c:pt>
                <c:pt idx="108">
                  <c:v>20.665871616091128</c:v>
                </c:pt>
                <c:pt idx="109">
                  <c:v>25.298013245033111</c:v>
                </c:pt>
                <c:pt idx="110">
                  <c:v>20.70322759696969</c:v>
                </c:pt>
                <c:pt idx="111">
                  <c:v>25.298013245033111</c:v>
                </c:pt>
                <c:pt idx="112">
                  <c:v>20.740583577848255</c:v>
                </c:pt>
                <c:pt idx="113">
                  <c:v>25.298013245033111</c:v>
                </c:pt>
                <c:pt idx="114">
                  <c:v>20.777939558726821</c:v>
                </c:pt>
                <c:pt idx="115">
                  <c:v>25.298013245033111</c:v>
                </c:pt>
                <c:pt idx="116">
                  <c:v>20.815295539605383</c:v>
                </c:pt>
                <c:pt idx="117">
                  <c:v>25.298013245033111</c:v>
                </c:pt>
                <c:pt idx="118">
                  <c:v>20.852651520483949</c:v>
                </c:pt>
                <c:pt idx="119">
                  <c:v>25.298013245033111</c:v>
                </c:pt>
                <c:pt idx="120">
                  <c:v>20.890007501362511</c:v>
                </c:pt>
                <c:pt idx="121">
                  <c:v>25.298013245033111</c:v>
                </c:pt>
                <c:pt idx="122">
                  <c:v>20.927363482241077</c:v>
                </c:pt>
                <c:pt idx="123">
                  <c:v>25.298013245033111</c:v>
                </c:pt>
                <c:pt idx="124">
                  <c:v>20.964719463119643</c:v>
                </c:pt>
                <c:pt idx="125">
                  <c:v>25.298013245033111</c:v>
                </c:pt>
                <c:pt idx="126">
                  <c:v>21.002075443998205</c:v>
                </c:pt>
                <c:pt idx="127">
                  <c:v>25.298013245033111</c:v>
                </c:pt>
                <c:pt idx="128">
                  <c:v>21.039431424876771</c:v>
                </c:pt>
                <c:pt idx="129">
                  <c:v>25.298013245033111</c:v>
                </c:pt>
                <c:pt idx="130">
                  <c:v>21.076787405755333</c:v>
                </c:pt>
                <c:pt idx="131">
                  <c:v>25.298013245033111</c:v>
                </c:pt>
                <c:pt idx="132">
                  <c:v>21.114143386633899</c:v>
                </c:pt>
                <c:pt idx="133">
                  <c:v>25.298013245033111</c:v>
                </c:pt>
                <c:pt idx="134">
                  <c:v>21.151499367512464</c:v>
                </c:pt>
                <c:pt idx="135">
                  <c:v>25.298013245033111</c:v>
                </c:pt>
                <c:pt idx="136">
                  <c:v>21.188855348391026</c:v>
                </c:pt>
                <c:pt idx="137">
                  <c:v>25.298013245033111</c:v>
                </c:pt>
                <c:pt idx="138">
                  <c:v>21.226211329269592</c:v>
                </c:pt>
                <c:pt idx="139">
                  <c:v>25.298013245033111</c:v>
                </c:pt>
                <c:pt idx="140">
                  <c:v>21.263567310148158</c:v>
                </c:pt>
                <c:pt idx="141">
                  <c:v>25.298013245033111</c:v>
                </c:pt>
                <c:pt idx="142">
                  <c:v>21.30092329102672</c:v>
                </c:pt>
                <c:pt idx="143">
                  <c:v>25.298013245033111</c:v>
                </c:pt>
                <c:pt idx="144">
                  <c:v>21.338279271905286</c:v>
                </c:pt>
                <c:pt idx="145">
                  <c:v>25.298013245033111</c:v>
                </c:pt>
                <c:pt idx="146">
                  <c:v>21.375635252783852</c:v>
                </c:pt>
                <c:pt idx="147">
                  <c:v>25.298013245033111</c:v>
                </c:pt>
                <c:pt idx="148">
                  <c:v>21.412991233662414</c:v>
                </c:pt>
                <c:pt idx="149">
                  <c:v>25.298013245033111</c:v>
                </c:pt>
                <c:pt idx="150">
                  <c:v>21.450347214540979</c:v>
                </c:pt>
                <c:pt idx="151">
                  <c:v>25.298013245033111</c:v>
                </c:pt>
                <c:pt idx="152">
                  <c:v>21.487703195419542</c:v>
                </c:pt>
                <c:pt idx="153">
                  <c:v>25.298013245033111</c:v>
                </c:pt>
                <c:pt idx="154">
                  <c:v>21.525059176298107</c:v>
                </c:pt>
                <c:pt idx="155">
                  <c:v>25.298013245033111</c:v>
                </c:pt>
                <c:pt idx="156">
                  <c:v>21.562415157176673</c:v>
                </c:pt>
                <c:pt idx="157">
                  <c:v>25.298013245033111</c:v>
                </c:pt>
                <c:pt idx="158">
                  <c:v>21.599771138055235</c:v>
                </c:pt>
                <c:pt idx="159">
                  <c:v>25.298013245033111</c:v>
                </c:pt>
                <c:pt idx="160">
                  <c:v>21.637127118933801</c:v>
                </c:pt>
                <c:pt idx="161">
                  <c:v>25.298013245033111</c:v>
                </c:pt>
                <c:pt idx="162">
                  <c:v>21.674483099812363</c:v>
                </c:pt>
                <c:pt idx="163">
                  <c:v>25.298013245033111</c:v>
                </c:pt>
                <c:pt idx="164">
                  <c:v>21.711839080690929</c:v>
                </c:pt>
                <c:pt idx="165">
                  <c:v>25.298013245033111</c:v>
                </c:pt>
                <c:pt idx="166">
                  <c:v>21.749195061569495</c:v>
                </c:pt>
                <c:pt idx="167">
                  <c:v>25.298013245033111</c:v>
                </c:pt>
                <c:pt idx="168">
                  <c:v>21.786551042448057</c:v>
                </c:pt>
                <c:pt idx="169">
                  <c:v>25.298013245033111</c:v>
                </c:pt>
                <c:pt idx="170">
                  <c:v>21.823907023326623</c:v>
                </c:pt>
                <c:pt idx="171">
                  <c:v>25.298013245033111</c:v>
                </c:pt>
                <c:pt idx="172">
                  <c:v>21.861263004205188</c:v>
                </c:pt>
                <c:pt idx="173">
                  <c:v>25.298013245033111</c:v>
                </c:pt>
                <c:pt idx="174">
                  <c:v>21.89861898508375</c:v>
                </c:pt>
                <c:pt idx="175">
                  <c:v>25.298013245033111</c:v>
                </c:pt>
                <c:pt idx="176">
                  <c:v>21.935974965962316</c:v>
                </c:pt>
                <c:pt idx="177">
                  <c:v>25.298013245033111</c:v>
                </c:pt>
                <c:pt idx="178">
                  <c:v>21.973330946840882</c:v>
                </c:pt>
                <c:pt idx="179">
                  <c:v>25.298013245033111</c:v>
                </c:pt>
                <c:pt idx="180">
                  <c:v>22.010686927719444</c:v>
                </c:pt>
                <c:pt idx="181">
                  <c:v>25.298013245033111</c:v>
                </c:pt>
                <c:pt idx="182">
                  <c:v>22.04804290859801</c:v>
                </c:pt>
                <c:pt idx="183">
                  <c:v>25.298013245033111</c:v>
                </c:pt>
                <c:pt idx="184">
                  <c:v>22.085398889476572</c:v>
                </c:pt>
                <c:pt idx="185">
                  <c:v>25.298013245033111</c:v>
                </c:pt>
                <c:pt idx="186">
                  <c:v>22.122754870355138</c:v>
                </c:pt>
                <c:pt idx="187">
                  <c:v>25.298013245033111</c:v>
                </c:pt>
                <c:pt idx="188">
                  <c:v>22.160110851233703</c:v>
                </c:pt>
                <c:pt idx="189">
                  <c:v>25.298013245033111</c:v>
                </c:pt>
                <c:pt idx="190">
                  <c:v>22.197466832112266</c:v>
                </c:pt>
                <c:pt idx="191">
                  <c:v>25.298013245033111</c:v>
                </c:pt>
                <c:pt idx="192">
                  <c:v>22.234822812990831</c:v>
                </c:pt>
                <c:pt idx="193">
                  <c:v>25.298013245033111</c:v>
                </c:pt>
                <c:pt idx="194">
                  <c:v>22.272178793869394</c:v>
                </c:pt>
                <c:pt idx="195">
                  <c:v>25.298013245033111</c:v>
                </c:pt>
                <c:pt idx="196">
                  <c:v>22.309534774747959</c:v>
                </c:pt>
                <c:pt idx="197">
                  <c:v>25.298013245033111</c:v>
                </c:pt>
                <c:pt idx="198">
                  <c:v>22.346890755626525</c:v>
                </c:pt>
                <c:pt idx="199">
                  <c:v>25.298013245033111</c:v>
                </c:pt>
                <c:pt idx="200">
                  <c:v>22.384246736505087</c:v>
                </c:pt>
                <c:pt idx="201">
                  <c:v>25.298013245033111</c:v>
                </c:pt>
                <c:pt idx="202">
                  <c:v>22.421602717383653</c:v>
                </c:pt>
                <c:pt idx="203">
                  <c:v>25.298013245033111</c:v>
                </c:pt>
                <c:pt idx="204">
                  <c:v>22.458958698262215</c:v>
                </c:pt>
                <c:pt idx="205">
                  <c:v>25.298013245033111</c:v>
                </c:pt>
                <c:pt idx="206">
                  <c:v>22.496314679140781</c:v>
                </c:pt>
                <c:pt idx="207">
                  <c:v>25.298013245033111</c:v>
                </c:pt>
                <c:pt idx="208">
                  <c:v>22.533670660019347</c:v>
                </c:pt>
                <c:pt idx="209">
                  <c:v>25.298013245033111</c:v>
                </c:pt>
                <c:pt idx="210">
                  <c:v>22.571026640897909</c:v>
                </c:pt>
                <c:pt idx="211">
                  <c:v>25.298013245033111</c:v>
                </c:pt>
                <c:pt idx="212">
                  <c:v>22.608382621776475</c:v>
                </c:pt>
                <c:pt idx="213">
                  <c:v>25.298013245033111</c:v>
                </c:pt>
                <c:pt idx="214">
                  <c:v>22.64573860265504</c:v>
                </c:pt>
                <c:pt idx="215">
                  <c:v>25.298013245033111</c:v>
                </c:pt>
                <c:pt idx="216">
                  <c:v>22.683094583533602</c:v>
                </c:pt>
                <c:pt idx="217">
                  <c:v>25.298013245033111</c:v>
                </c:pt>
                <c:pt idx="218">
                  <c:v>22.720450564412168</c:v>
                </c:pt>
                <c:pt idx="219">
                  <c:v>25.298013245033111</c:v>
                </c:pt>
                <c:pt idx="220">
                  <c:v>22.757806545290734</c:v>
                </c:pt>
                <c:pt idx="221">
                  <c:v>25.298013245033111</c:v>
                </c:pt>
                <c:pt idx="222">
                  <c:v>22.795162526169296</c:v>
                </c:pt>
                <c:pt idx="223">
                  <c:v>25.298013245033111</c:v>
                </c:pt>
                <c:pt idx="224">
                  <c:v>22.832518507047862</c:v>
                </c:pt>
                <c:pt idx="225">
                  <c:v>25.298013245033111</c:v>
                </c:pt>
                <c:pt idx="226">
                  <c:v>22.869874487926424</c:v>
                </c:pt>
                <c:pt idx="227">
                  <c:v>25.298013245033111</c:v>
                </c:pt>
                <c:pt idx="228">
                  <c:v>22.90723046880499</c:v>
                </c:pt>
                <c:pt idx="229">
                  <c:v>25.298013245033111</c:v>
                </c:pt>
                <c:pt idx="230">
                  <c:v>22.944586449683555</c:v>
                </c:pt>
                <c:pt idx="231">
                  <c:v>25.298013245033111</c:v>
                </c:pt>
                <c:pt idx="232">
                  <c:v>22.981942430562118</c:v>
                </c:pt>
                <c:pt idx="233">
                  <c:v>25.298013245033111</c:v>
                </c:pt>
                <c:pt idx="234">
                  <c:v>23.019298411440683</c:v>
                </c:pt>
                <c:pt idx="235">
                  <c:v>25.298013245033111</c:v>
                </c:pt>
                <c:pt idx="236">
                  <c:v>23.056654392319246</c:v>
                </c:pt>
                <c:pt idx="237">
                  <c:v>25.298013245033111</c:v>
                </c:pt>
                <c:pt idx="238">
                  <c:v>23.094010373197811</c:v>
                </c:pt>
                <c:pt idx="239">
                  <c:v>25.298013245033111</c:v>
                </c:pt>
                <c:pt idx="240">
                  <c:v>23.131366354076377</c:v>
                </c:pt>
                <c:pt idx="241">
                  <c:v>25.298013245033111</c:v>
                </c:pt>
                <c:pt idx="242">
                  <c:v>23.168722334954943</c:v>
                </c:pt>
                <c:pt idx="243">
                  <c:v>25.298013245033111</c:v>
                </c:pt>
                <c:pt idx="244">
                  <c:v>23.206078315833508</c:v>
                </c:pt>
                <c:pt idx="245">
                  <c:v>25.298013245033111</c:v>
                </c:pt>
                <c:pt idx="246">
                  <c:v>23.243434296712071</c:v>
                </c:pt>
                <c:pt idx="247">
                  <c:v>25.298013245033111</c:v>
                </c:pt>
                <c:pt idx="248">
                  <c:v>23.280790277590636</c:v>
                </c:pt>
                <c:pt idx="249">
                  <c:v>25.298013245033111</c:v>
                </c:pt>
                <c:pt idx="250">
                  <c:v>23.318146258469202</c:v>
                </c:pt>
                <c:pt idx="251">
                  <c:v>25.298013245033111</c:v>
                </c:pt>
                <c:pt idx="252">
                  <c:v>23.355502239347764</c:v>
                </c:pt>
                <c:pt idx="253">
                  <c:v>25.298013245033111</c:v>
                </c:pt>
                <c:pt idx="254">
                  <c:v>23.39285822022633</c:v>
                </c:pt>
                <c:pt idx="255">
                  <c:v>25.298013245033111</c:v>
                </c:pt>
                <c:pt idx="256">
                  <c:v>23.430214201104896</c:v>
                </c:pt>
                <c:pt idx="257">
                  <c:v>25.298013245033111</c:v>
                </c:pt>
                <c:pt idx="258">
                  <c:v>23.467570181983461</c:v>
                </c:pt>
                <c:pt idx="259">
                  <c:v>25.298013245033111</c:v>
                </c:pt>
                <c:pt idx="260">
                  <c:v>23.504926162862027</c:v>
                </c:pt>
                <c:pt idx="261">
                  <c:v>25.298013245033111</c:v>
                </c:pt>
                <c:pt idx="262">
                  <c:v>23.542282143740589</c:v>
                </c:pt>
                <c:pt idx="263">
                  <c:v>25.298013245033111</c:v>
                </c:pt>
                <c:pt idx="264">
                  <c:v>23.579638124619155</c:v>
                </c:pt>
                <c:pt idx="265">
                  <c:v>25.298013245033111</c:v>
                </c:pt>
                <c:pt idx="266">
                  <c:v>23.616994105497721</c:v>
                </c:pt>
                <c:pt idx="267">
                  <c:v>25.298013245033111</c:v>
                </c:pt>
                <c:pt idx="268">
                  <c:v>23.654350086376283</c:v>
                </c:pt>
                <c:pt idx="269">
                  <c:v>25.298013245033111</c:v>
                </c:pt>
                <c:pt idx="270">
                  <c:v>23.691706067254849</c:v>
                </c:pt>
                <c:pt idx="271">
                  <c:v>25.298013245033111</c:v>
                </c:pt>
                <c:pt idx="272">
                  <c:v>23.729062048133414</c:v>
                </c:pt>
                <c:pt idx="273">
                  <c:v>25.298013245033111</c:v>
                </c:pt>
                <c:pt idx="274">
                  <c:v>23.76641802901198</c:v>
                </c:pt>
                <c:pt idx="275">
                  <c:v>25.298013245033111</c:v>
                </c:pt>
                <c:pt idx="276">
                  <c:v>23.803774009890546</c:v>
                </c:pt>
                <c:pt idx="277">
                  <c:v>25.298013245033111</c:v>
                </c:pt>
                <c:pt idx="278">
                  <c:v>23.841129990769108</c:v>
                </c:pt>
                <c:pt idx="279">
                  <c:v>25.298013245033111</c:v>
                </c:pt>
                <c:pt idx="280">
                  <c:v>23.878485971647674</c:v>
                </c:pt>
                <c:pt idx="281">
                  <c:v>25.298013245033111</c:v>
                </c:pt>
                <c:pt idx="282">
                  <c:v>23.91584195252624</c:v>
                </c:pt>
                <c:pt idx="283">
                  <c:v>25.298013245033111</c:v>
                </c:pt>
                <c:pt idx="284">
                  <c:v>23.953197933404802</c:v>
                </c:pt>
                <c:pt idx="285">
                  <c:v>25.298013245033111</c:v>
                </c:pt>
                <c:pt idx="286">
                  <c:v>23.990553914283367</c:v>
                </c:pt>
                <c:pt idx="287">
                  <c:v>25.298013245033111</c:v>
                </c:pt>
                <c:pt idx="288">
                  <c:v>24.027909895161933</c:v>
                </c:pt>
                <c:pt idx="289">
                  <c:v>25.298013245033111</c:v>
                </c:pt>
                <c:pt idx="290">
                  <c:v>24.065265876040499</c:v>
                </c:pt>
                <c:pt idx="291">
                  <c:v>25.298013245033111</c:v>
                </c:pt>
                <c:pt idx="292">
                  <c:v>24.102621856919065</c:v>
                </c:pt>
                <c:pt idx="293">
                  <c:v>25.298013245033111</c:v>
                </c:pt>
                <c:pt idx="294">
                  <c:v>24.13997783779763</c:v>
                </c:pt>
                <c:pt idx="295">
                  <c:v>25.298013245033111</c:v>
                </c:pt>
                <c:pt idx="296">
                  <c:v>24.177333818676193</c:v>
                </c:pt>
                <c:pt idx="297">
                  <c:v>25.298013245033111</c:v>
                </c:pt>
                <c:pt idx="298">
                  <c:v>24.214689799554758</c:v>
                </c:pt>
                <c:pt idx="299">
                  <c:v>25.298013245033111</c:v>
                </c:pt>
                <c:pt idx="300">
                  <c:v>24.252045780433324</c:v>
                </c:pt>
                <c:pt idx="301">
                  <c:v>25.298013245033111</c:v>
                </c:pt>
                <c:pt idx="302">
                  <c:v>24.289401761311886</c:v>
                </c:pt>
                <c:pt idx="303">
                  <c:v>25.298013245033111</c:v>
                </c:pt>
                <c:pt idx="304">
                  <c:v>24.326757742190452</c:v>
                </c:pt>
                <c:pt idx="305">
                  <c:v>25.298013245033111</c:v>
                </c:pt>
                <c:pt idx="306">
                  <c:v>24.364113723069018</c:v>
                </c:pt>
                <c:pt idx="307">
                  <c:v>25.298013245033111</c:v>
                </c:pt>
                <c:pt idx="308">
                  <c:v>24.401469703947583</c:v>
                </c:pt>
                <c:pt idx="309">
                  <c:v>25.298013245033111</c:v>
                </c:pt>
                <c:pt idx="310">
                  <c:v>24.438825684826149</c:v>
                </c:pt>
                <c:pt idx="311">
                  <c:v>25.298013245033111</c:v>
                </c:pt>
                <c:pt idx="312">
                  <c:v>24.476181665704711</c:v>
                </c:pt>
                <c:pt idx="313">
                  <c:v>25.298013245033111</c:v>
                </c:pt>
                <c:pt idx="314">
                  <c:v>24.513537646583277</c:v>
                </c:pt>
                <c:pt idx="315">
                  <c:v>25.298013245033111</c:v>
                </c:pt>
                <c:pt idx="316">
                  <c:v>24.550893627461843</c:v>
                </c:pt>
                <c:pt idx="317">
                  <c:v>25.298013245033111</c:v>
                </c:pt>
                <c:pt idx="318">
                  <c:v>24.588249608340405</c:v>
                </c:pt>
                <c:pt idx="319">
                  <c:v>25.298013245033111</c:v>
                </c:pt>
                <c:pt idx="320">
                  <c:v>24.625605589218971</c:v>
                </c:pt>
                <c:pt idx="321">
                  <c:v>25.298013245033111</c:v>
                </c:pt>
                <c:pt idx="322">
                  <c:v>24.662961570097536</c:v>
                </c:pt>
                <c:pt idx="323">
                  <c:v>25.298013245033111</c:v>
                </c:pt>
                <c:pt idx="324">
                  <c:v>24.700317550976102</c:v>
                </c:pt>
                <c:pt idx="325">
                  <c:v>25.298013245033111</c:v>
                </c:pt>
                <c:pt idx="326">
                  <c:v>24.737673531854668</c:v>
                </c:pt>
                <c:pt idx="327">
                  <c:v>25.298013245033111</c:v>
                </c:pt>
                <c:pt idx="328">
                  <c:v>24.77502951273323</c:v>
                </c:pt>
                <c:pt idx="329">
                  <c:v>25.298013245033111</c:v>
                </c:pt>
                <c:pt idx="330">
                  <c:v>24.812385493611796</c:v>
                </c:pt>
                <c:pt idx="331">
                  <c:v>25.298013245033111</c:v>
                </c:pt>
                <c:pt idx="332">
                  <c:v>24.849741474490362</c:v>
                </c:pt>
                <c:pt idx="333">
                  <c:v>25.298013245033111</c:v>
                </c:pt>
                <c:pt idx="334">
                  <c:v>24.887097455368924</c:v>
                </c:pt>
                <c:pt idx="335">
                  <c:v>25.298013245033111</c:v>
                </c:pt>
                <c:pt idx="336">
                  <c:v>24.924453436247489</c:v>
                </c:pt>
                <c:pt idx="337">
                  <c:v>25.298013245033111</c:v>
                </c:pt>
                <c:pt idx="338">
                  <c:v>24.961809417126055</c:v>
                </c:pt>
                <c:pt idx="339">
                  <c:v>25.298013245033111</c:v>
                </c:pt>
                <c:pt idx="340">
                  <c:v>24.999165398004621</c:v>
                </c:pt>
                <c:pt idx="341">
                  <c:v>25.298013245033111</c:v>
                </c:pt>
                <c:pt idx="342">
                  <c:v>25.036521378883187</c:v>
                </c:pt>
                <c:pt idx="343">
                  <c:v>25.298013245033111</c:v>
                </c:pt>
                <c:pt idx="344">
                  <c:v>25.073877359761752</c:v>
                </c:pt>
                <c:pt idx="345">
                  <c:v>25.298013245033111</c:v>
                </c:pt>
                <c:pt idx="346">
                  <c:v>25.111233340640315</c:v>
                </c:pt>
                <c:pt idx="347">
                  <c:v>25.298013245033111</c:v>
                </c:pt>
                <c:pt idx="348">
                  <c:v>25.14858932151888</c:v>
                </c:pt>
                <c:pt idx="349">
                  <c:v>25.298013245033111</c:v>
                </c:pt>
                <c:pt idx="350">
                  <c:v>25.185945302397446</c:v>
                </c:pt>
                <c:pt idx="351">
                  <c:v>25.298013245033111</c:v>
                </c:pt>
                <c:pt idx="352">
                  <c:v>25.223301283276008</c:v>
                </c:pt>
                <c:pt idx="353">
                  <c:v>25.298013245033111</c:v>
                </c:pt>
                <c:pt idx="354">
                  <c:v>25.260657264154574</c:v>
                </c:pt>
                <c:pt idx="355">
                  <c:v>25.298013245033111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7D-4BD0-8E33-A639CF4BB4B1}"/>
            </c:ext>
          </c:extLst>
        </c:ser>
        <c:ser>
          <c:idx val="0"/>
          <c:order val="2"/>
          <c:tx>
            <c:strRef>
              <c:f>'2'!$AD$17</c:f>
              <c:strCache>
                <c:ptCount val="1"/>
                <c:pt idx="0">
                  <c:v>Udbud</c:v>
                </c:pt>
              </c:strCache>
            </c:strRef>
          </c:tx>
          <c:spPr>
            <a:ln w="28575">
              <a:solidFill>
                <a:schemeClr val="tx2"/>
              </a:solidFill>
              <a:tailEnd type="triangle"/>
            </a:ln>
          </c:spPr>
          <c:marker>
            <c:symbol val="none"/>
          </c:marker>
          <c:xVal>
            <c:numRef>
              <c:f>'2'!$AC$18:$AC$19</c:f>
              <c:numCache>
                <c:formatCode>#,##0_ ;\-#,##0\ </c:formatCode>
                <c:ptCount val="2"/>
                <c:pt idx="0" formatCode="#,##0">
                  <c:v>0</c:v>
                </c:pt>
                <c:pt idx="1">
                  <c:v>49500.000000000007</c:v>
                </c:pt>
              </c:numCache>
            </c:numRef>
          </c:xVal>
          <c:yVal>
            <c:numRef>
              <c:f>'2'!$AD$18:$AD$19</c:f>
              <c:numCache>
                <c:formatCode>#,##0</c:formatCode>
                <c:ptCount val="2"/>
                <c:pt idx="0">
                  <c:v>18.648648648648649</c:v>
                </c:pt>
                <c:pt idx="1">
                  <c:v>32.027027027027032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67D-4BD0-8E33-A639CF4BB4B1}"/>
            </c:ext>
          </c:extLst>
        </c:ser>
        <c:ser>
          <c:idx val="1"/>
          <c:order val="3"/>
          <c:tx>
            <c:strRef>
              <c:f>'2'!$AE$17</c:f>
              <c:strCache>
                <c:ptCount val="1"/>
                <c:pt idx="0">
                  <c:v>Efterspørgsel</c:v>
                </c:pt>
              </c:strCache>
            </c:strRef>
          </c:tx>
          <c:spPr>
            <a:ln w="28575">
              <a:solidFill>
                <a:srgbClr val="FF0000"/>
              </a:solidFill>
              <a:tailEnd type="triangle"/>
            </a:ln>
          </c:spPr>
          <c:marker>
            <c:symbol val="none"/>
          </c:marker>
          <c:xVal>
            <c:numRef>
              <c:f>'2'!$AC$18:$AC$19</c:f>
              <c:numCache>
                <c:formatCode>#,##0_ ;\-#,##0\ </c:formatCode>
                <c:ptCount val="2"/>
                <c:pt idx="0" formatCode="#,##0">
                  <c:v>0</c:v>
                </c:pt>
                <c:pt idx="1">
                  <c:v>49500.000000000007</c:v>
                </c:pt>
              </c:numCache>
            </c:numRef>
          </c:xVal>
          <c:yVal>
            <c:numRef>
              <c:f>'2'!$AE$18:$AE$19</c:f>
              <c:numCache>
                <c:formatCode>#,##0</c:formatCode>
                <c:ptCount val="2"/>
                <c:pt idx="0">
                  <c:v>43.75</c:v>
                </c:pt>
                <c:pt idx="1">
                  <c:v>6.6249999999999929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67D-4BD0-8E33-A639CF4BB4B1}"/>
            </c:ext>
          </c:extLst>
        </c:ser>
        <c:ser>
          <c:idx val="2"/>
          <c:order val="4"/>
          <c:spPr>
            <a:ln>
              <a:noFill/>
            </a:ln>
          </c:spPr>
          <c:marker>
            <c:symbol val="circle"/>
            <c:size val="7"/>
            <c:spPr>
              <a:solidFill>
                <a:schemeClr val="bg1"/>
              </a:solidFill>
              <a:ln w="15875">
                <a:solidFill>
                  <a:schemeClr val="tx1"/>
                </a:solidFill>
              </a:ln>
            </c:spPr>
          </c:marker>
          <c:xVal>
            <c:numRef>
              <c:f>'2'!$AF$18</c:f>
              <c:numCache>
                <c:formatCode>#,##0</c:formatCode>
                <c:ptCount val="1"/>
                <c:pt idx="0">
                  <c:v>42000</c:v>
                </c:pt>
              </c:numCache>
            </c:numRef>
          </c:xVal>
          <c:yVal>
            <c:numRef>
              <c:f>'2'!$AG$18</c:f>
              <c:numCache>
                <c:formatCode>#,##0</c:formatCode>
                <c:ptCount val="1"/>
                <c:pt idx="0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67D-4BD0-8E33-A639CF4BB4B1}"/>
            </c:ext>
          </c:extLst>
        </c:ser>
        <c:ser>
          <c:idx val="3"/>
          <c:order val="5"/>
          <c:spPr>
            <a:ln>
              <a:noFill/>
            </a:ln>
          </c:spPr>
          <c:marker>
            <c:symbol val="circle"/>
            <c:size val="7"/>
            <c:spPr>
              <a:solidFill>
                <a:schemeClr val="bg1"/>
              </a:solidFill>
              <a:ln w="15875">
                <a:solidFill>
                  <a:schemeClr val="tx1"/>
                </a:solidFill>
              </a:ln>
            </c:spPr>
          </c:marker>
          <c:xVal>
            <c:numRef>
              <c:f>'2'!$AF$19</c:f>
              <c:numCache>
                <c:formatCode>#,##0</c:formatCode>
                <c:ptCount val="1"/>
                <c:pt idx="0">
                  <c:v>5000</c:v>
                </c:pt>
              </c:numCache>
            </c:numRef>
          </c:xVal>
          <c:yVal>
            <c:numRef>
              <c:f>'2'!$AG$19</c:f>
              <c:numCache>
                <c:formatCode>#,##0</c:formatCode>
                <c:ptCount val="1"/>
                <c:pt idx="0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67D-4BD0-8E33-A639CF4BB4B1}"/>
            </c:ext>
          </c:extLst>
        </c:ser>
        <c:ser>
          <c:idx val="4"/>
          <c:order val="6"/>
          <c:spPr>
            <a:ln>
              <a:noFill/>
            </a:ln>
          </c:spPr>
          <c:marker>
            <c:symbol val="circle"/>
            <c:size val="7"/>
            <c:spPr>
              <a:solidFill>
                <a:schemeClr val="bg1"/>
              </a:solidFill>
              <a:ln w="15875">
                <a:solidFill>
                  <a:schemeClr val="tx1"/>
                </a:solidFill>
              </a:ln>
            </c:spPr>
          </c:marker>
          <c:xVal>
            <c:numRef>
              <c:f>'2'!$AF$20</c:f>
              <c:numCache>
                <c:formatCode>#,##0</c:formatCode>
                <c:ptCount val="1"/>
                <c:pt idx="0">
                  <c:v>45000</c:v>
                </c:pt>
              </c:numCache>
            </c:numRef>
          </c:xVal>
          <c:yVal>
            <c:numRef>
              <c:f>'2'!$AG$20</c:f>
              <c:numCache>
                <c:formatCode>#,##0</c:formatCode>
                <c:ptCount val="1"/>
                <c:pt idx="0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67D-4BD0-8E33-A639CF4BB4B1}"/>
            </c:ext>
          </c:extLst>
        </c:ser>
        <c:ser>
          <c:idx val="5"/>
          <c:order val="7"/>
          <c:spPr>
            <a:ln>
              <a:noFill/>
            </a:ln>
          </c:spPr>
          <c:marker>
            <c:symbol val="circle"/>
            <c:size val="7"/>
            <c:spPr>
              <a:solidFill>
                <a:schemeClr val="bg1"/>
              </a:solidFill>
              <a:ln w="15875">
                <a:solidFill>
                  <a:schemeClr val="tx1"/>
                </a:solidFill>
              </a:ln>
            </c:spPr>
          </c:marker>
          <c:xVal>
            <c:numRef>
              <c:f>'2'!$AF$21</c:f>
              <c:numCache>
                <c:formatCode>#,##0</c:formatCode>
                <c:ptCount val="1"/>
                <c:pt idx="0">
                  <c:v>5000</c:v>
                </c:pt>
              </c:numCache>
            </c:numRef>
          </c:xVal>
          <c:yVal>
            <c:numRef>
              <c:f>'2'!$AG$21</c:f>
              <c:numCache>
                <c:formatCode>#,##0</c:formatCode>
                <c:ptCount val="1"/>
                <c:pt idx="0">
                  <c:v>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67D-4BD0-8E33-A639CF4BB4B1}"/>
            </c:ext>
          </c:extLst>
        </c:ser>
        <c:ser>
          <c:idx val="6"/>
          <c:order val="8"/>
          <c:spPr>
            <a:ln>
              <a:solidFill>
                <a:schemeClr val="tx1">
                  <a:alpha val="93000"/>
                </a:schemeClr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 w="15875">
                <a:gradFill flip="none" rotWithShape="1">
                  <a:gsLst>
                    <a:gs pos="0">
                      <a:srgbClr val="FF0000"/>
                    </a:gs>
                    <a:gs pos="34000">
                      <a:srgbClr val="FF0000"/>
                    </a:gs>
                    <a:gs pos="34000">
                      <a:schemeClr val="accent1">
                        <a:lumMod val="50000"/>
                      </a:schemeClr>
                    </a:gs>
                    <a:gs pos="62000">
                      <a:srgbClr val="1F4E79"/>
                    </a:gs>
                    <a:gs pos="67000">
                      <a:srgbClr val="FF0000"/>
                    </a:gs>
                  </a:gsLst>
                  <a:lin ang="18900000" scaled="1"/>
                  <a:tileRect/>
                </a:gradFill>
              </a:ln>
            </c:spPr>
          </c:marker>
          <c:xVal>
            <c:numRef>
              <c:f>'2'!$F$36</c:f>
              <c:numCache>
                <c:formatCode>#,##0.00</c:formatCode>
                <c:ptCount val="1"/>
                <c:pt idx="0">
                  <c:v>24602.649006622516</c:v>
                </c:pt>
              </c:numCache>
            </c:numRef>
          </c:xVal>
          <c:yVal>
            <c:numRef>
              <c:f>'2'!$P$39</c:f>
              <c:numCache>
                <c:formatCode>#,##0.00</c:formatCode>
                <c:ptCount val="1"/>
                <c:pt idx="0">
                  <c:v>25.298013245033111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67D-4BD0-8E33-A639CF4BB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7387704"/>
        <c:axId val="397383784"/>
      </c:scatterChart>
      <c:valAx>
        <c:axId val="397387704"/>
        <c:scaling>
          <c:orientation val="minMax"/>
          <c:min val="0"/>
        </c:scaling>
        <c:delete val="0"/>
        <c:axPos val="b"/>
        <c:majorGridlines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7383784"/>
        <c:crosses val="autoZero"/>
        <c:crossBetween val="midCat"/>
      </c:valAx>
      <c:valAx>
        <c:axId val="39738378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397387704"/>
        <c:crosses val="autoZero"/>
        <c:crossBetween val="midCat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Ligevægt</a:t>
            </a:r>
          </a:p>
        </c:rich>
      </c:tx>
      <c:layout>
        <c:manualLayout>
          <c:xMode val="edge"/>
          <c:yMode val="edge"/>
          <c:x val="0.40769167581092514"/>
          <c:y val="2.11640211640211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990089408812786"/>
          <c:y val="0.17057598964512999"/>
          <c:w val="0.80860493106783826"/>
          <c:h val="0.65069822452703552"/>
        </c:manualLayout>
      </c:layout>
      <c:scatterChart>
        <c:scatterStyle val="lineMarker"/>
        <c:varyColors val="0"/>
        <c:ser>
          <c:idx val="9"/>
          <c:order val="0"/>
          <c:spPr>
            <a:ln>
              <a:solidFill>
                <a:srgbClr val="F3F303">
                  <a:alpha val="70000"/>
                </a:srgbClr>
              </a:solidFill>
            </a:ln>
          </c:spPr>
          <c:marker>
            <c:symbol val="none"/>
          </c:marker>
          <c:xVal>
            <c:numRef>
              <c:f>'3'!$AE$31:$AE$716</c:f>
              <c:numCache>
                <c:formatCode>#,##0.000</c:formatCode>
                <c:ptCount val="686"/>
                <c:pt idx="0">
                  <c:v>0</c:v>
                </c:pt>
                <c:pt idx="1">
                  <c:v>0</c:v>
                </c:pt>
                <c:pt idx="2">
                  <c:v>0.45814244064972925</c:v>
                </c:pt>
                <c:pt idx="3">
                  <c:v>0.45814244064972925</c:v>
                </c:pt>
                <c:pt idx="4">
                  <c:v>0.91628488129945851</c:v>
                </c:pt>
                <c:pt idx="5">
                  <c:v>0.91628488129945851</c:v>
                </c:pt>
                <c:pt idx="6">
                  <c:v>1.3744273219491878</c:v>
                </c:pt>
                <c:pt idx="7">
                  <c:v>1.3744273219491878</c:v>
                </c:pt>
                <c:pt idx="8">
                  <c:v>1.832569762598917</c:v>
                </c:pt>
                <c:pt idx="9">
                  <c:v>1.832569762598917</c:v>
                </c:pt>
                <c:pt idx="10">
                  <c:v>2.2907122032486464</c:v>
                </c:pt>
                <c:pt idx="11">
                  <c:v>2.2907122032486464</c:v>
                </c:pt>
                <c:pt idx="12">
                  <c:v>2.7488546438983756</c:v>
                </c:pt>
                <c:pt idx="13">
                  <c:v>2.7488546438983756</c:v>
                </c:pt>
                <c:pt idx="14">
                  <c:v>3.2069970845481048</c:v>
                </c:pt>
                <c:pt idx="15">
                  <c:v>3.2069970845481048</c:v>
                </c:pt>
                <c:pt idx="16">
                  <c:v>3.665139525197834</c:v>
                </c:pt>
                <c:pt idx="17">
                  <c:v>3.665139525197834</c:v>
                </c:pt>
                <c:pt idx="18">
                  <c:v>4.1232819658475632</c:v>
                </c:pt>
                <c:pt idx="19">
                  <c:v>4.1232819658475632</c:v>
                </c:pt>
                <c:pt idx="20">
                  <c:v>4.5814244064972929</c:v>
                </c:pt>
                <c:pt idx="21">
                  <c:v>4.5814244064972929</c:v>
                </c:pt>
                <c:pt idx="22">
                  <c:v>5.0395668471470225</c:v>
                </c:pt>
                <c:pt idx="23">
                  <c:v>5.0395668471470225</c:v>
                </c:pt>
                <c:pt idx="24">
                  <c:v>5.4977092877967522</c:v>
                </c:pt>
                <c:pt idx="25">
                  <c:v>5.4977092877967522</c:v>
                </c:pt>
                <c:pt idx="26">
                  <c:v>5.9558517284464818</c:v>
                </c:pt>
                <c:pt idx="27">
                  <c:v>5.9558517284464818</c:v>
                </c:pt>
                <c:pt idx="28">
                  <c:v>6.4139941690962115</c:v>
                </c:pt>
                <c:pt idx="29">
                  <c:v>6.4139941690962115</c:v>
                </c:pt>
                <c:pt idx="30">
                  <c:v>6.8721366097459411</c:v>
                </c:pt>
                <c:pt idx="31">
                  <c:v>6.8721366097459411</c:v>
                </c:pt>
                <c:pt idx="32">
                  <c:v>7.3302790503956707</c:v>
                </c:pt>
                <c:pt idx="33">
                  <c:v>7.3302790503956707</c:v>
                </c:pt>
                <c:pt idx="34">
                  <c:v>7.7884214910454004</c:v>
                </c:pt>
                <c:pt idx="35">
                  <c:v>7.7884214910454004</c:v>
                </c:pt>
                <c:pt idx="36">
                  <c:v>8.24656393169513</c:v>
                </c:pt>
                <c:pt idx="37">
                  <c:v>8.24656393169513</c:v>
                </c:pt>
                <c:pt idx="38">
                  <c:v>8.7047063723448588</c:v>
                </c:pt>
                <c:pt idx="39">
                  <c:v>8.7047063723448588</c:v>
                </c:pt>
                <c:pt idx="40">
                  <c:v>9.1628488129945875</c:v>
                </c:pt>
                <c:pt idx="41">
                  <c:v>9.1628488129945875</c:v>
                </c:pt>
                <c:pt idx="42">
                  <c:v>9.6209912536443163</c:v>
                </c:pt>
                <c:pt idx="43">
                  <c:v>9.6209912536443163</c:v>
                </c:pt>
                <c:pt idx="44">
                  <c:v>10.079133694294045</c:v>
                </c:pt>
                <c:pt idx="45">
                  <c:v>10.079133694294045</c:v>
                </c:pt>
                <c:pt idx="46">
                  <c:v>10.537276134943774</c:v>
                </c:pt>
                <c:pt idx="47">
                  <c:v>10.537276134943774</c:v>
                </c:pt>
                <c:pt idx="48">
                  <c:v>10.995418575593503</c:v>
                </c:pt>
                <c:pt idx="49">
                  <c:v>10.995418575593503</c:v>
                </c:pt>
                <c:pt idx="50">
                  <c:v>11.453561016243231</c:v>
                </c:pt>
                <c:pt idx="51">
                  <c:v>11.453561016243231</c:v>
                </c:pt>
                <c:pt idx="52">
                  <c:v>11.91170345689296</c:v>
                </c:pt>
                <c:pt idx="53">
                  <c:v>11.91170345689296</c:v>
                </c:pt>
                <c:pt idx="54">
                  <c:v>12.369845897542689</c:v>
                </c:pt>
                <c:pt idx="55">
                  <c:v>12.369845897542689</c:v>
                </c:pt>
                <c:pt idx="56">
                  <c:v>12.827988338192418</c:v>
                </c:pt>
                <c:pt idx="57">
                  <c:v>12.827988338192418</c:v>
                </c:pt>
                <c:pt idx="58">
                  <c:v>13.286130778842146</c:v>
                </c:pt>
                <c:pt idx="59">
                  <c:v>13.286130778842146</c:v>
                </c:pt>
                <c:pt idx="60">
                  <c:v>13.744273219491875</c:v>
                </c:pt>
                <c:pt idx="61">
                  <c:v>13.744273219491875</c:v>
                </c:pt>
                <c:pt idx="62">
                  <c:v>14.202415660141604</c:v>
                </c:pt>
                <c:pt idx="63">
                  <c:v>14.202415660141604</c:v>
                </c:pt>
                <c:pt idx="64">
                  <c:v>14.660558100791333</c:v>
                </c:pt>
                <c:pt idx="65">
                  <c:v>14.660558100791333</c:v>
                </c:pt>
                <c:pt idx="66">
                  <c:v>15.118700541441061</c:v>
                </c:pt>
                <c:pt idx="67">
                  <c:v>15.118700541441061</c:v>
                </c:pt>
                <c:pt idx="68">
                  <c:v>15.57684298209079</c:v>
                </c:pt>
                <c:pt idx="69">
                  <c:v>15.57684298209079</c:v>
                </c:pt>
                <c:pt idx="70">
                  <c:v>16.034985422740519</c:v>
                </c:pt>
                <c:pt idx="71">
                  <c:v>16.034985422740519</c:v>
                </c:pt>
                <c:pt idx="72">
                  <c:v>16.493127863390249</c:v>
                </c:pt>
                <c:pt idx="73">
                  <c:v>16.493127863390249</c:v>
                </c:pt>
                <c:pt idx="74">
                  <c:v>16.95127030403998</c:v>
                </c:pt>
                <c:pt idx="75">
                  <c:v>16.95127030403998</c:v>
                </c:pt>
                <c:pt idx="76">
                  <c:v>17.40941274468971</c:v>
                </c:pt>
                <c:pt idx="77">
                  <c:v>17.40941274468971</c:v>
                </c:pt>
                <c:pt idx="78">
                  <c:v>17.867555185339441</c:v>
                </c:pt>
                <c:pt idx="79">
                  <c:v>17.867555185339441</c:v>
                </c:pt>
                <c:pt idx="80">
                  <c:v>18.325697625989172</c:v>
                </c:pt>
                <c:pt idx="81">
                  <c:v>18.325697625989172</c:v>
                </c:pt>
                <c:pt idx="82">
                  <c:v>18.783840066638902</c:v>
                </c:pt>
                <c:pt idx="83">
                  <c:v>18.783840066638902</c:v>
                </c:pt>
                <c:pt idx="84">
                  <c:v>19.241982507288633</c:v>
                </c:pt>
                <c:pt idx="85">
                  <c:v>19.241982507288633</c:v>
                </c:pt>
                <c:pt idx="86">
                  <c:v>19.700124947938363</c:v>
                </c:pt>
                <c:pt idx="87">
                  <c:v>19.700124947938363</c:v>
                </c:pt>
                <c:pt idx="88">
                  <c:v>20.158267388588094</c:v>
                </c:pt>
                <c:pt idx="89">
                  <c:v>20.158267388588094</c:v>
                </c:pt>
                <c:pt idx="90">
                  <c:v>20.616409829237824</c:v>
                </c:pt>
                <c:pt idx="91">
                  <c:v>20.616409829237824</c:v>
                </c:pt>
                <c:pt idx="92">
                  <c:v>21.074552269887555</c:v>
                </c:pt>
                <c:pt idx="93">
                  <c:v>21.074552269887555</c:v>
                </c:pt>
                <c:pt idx="94">
                  <c:v>21.532694710537285</c:v>
                </c:pt>
                <c:pt idx="95">
                  <c:v>21.532694710537285</c:v>
                </c:pt>
                <c:pt idx="96">
                  <c:v>21.990837151187016</c:v>
                </c:pt>
                <c:pt idx="97">
                  <c:v>21.990837151187016</c:v>
                </c:pt>
                <c:pt idx="98">
                  <c:v>22.448979591836746</c:v>
                </c:pt>
                <c:pt idx="99">
                  <c:v>22.448979591836746</c:v>
                </c:pt>
                <c:pt idx="100">
                  <c:v>22.907122032486477</c:v>
                </c:pt>
                <c:pt idx="101">
                  <c:v>22.907122032486477</c:v>
                </c:pt>
                <c:pt idx="102">
                  <c:v>23.365264473136207</c:v>
                </c:pt>
                <c:pt idx="103">
                  <c:v>23.365264473136207</c:v>
                </c:pt>
                <c:pt idx="104">
                  <c:v>23.823406913785938</c:v>
                </c:pt>
                <c:pt idx="105">
                  <c:v>23.823406913785938</c:v>
                </c:pt>
                <c:pt idx="106">
                  <c:v>24.281549354435668</c:v>
                </c:pt>
                <c:pt idx="107">
                  <c:v>24.281549354435668</c:v>
                </c:pt>
                <c:pt idx="108">
                  <c:v>24.739691795085399</c:v>
                </c:pt>
                <c:pt idx="109">
                  <c:v>24.739691795085399</c:v>
                </c:pt>
                <c:pt idx="110">
                  <c:v>25.197834235735129</c:v>
                </c:pt>
                <c:pt idx="111">
                  <c:v>25.197834235735129</c:v>
                </c:pt>
                <c:pt idx="112">
                  <c:v>25.65597667638486</c:v>
                </c:pt>
                <c:pt idx="113">
                  <c:v>25.65597667638486</c:v>
                </c:pt>
                <c:pt idx="114">
                  <c:v>26.114119117034591</c:v>
                </c:pt>
                <c:pt idx="115">
                  <c:v>26.114119117034591</c:v>
                </c:pt>
                <c:pt idx="116">
                  <c:v>26.572261557684321</c:v>
                </c:pt>
                <c:pt idx="117">
                  <c:v>26.572261557684321</c:v>
                </c:pt>
                <c:pt idx="118">
                  <c:v>27.030403998334052</c:v>
                </c:pt>
                <c:pt idx="119">
                  <c:v>27.030403998334052</c:v>
                </c:pt>
                <c:pt idx="120">
                  <c:v>27.488546438983782</c:v>
                </c:pt>
                <c:pt idx="121">
                  <c:v>27.488546438983782</c:v>
                </c:pt>
                <c:pt idx="122">
                  <c:v>27.946688879633513</c:v>
                </c:pt>
                <c:pt idx="123">
                  <c:v>27.946688879633513</c:v>
                </c:pt>
                <c:pt idx="124">
                  <c:v>28.404831320283243</c:v>
                </c:pt>
                <c:pt idx="125">
                  <c:v>28.404831320283243</c:v>
                </c:pt>
                <c:pt idx="126">
                  <c:v>28.862973760932974</c:v>
                </c:pt>
                <c:pt idx="127">
                  <c:v>28.862973760932974</c:v>
                </c:pt>
                <c:pt idx="128">
                  <c:v>29.321116201582704</c:v>
                </c:pt>
                <c:pt idx="129">
                  <c:v>29.321116201582704</c:v>
                </c:pt>
                <c:pt idx="130">
                  <c:v>29.779258642232435</c:v>
                </c:pt>
                <c:pt idx="131">
                  <c:v>29.779258642232435</c:v>
                </c:pt>
                <c:pt idx="132">
                  <c:v>30.237401082882165</c:v>
                </c:pt>
                <c:pt idx="133">
                  <c:v>30.237401082882165</c:v>
                </c:pt>
                <c:pt idx="134">
                  <c:v>30.695543523531896</c:v>
                </c:pt>
                <c:pt idx="135">
                  <c:v>30.695543523531896</c:v>
                </c:pt>
                <c:pt idx="136">
                  <c:v>31.153685964181626</c:v>
                </c:pt>
                <c:pt idx="137">
                  <c:v>31.153685964181626</c:v>
                </c:pt>
                <c:pt idx="138">
                  <c:v>31.611828404831357</c:v>
                </c:pt>
                <c:pt idx="139">
                  <c:v>31.611828404831357</c:v>
                </c:pt>
                <c:pt idx="140">
                  <c:v>32.069970845481087</c:v>
                </c:pt>
                <c:pt idx="141">
                  <c:v>32.069970845481087</c:v>
                </c:pt>
                <c:pt idx="142">
                  <c:v>32.528113286130818</c:v>
                </c:pt>
                <c:pt idx="143">
                  <c:v>32.528113286130818</c:v>
                </c:pt>
                <c:pt idx="144">
                  <c:v>32.986255726780549</c:v>
                </c:pt>
                <c:pt idx="145">
                  <c:v>32.986255726780549</c:v>
                </c:pt>
                <c:pt idx="146">
                  <c:v>33.444398167430279</c:v>
                </c:pt>
                <c:pt idx="147">
                  <c:v>33.444398167430279</c:v>
                </c:pt>
                <c:pt idx="148">
                  <c:v>33.90254060808001</c:v>
                </c:pt>
                <c:pt idx="149">
                  <c:v>33.90254060808001</c:v>
                </c:pt>
                <c:pt idx="150">
                  <c:v>34.36068304872974</c:v>
                </c:pt>
                <c:pt idx="151">
                  <c:v>34.36068304872974</c:v>
                </c:pt>
                <c:pt idx="152">
                  <c:v>34.818825489379471</c:v>
                </c:pt>
                <c:pt idx="153">
                  <c:v>34.818825489379471</c:v>
                </c:pt>
                <c:pt idx="154">
                  <c:v>35.276967930029201</c:v>
                </c:pt>
                <c:pt idx="155">
                  <c:v>35.276967930029201</c:v>
                </c:pt>
                <c:pt idx="156">
                  <c:v>35.735110370678932</c:v>
                </c:pt>
                <c:pt idx="157">
                  <c:v>35.735110370678932</c:v>
                </c:pt>
                <c:pt idx="158">
                  <c:v>36.193252811328662</c:v>
                </c:pt>
                <c:pt idx="159">
                  <c:v>36.193252811328662</c:v>
                </c:pt>
                <c:pt idx="160">
                  <c:v>36.651395251978393</c:v>
                </c:pt>
                <c:pt idx="161">
                  <c:v>36.651395251978393</c:v>
                </c:pt>
                <c:pt idx="162">
                  <c:v>37.109537692628123</c:v>
                </c:pt>
                <c:pt idx="163">
                  <c:v>37.109537692628123</c:v>
                </c:pt>
                <c:pt idx="164">
                  <c:v>37.567680133277854</c:v>
                </c:pt>
                <c:pt idx="165">
                  <c:v>37.567680133277854</c:v>
                </c:pt>
                <c:pt idx="166">
                  <c:v>38.025822573927584</c:v>
                </c:pt>
                <c:pt idx="167">
                  <c:v>38.025822573927584</c:v>
                </c:pt>
                <c:pt idx="168">
                  <c:v>38.483965014577315</c:v>
                </c:pt>
                <c:pt idx="169">
                  <c:v>38.483965014577315</c:v>
                </c:pt>
                <c:pt idx="170">
                  <c:v>38.942107455227045</c:v>
                </c:pt>
                <c:pt idx="171">
                  <c:v>38.942107455227045</c:v>
                </c:pt>
                <c:pt idx="172">
                  <c:v>39.400249895876776</c:v>
                </c:pt>
                <c:pt idx="173">
                  <c:v>39.400249895876776</c:v>
                </c:pt>
                <c:pt idx="174">
                  <c:v>39.858392336526506</c:v>
                </c:pt>
                <c:pt idx="175">
                  <c:v>39.858392336526506</c:v>
                </c:pt>
                <c:pt idx="176">
                  <c:v>40.316534777176237</c:v>
                </c:pt>
                <c:pt idx="177">
                  <c:v>40.316534777176237</c:v>
                </c:pt>
                <c:pt idx="178">
                  <c:v>40.774677217825968</c:v>
                </c:pt>
                <c:pt idx="179">
                  <c:v>40.774677217825968</c:v>
                </c:pt>
                <c:pt idx="180">
                  <c:v>41.232819658475698</c:v>
                </c:pt>
                <c:pt idx="181">
                  <c:v>41.232819658475698</c:v>
                </c:pt>
                <c:pt idx="182">
                  <c:v>41.690962099125429</c:v>
                </c:pt>
                <c:pt idx="183">
                  <c:v>41.690962099125429</c:v>
                </c:pt>
                <c:pt idx="184">
                  <c:v>42.149104539775159</c:v>
                </c:pt>
                <c:pt idx="185">
                  <c:v>42.149104539775159</c:v>
                </c:pt>
                <c:pt idx="186">
                  <c:v>42.60724698042489</c:v>
                </c:pt>
                <c:pt idx="187">
                  <c:v>42.60724698042489</c:v>
                </c:pt>
                <c:pt idx="188">
                  <c:v>43.06538942107462</c:v>
                </c:pt>
                <c:pt idx="189">
                  <c:v>43.06538942107462</c:v>
                </c:pt>
                <c:pt idx="190">
                  <c:v>43.523531861724351</c:v>
                </c:pt>
                <c:pt idx="191">
                  <c:v>43.523531861724351</c:v>
                </c:pt>
                <c:pt idx="192">
                  <c:v>43.981674302374081</c:v>
                </c:pt>
                <c:pt idx="193">
                  <c:v>43.981674302374081</c:v>
                </c:pt>
                <c:pt idx="194">
                  <c:v>44.439816743023812</c:v>
                </c:pt>
                <c:pt idx="195">
                  <c:v>44.439816743023812</c:v>
                </c:pt>
                <c:pt idx="196">
                  <c:v>44.897959183673542</c:v>
                </c:pt>
                <c:pt idx="197">
                  <c:v>44.897959183673542</c:v>
                </c:pt>
                <c:pt idx="198">
                  <c:v>45.356101624323273</c:v>
                </c:pt>
                <c:pt idx="199">
                  <c:v>45.356101624323273</c:v>
                </c:pt>
                <c:pt idx="200">
                  <c:v>45.814244064973003</c:v>
                </c:pt>
                <c:pt idx="201">
                  <c:v>45.814244064973003</c:v>
                </c:pt>
                <c:pt idx="202">
                  <c:v>46.272386505622734</c:v>
                </c:pt>
                <c:pt idx="203">
                  <c:v>46.272386505622734</c:v>
                </c:pt>
                <c:pt idx="204">
                  <c:v>46.730528946272464</c:v>
                </c:pt>
                <c:pt idx="205">
                  <c:v>46.730528946272464</c:v>
                </c:pt>
                <c:pt idx="206">
                  <c:v>47.188671386922195</c:v>
                </c:pt>
                <c:pt idx="207">
                  <c:v>47.188671386922195</c:v>
                </c:pt>
                <c:pt idx="208">
                  <c:v>47.646813827571926</c:v>
                </c:pt>
                <c:pt idx="209">
                  <c:v>47.646813827571926</c:v>
                </c:pt>
                <c:pt idx="210">
                  <c:v>48.104956268221656</c:v>
                </c:pt>
                <c:pt idx="211">
                  <c:v>48.104956268221656</c:v>
                </c:pt>
                <c:pt idx="212">
                  <c:v>48.563098708871387</c:v>
                </c:pt>
                <c:pt idx="213">
                  <c:v>48.563098708871387</c:v>
                </c:pt>
                <c:pt idx="214">
                  <c:v>49.021241149521117</c:v>
                </c:pt>
                <c:pt idx="215">
                  <c:v>49.021241149521117</c:v>
                </c:pt>
                <c:pt idx="216">
                  <c:v>49.479383590170848</c:v>
                </c:pt>
                <c:pt idx="217">
                  <c:v>49.479383590170848</c:v>
                </c:pt>
                <c:pt idx="218">
                  <c:v>49.937526030820578</c:v>
                </c:pt>
                <c:pt idx="219">
                  <c:v>49.937526030820578</c:v>
                </c:pt>
                <c:pt idx="220">
                  <c:v>50.395668471470309</c:v>
                </c:pt>
                <c:pt idx="221">
                  <c:v>50.395668471470309</c:v>
                </c:pt>
                <c:pt idx="222">
                  <c:v>50.853810912120039</c:v>
                </c:pt>
                <c:pt idx="223">
                  <c:v>50.853810912120039</c:v>
                </c:pt>
                <c:pt idx="224">
                  <c:v>51.31195335276977</c:v>
                </c:pt>
                <c:pt idx="225">
                  <c:v>51.31195335276977</c:v>
                </c:pt>
                <c:pt idx="226">
                  <c:v>51.7700957934195</c:v>
                </c:pt>
                <c:pt idx="227">
                  <c:v>51.7700957934195</c:v>
                </c:pt>
                <c:pt idx="228">
                  <c:v>52.228238234069231</c:v>
                </c:pt>
                <c:pt idx="229">
                  <c:v>52.228238234069231</c:v>
                </c:pt>
                <c:pt idx="230">
                  <c:v>52.686380674718961</c:v>
                </c:pt>
                <c:pt idx="231">
                  <c:v>52.686380674718961</c:v>
                </c:pt>
                <c:pt idx="232">
                  <c:v>53.144523115368692</c:v>
                </c:pt>
                <c:pt idx="233">
                  <c:v>53.144523115368692</c:v>
                </c:pt>
                <c:pt idx="234">
                  <c:v>53.602665556018422</c:v>
                </c:pt>
                <c:pt idx="235">
                  <c:v>53.602665556018422</c:v>
                </c:pt>
                <c:pt idx="236">
                  <c:v>54.060807996668153</c:v>
                </c:pt>
                <c:pt idx="237">
                  <c:v>54.060807996668153</c:v>
                </c:pt>
                <c:pt idx="238">
                  <c:v>54.518950437317883</c:v>
                </c:pt>
                <c:pt idx="239">
                  <c:v>54.518950437317883</c:v>
                </c:pt>
                <c:pt idx="240">
                  <c:v>54.977092877967614</c:v>
                </c:pt>
                <c:pt idx="241">
                  <c:v>54.977092877967614</c:v>
                </c:pt>
                <c:pt idx="242">
                  <c:v>55.435235318617345</c:v>
                </c:pt>
                <c:pt idx="243">
                  <c:v>55.435235318617345</c:v>
                </c:pt>
                <c:pt idx="244">
                  <c:v>55.893377759267075</c:v>
                </c:pt>
                <c:pt idx="245">
                  <c:v>55.893377759267075</c:v>
                </c:pt>
                <c:pt idx="246">
                  <c:v>56.351520199916806</c:v>
                </c:pt>
                <c:pt idx="247">
                  <c:v>56.351520199916806</c:v>
                </c:pt>
                <c:pt idx="248">
                  <c:v>56.809662640566536</c:v>
                </c:pt>
                <c:pt idx="249">
                  <c:v>56.809662640566536</c:v>
                </c:pt>
                <c:pt idx="250">
                  <c:v>57.267805081216267</c:v>
                </c:pt>
                <c:pt idx="251">
                  <c:v>57.267805081216267</c:v>
                </c:pt>
                <c:pt idx="252">
                  <c:v>57.725947521865997</c:v>
                </c:pt>
                <c:pt idx="253">
                  <c:v>57.725947521865997</c:v>
                </c:pt>
                <c:pt idx="254">
                  <c:v>58.184089962515728</c:v>
                </c:pt>
                <c:pt idx="255">
                  <c:v>58.184089962515728</c:v>
                </c:pt>
                <c:pt idx="256">
                  <c:v>58.642232403165458</c:v>
                </c:pt>
                <c:pt idx="257">
                  <c:v>58.642232403165458</c:v>
                </c:pt>
                <c:pt idx="258">
                  <c:v>59.100374843815189</c:v>
                </c:pt>
                <c:pt idx="259">
                  <c:v>59.100374843815189</c:v>
                </c:pt>
                <c:pt idx="260">
                  <c:v>59.558517284464919</c:v>
                </c:pt>
                <c:pt idx="261">
                  <c:v>59.558517284464919</c:v>
                </c:pt>
                <c:pt idx="262">
                  <c:v>60.01665972511465</c:v>
                </c:pt>
                <c:pt idx="263">
                  <c:v>60.01665972511465</c:v>
                </c:pt>
                <c:pt idx="264">
                  <c:v>60.47480216576438</c:v>
                </c:pt>
                <c:pt idx="265">
                  <c:v>60.47480216576438</c:v>
                </c:pt>
                <c:pt idx="266">
                  <c:v>60.932944606414111</c:v>
                </c:pt>
                <c:pt idx="267">
                  <c:v>60.932944606414111</c:v>
                </c:pt>
                <c:pt idx="268">
                  <c:v>61.391087047063841</c:v>
                </c:pt>
                <c:pt idx="269">
                  <c:v>61.391087047063841</c:v>
                </c:pt>
                <c:pt idx="270">
                  <c:v>61.849229487713572</c:v>
                </c:pt>
                <c:pt idx="271">
                  <c:v>61.849229487713572</c:v>
                </c:pt>
                <c:pt idx="272">
                  <c:v>62.307371928363303</c:v>
                </c:pt>
                <c:pt idx="273">
                  <c:v>62.307371928363303</c:v>
                </c:pt>
                <c:pt idx="274">
                  <c:v>62.765514369013033</c:v>
                </c:pt>
                <c:pt idx="275">
                  <c:v>62.765514369013033</c:v>
                </c:pt>
                <c:pt idx="276">
                  <c:v>63.223656809662764</c:v>
                </c:pt>
                <c:pt idx="277">
                  <c:v>63.223656809662764</c:v>
                </c:pt>
                <c:pt idx="278">
                  <c:v>63.681799250312494</c:v>
                </c:pt>
                <c:pt idx="279">
                  <c:v>63.681799250312494</c:v>
                </c:pt>
                <c:pt idx="280">
                  <c:v>64.139941690962218</c:v>
                </c:pt>
                <c:pt idx="281">
                  <c:v>64.139941690962218</c:v>
                </c:pt>
                <c:pt idx="282">
                  <c:v>64.598084131611941</c:v>
                </c:pt>
                <c:pt idx="283">
                  <c:v>64.598084131611941</c:v>
                </c:pt>
                <c:pt idx="284">
                  <c:v>65.056226572261664</c:v>
                </c:pt>
                <c:pt idx="285">
                  <c:v>65.056226572261664</c:v>
                </c:pt>
                <c:pt idx="286">
                  <c:v>65.514369012911388</c:v>
                </c:pt>
                <c:pt idx="287">
                  <c:v>65.514369012911388</c:v>
                </c:pt>
                <c:pt idx="288">
                  <c:v>65.972511453561111</c:v>
                </c:pt>
                <c:pt idx="289">
                  <c:v>65.972511453561111</c:v>
                </c:pt>
                <c:pt idx="290">
                  <c:v>66.430653894210835</c:v>
                </c:pt>
                <c:pt idx="291">
                  <c:v>66.430653894210835</c:v>
                </c:pt>
                <c:pt idx="292">
                  <c:v>66.888796334860558</c:v>
                </c:pt>
                <c:pt idx="293">
                  <c:v>66.888796334860558</c:v>
                </c:pt>
                <c:pt idx="294">
                  <c:v>67.346938775510282</c:v>
                </c:pt>
                <c:pt idx="295">
                  <c:v>67.346938775510282</c:v>
                </c:pt>
                <c:pt idx="296">
                  <c:v>67.805081216160005</c:v>
                </c:pt>
                <c:pt idx="297">
                  <c:v>67.805081216160005</c:v>
                </c:pt>
                <c:pt idx="298">
                  <c:v>68.263223656809728</c:v>
                </c:pt>
                <c:pt idx="299">
                  <c:v>68.263223656809728</c:v>
                </c:pt>
                <c:pt idx="300">
                  <c:v>68.721366097459452</c:v>
                </c:pt>
                <c:pt idx="301">
                  <c:v>68.721366097459452</c:v>
                </c:pt>
                <c:pt idx="302">
                  <c:v>69.179508538109175</c:v>
                </c:pt>
                <c:pt idx="303">
                  <c:v>69.179508538109175</c:v>
                </c:pt>
                <c:pt idx="304">
                  <c:v>69.637650978758899</c:v>
                </c:pt>
                <c:pt idx="305">
                  <c:v>69.637650978758899</c:v>
                </c:pt>
                <c:pt idx="306">
                  <c:v>70.095793419408622</c:v>
                </c:pt>
                <c:pt idx="307">
                  <c:v>70.095793419408622</c:v>
                </c:pt>
                <c:pt idx="308">
                  <c:v>70.553935860058345</c:v>
                </c:pt>
                <c:pt idx="309">
                  <c:v>70.553935860058345</c:v>
                </c:pt>
                <c:pt idx="310">
                  <c:v>71.012078300708069</c:v>
                </c:pt>
                <c:pt idx="311">
                  <c:v>71.012078300708069</c:v>
                </c:pt>
                <c:pt idx="312">
                  <c:v>71.470220741357792</c:v>
                </c:pt>
                <c:pt idx="313">
                  <c:v>71.470220741357792</c:v>
                </c:pt>
                <c:pt idx="314">
                  <c:v>71.928363182007516</c:v>
                </c:pt>
                <c:pt idx="315">
                  <c:v>71.928363182007516</c:v>
                </c:pt>
                <c:pt idx="316">
                  <c:v>72.386505622657239</c:v>
                </c:pt>
                <c:pt idx="317">
                  <c:v>72.386505622657239</c:v>
                </c:pt>
                <c:pt idx="318">
                  <c:v>72.844648063306963</c:v>
                </c:pt>
                <c:pt idx="319">
                  <c:v>72.844648063306963</c:v>
                </c:pt>
                <c:pt idx="320">
                  <c:v>73.302790503956686</c:v>
                </c:pt>
                <c:pt idx="321">
                  <c:v>73.302790503956686</c:v>
                </c:pt>
                <c:pt idx="322">
                  <c:v>73.760932944606409</c:v>
                </c:pt>
                <c:pt idx="323">
                  <c:v>73.760932944606409</c:v>
                </c:pt>
                <c:pt idx="324">
                  <c:v>74.219075385256133</c:v>
                </c:pt>
                <c:pt idx="325">
                  <c:v>74.219075385256133</c:v>
                </c:pt>
                <c:pt idx="326">
                  <c:v>74.677217825905856</c:v>
                </c:pt>
                <c:pt idx="327">
                  <c:v>74.677217825905856</c:v>
                </c:pt>
                <c:pt idx="328">
                  <c:v>75.13536026655558</c:v>
                </c:pt>
                <c:pt idx="329">
                  <c:v>75.13536026655558</c:v>
                </c:pt>
                <c:pt idx="330">
                  <c:v>75.593502707205303</c:v>
                </c:pt>
                <c:pt idx="331">
                  <c:v>75.593502707205303</c:v>
                </c:pt>
                <c:pt idx="332">
                  <c:v>76.051645147855027</c:v>
                </c:pt>
                <c:pt idx="333">
                  <c:v>76.051645147855027</c:v>
                </c:pt>
                <c:pt idx="334">
                  <c:v>76.50978758850475</c:v>
                </c:pt>
                <c:pt idx="335">
                  <c:v>76.50978758850475</c:v>
                </c:pt>
                <c:pt idx="336">
                  <c:v>76.967930029154473</c:v>
                </c:pt>
                <c:pt idx="337">
                  <c:v>76.967930029154473</c:v>
                </c:pt>
                <c:pt idx="338">
                  <c:v>77.426072469804197</c:v>
                </c:pt>
                <c:pt idx="339">
                  <c:v>77.426072469804197</c:v>
                </c:pt>
                <c:pt idx="340">
                  <c:v>77.88421491045392</c:v>
                </c:pt>
                <c:pt idx="341">
                  <c:v>77.88421491045392</c:v>
                </c:pt>
                <c:pt idx="342">
                  <c:v>78.342357351103644</c:v>
                </c:pt>
                <c:pt idx="343">
                  <c:v>78.342357351103644</c:v>
                </c:pt>
                <c:pt idx="344">
                  <c:v>78.800499791753367</c:v>
                </c:pt>
                <c:pt idx="345">
                  <c:v>78.800499791753367</c:v>
                </c:pt>
                <c:pt idx="346">
                  <c:v>79.258642232403091</c:v>
                </c:pt>
                <c:pt idx="347">
                  <c:v>79.258642232403091</c:v>
                </c:pt>
                <c:pt idx="348">
                  <c:v>79.716784673052814</c:v>
                </c:pt>
                <c:pt idx="349">
                  <c:v>79.716784673052814</c:v>
                </c:pt>
                <c:pt idx="350">
                  <c:v>80.174927113702537</c:v>
                </c:pt>
                <c:pt idx="351">
                  <c:v>80.174927113702537</c:v>
                </c:pt>
                <c:pt idx="352">
                  <c:v>80.633069554352261</c:v>
                </c:pt>
                <c:pt idx="353">
                  <c:v>80.633069554352261</c:v>
                </c:pt>
                <c:pt idx="354">
                  <c:v>81.091211995001984</c:v>
                </c:pt>
                <c:pt idx="355">
                  <c:v>81.091211995001984</c:v>
                </c:pt>
                <c:pt idx="356">
                  <c:v>81.549354435651708</c:v>
                </c:pt>
                <c:pt idx="357">
                  <c:v>81.549354435651708</c:v>
                </c:pt>
                <c:pt idx="358">
                  <c:v>82.007496876301431</c:v>
                </c:pt>
                <c:pt idx="359">
                  <c:v>82.007496876301431</c:v>
                </c:pt>
                <c:pt idx="360">
                  <c:v>82.465639316951155</c:v>
                </c:pt>
                <c:pt idx="361">
                  <c:v>82.465639316951155</c:v>
                </c:pt>
                <c:pt idx="362">
                  <c:v>82.923781757600878</c:v>
                </c:pt>
                <c:pt idx="363">
                  <c:v>82.923781757600878</c:v>
                </c:pt>
                <c:pt idx="364">
                  <c:v>83.381924198250601</c:v>
                </c:pt>
                <c:pt idx="365">
                  <c:v>83.381924198250601</c:v>
                </c:pt>
                <c:pt idx="366">
                  <c:v>83.840066638900325</c:v>
                </c:pt>
                <c:pt idx="367">
                  <c:v>83.840066638900325</c:v>
                </c:pt>
                <c:pt idx="368">
                  <c:v>84.298209079550048</c:v>
                </c:pt>
                <c:pt idx="369">
                  <c:v>84.298209079550048</c:v>
                </c:pt>
                <c:pt idx="370">
                  <c:v>84.756351520199772</c:v>
                </c:pt>
                <c:pt idx="371">
                  <c:v>84.756351520199772</c:v>
                </c:pt>
                <c:pt idx="372">
                  <c:v>85.214493960849495</c:v>
                </c:pt>
                <c:pt idx="373">
                  <c:v>85.214493960849495</c:v>
                </c:pt>
                <c:pt idx="374">
                  <c:v>85.672636401499219</c:v>
                </c:pt>
                <c:pt idx="375">
                  <c:v>85.672636401499219</c:v>
                </c:pt>
                <c:pt idx="376">
                  <c:v>86.130778842148942</c:v>
                </c:pt>
                <c:pt idx="377">
                  <c:v>86.130778842148942</c:v>
                </c:pt>
                <c:pt idx="378">
                  <c:v>86.588921282798665</c:v>
                </c:pt>
                <c:pt idx="379">
                  <c:v>86.588921282798665</c:v>
                </c:pt>
                <c:pt idx="380">
                  <c:v>87.047063723448389</c:v>
                </c:pt>
                <c:pt idx="381">
                  <c:v>87.047063723448389</c:v>
                </c:pt>
                <c:pt idx="382">
                  <c:v>87.505206164098112</c:v>
                </c:pt>
                <c:pt idx="383">
                  <c:v>87.505206164098112</c:v>
                </c:pt>
                <c:pt idx="384">
                  <c:v>87.963348604747836</c:v>
                </c:pt>
                <c:pt idx="385">
                  <c:v>87.963348604747836</c:v>
                </c:pt>
                <c:pt idx="386">
                  <c:v>88.421491045397559</c:v>
                </c:pt>
                <c:pt idx="387">
                  <c:v>88.421491045397559</c:v>
                </c:pt>
                <c:pt idx="388">
                  <c:v>88.879633486047283</c:v>
                </c:pt>
                <c:pt idx="389">
                  <c:v>88.879633486047283</c:v>
                </c:pt>
                <c:pt idx="390">
                  <c:v>89.337775926697006</c:v>
                </c:pt>
                <c:pt idx="391">
                  <c:v>89.337775926697006</c:v>
                </c:pt>
                <c:pt idx="392">
                  <c:v>89.795918367346729</c:v>
                </c:pt>
                <c:pt idx="393">
                  <c:v>89.795918367346729</c:v>
                </c:pt>
                <c:pt idx="394">
                  <c:v>90.254060807996453</c:v>
                </c:pt>
                <c:pt idx="395">
                  <c:v>90.254060807996453</c:v>
                </c:pt>
                <c:pt idx="396">
                  <c:v>90.712203248646176</c:v>
                </c:pt>
                <c:pt idx="397">
                  <c:v>90.712203248646176</c:v>
                </c:pt>
                <c:pt idx="398">
                  <c:v>91.1703456892959</c:v>
                </c:pt>
                <c:pt idx="399">
                  <c:v>91.1703456892959</c:v>
                </c:pt>
                <c:pt idx="400">
                  <c:v>91.628488129945623</c:v>
                </c:pt>
                <c:pt idx="401">
                  <c:v>91.628488129945623</c:v>
                </c:pt>
                <c:pt idx="402">
                  <c:v>92.086630570595347</c:v>
                </c:pt>
                <c:pt idx="403">
                  <c:v>92.086630570595347</c:v>
                </c:pt>
                <c:pt idx="404">
                  <c:v>92.54477301124507</c:v>
                </c:pt>
                <c:pt idx="405">
                  <c:v>92.54477301124507</c:v>
                </c:pt>
                <c:pt idx="406">
                  <c:v>93.002915451894793</c:v>
                </c:pt>
                <c:pt idx="407">
                  <c:v>93.002915451894793</c:v>
                </c:pt>
                <c:pt idx="408">
                  <c:v>93.461057892544517</c:v>
                </c:pt>
                <c:pt idx="409">
                  <c:v>93.461057892544517</c:v>
                </c:pt>
                <c:pt idx="410">
                  <c:v>93.91920033319424</c:v>
                </c:pt>
                <c:pt idx="411">
                  <c:v>93.91920033319424</c:v>
                </c:pt>
                <c:pt idx="412">
                  <c:v>94.377342773843964</c:v>
                </c:pt>
                <c:pt idx="413">
                  <c:v>94.377342773843964</c:v>
                </c:pt>
                <c:pt idx="414">
                  <c:v>94.835485214493687</c:v>
                </c:pt>
                <c:pt idx="415">
                  <c:v>94.835485214493687</c:v>
                </c:pt>
                <c:pt idx="416">
                  <c:v>95.29362765514341</c:v>
                </c:pt>
                <c:pt idx="417">
                  <c:v>95.29362765514341</c:v>
                </c:pt>
                <c:pt idx="418">
                  <c:v>95.751770095793134</c:v>
                </c:pt>
                <c:pt idx="419">
                  <c:v>95.751770095793134</c:v>
                </c:pt>
                <c:pt idx="420">
                  <c:v>96.209912536442857</c:v>
                </c:pt>
                <c:pt idx="421">
                  <c:v>96.209912536442857</c:v>
                </c:pt>
                <c:pt idx="422">
                  <c:v>96.668054977092581</c:v>
                </c:pt>
                <c:pt idx="423">
                  <c:v>96.668054977092581</c:v>
                </c:pt>
                <c:pt idx="424">
                  <c:v>97.126197417742304</c:v>
                </c:pt>
                <c:pt idx="425">
                  <c:v>97.126197417742304</c:v>
                </c:pt>
                <c:pt idx="426">
                  <c:v>97.584339858392028</c:v>
                </c:pt>
                <c:pt idx="427">
                  <c:v>97.584339858392028</c:v>
                </c:pt>
                <c:pt idx="428">
                  <c:v>98.042482299041751</c:v>
                </c:pt>
                <c:pt idx="429">
                  <c:v>98.042482299041751</c:v>
                </c:pt>
                <c:pt idx="430">
                  <c:v>98.500624739691474</c:v>
                </c:pt>
                <c:pt idx="431">
                  <c:v>98.500624739691474</c:v>
                </c:pt>
                <c:pt idx="432">
                  <c:v>98.958767180341198</c:v>
                </c:pt>
                <c:pt idx="433">
                  <c:v>98.958767180341198</c:v>
                </c:pt>
                <c:pt idx="434">
                  <c:v>99.416909620990921</c:v>
                </c:pt>
                <c:pt idx="435">
                  <c:v>99.416909620990921</c:v>
                </c:pt>
                <c:pt idx="436">
                  <c:v>99.875052061640645</c:v>
                </c:pt>
                <c:pt idx="437">
                  <c:v>99.875052061640645</c:v>
                </c:pt>
                <c:pt idx="438">
                  <c:v>99.875052061640645</c:v>
                </c:pt>
                <c:pt idx="439">
                  <c:v>99.875052061640645</c:v>
                </c:pt>
                <c:pt idx="440">
                  <c:v>99.875052061640645</c:v>
                </c:pt>
                <c:pt idx="441">
                  <c:v>99.875052061640645</c:v>
                </c:pt>
                <c:pt idx="442">
                  <c:v>99.875052061640645</c:v>
                </c:pt>
                <c:pt idx="443">
                  <c:v>99.875052061640645</c:v>
                </c:pt>
                <c:pt idx="444">
                  <c:v>99.875052061640645</c:v>
                </c:pt>
                <c:pt idx="445">
                  <c:v>99.875052061640645</c:v>
                </c:pt>
                <c:pt idx="446">
                  <c:v>99.875052061640645</c:v>
                </c:pt>
                <c:pt idx="447">
                  <c:v>99.875052061640645</c:v>
                </c:pt>
                <c:pt idx="448">
                  <c:v>99.875052061640645</c:v>
                </c:pt>
                <c:pt idx="449">
                  <c:v>99.875052061640645</c:v>
                </c:pt>
                <c:pt idx="450">
                  <c:v>99.875052061640645</c:v>
                </c:pt>
                <c:pt idx="451">
                  <c:v>99.875052061640645</c:v>
                </c:pt>
                <c:pt idx="452">
                  <c:v>99.875052061640645</c:v>
                </c:pt>
                <c:pt idx="453">
                  <c:v>99.875052061640645</c:v>
                </c:pt>
                <c:pt idx="454">
                  <c:v>99.875052061640645</c:v>
                </c:pt>
                <c:pt idx="455">
                  <c:v>99.875052061640645</c:v>
                </c:pt>
                <c:pt idx="456">
                  <c:v>99.875052061640645</c:v>
                </c:pt>
                <c:pt idx="457">
                  <c:v>99.875052061640645</c:v>
                </c:pt>
                <c:pt idx="458">
                  <c:v>99.875052061640645</c:v>
                </c:pt>
                <c:pt idx="459">
                  <c:v>99.875052061640645</c:v>
                </c:pt>
                <c:pt idx="460">
                  <c:v>99.875052061640645</c:v>
                </c:pt>
                <c:pt idx="461">
                  <c:v>99.875052061640645</c:v>
                </c:pt>
                <c:pt idx="462">
                  <c:v>99.875052061640645</c:v>
                </c:pt>
                <c:pt idx="463">
                  <c:v>99.875052061640645</c:v>
                </c:pt>
                <c:pt idx="464">
                  <c:v>99.875052061640645</c:v>
                </c:pt>
                <c:pt idx="465">
                  <c:v>99.875052061640645</c:v>
                </c:pt>
                <c:pt idx="466">
                  <c:v>99.875052061640645</c:v>
                </c:pt>
                <c:pt idx="467">
                  <c:v>99.875052061640645</c:v>
                </c:pt>
                <c:pt idx="468">
                  <c:v>99.875052061640645</c:v>
                </c:pt>
                <c:pt idx="469">
                  <c:v>99.875052061640645</c:v>
                </c:pt>
                <c:pt idx="470">
                  <c:v>99.875052061640645</c:v>
                </c:pt>
                <c:pt idx="471">
                  <c:v>99.875052061640645</c:v>
                </c:pt>
                <c:pt idx="472">
                  <c:v>99.875052061640645</c:v>
                </c:pt>
                <c:pt idx="473">
                  <c:v>99.875052061640645</c:v>
                </c:pt>
                <c:pt idx="474">
                  <c:v>99.875052061640645</c:v>
                </c:pt>
                <c:pt idx="475">
                  <c:v>99.875052061640645</c:v>
                </c:pt>
                <c:pt idx="476">
                  <c:v>99.875052061640645</c:v>
                </c:pt>
                <c:pt idx="477">
                  <c:v>99.875052061640645</c:v>
                </c:pt>
                <c:pt idx="478">
                  <c:v>99.875052061640645</c:v>
                </c:pt>
                <c:pt idx="479">
                  <c:v>99.875052061640645</c:v>
                </c:pt>
                <c:pt idx="480">
                  <c:v>99.875052061640645</c:v>
                </c:pt>
                <c:pt idx="481">
                  <c:v>99.875052061640645</c:v>
                </c:pt>
                <c:pt idx="482">
                  <c:v>99.875052061640645</c:v>
                </c:pt>
                <c:pt idx="483">
                  <c:v>99.875052061640645</c:v>
                </c:pt>
                <c:pt idx="484">
                  <c:v>99.875052061640645</c:v>
                </c:pt>
                <c:pt idx="485">
                  <c:v>99.875052061640645</c:v>
                </c:pt>
                <c:pt idx="486">
                  <c:v>99.875052061640645</c:v>
                </c:pt>
                <c:pt idx="487">
                  <c:v>99.875052061640645</c:v>
                </c:pt>
                <c:pt idx="488">
                  <c:v>99.875052061640645</c:v>
                </c:pt>
                <c:pt idx="489">
                  <c:v>99.875052061640645</c:v>
                </c:pt>
                <c:pt idx="490">
                  <c:v>99.875052061640645</c:v>
                </c:pt>
                <c:pt idx="491">
                  <c:v>99.875052061640645</c:v>
                </c:pt>
                <c:pt idx="492">
                  <c:v>99.875052061640645</c:v>
                </c:pt>
                <c:pt idx="493">
                  <c:v>99.875052061640645</c:v>
                </c:pt>
                <c:pt idx="494">
                  <c:v>99.875052061640645</c:v>
                </c:pt>
                <c:pt idx="495">
                  <c:v>99.875052061640645</c:v>
                </c:pt>
                <c:pt idx="496">
                  <c:v>99.875052061640645</c:v>
                </c:pt>
                <c:pt idx="497">
                  <c:v>99.875052061640645</c:v>
                </c:pt>
                <c:pt idx="498">
                  <c:v>99.875052061640645</c:v>
                </c:pt>
                <c:pt idx="499">
                  <c:v>99.875052061640645</c:v>
                </c:pt>
                <c:pt idx="500">
                  <c:v>99.875052061640645</c:v>
                </c:pt>
                <c:pt idx="501">
                  <c:v>99.875052061640645</c:v>
                </c:pt>
                <c:pt idx="502">
                  <c:v>99.875052061640645</c:v>
                </c:pt>
                <c:pt idx="503">
                  <c:v>99.875052061640645</c:v>
                </c:pt>
                <c:pt idx="504">
                  <c:v>99.875052061640645</c:v>
                </c:pt>
                <c:pt idx="505">
                  <c:v>99.875052061640645</c:v>
                </c:pt>
                <c:pt idx="506">
                  <c:v>99.875052061640645</c:v>
                </c:pt>
                <c:pt idx="507">
                  <c:v>99.875052061640645</c:v>
                </c:pt>
                <c:pt idx="508">
                  <c:v>99.875052061640645</c:v>
                </c:pt>
                <c:pt idx="509">
                  <c:v>99.875052061640645</c:v>
                </c:pt>
                <c:pt idx="510">
                  <c:v>99.875052061640645</c:v>
                </c:pt>
                <c:pt idx="511">
                  <c:v>99.875052061640645</c:v>
                </c:pt>
                <c:pt idx="512">
                  <c:v>99.875052061640645</c:v>
                </c:pt>
                <c:pt idx="513">
                  <c:v>99.875052061640645</c:v>
                </c:pt>
                <c:pt idx="514">
                  <c:v>99.875052061640645</c:v>
                </c:pt>
                <c:pt idx="515">
                  <c:v>99.875052061640645</c:v>
                </c:pt>
                <c:pt idx="516">
                  <c:v>99.875052061640645</c:v>
                </c:pt>
                <c:pt idx="517">
                  <c:v>99.875052061640645</c:v>
                </c:pt>
                <c:pt idx="518">
                  <c:v>99.875052061640645</c:v>
                </c:pt>
                <c:pt idx="519">
                  <c:v>99.875052061640645</c:v>
                </c:pt>
                <c:pt idx="520">
                  <c:v>99.875052061640645</c:v>
                </c:pt>
                <c:pt idx="521">
                  <c:v>99.875052061640645</c:v>
                </c:pt>
                <c:pt idx="522">
                  <c:v>99.875052061640645</c:v>
                </c:pt>
                <c:pt idx="523">
                  <c:v>99.875052061640645</c:v>
                </c:pt>
                <c:pt idx="524">
                  <c:v>99.875052061640645</c:v>
                </c:pt>
                <c:pt idx="525">
                  <c:v>99.875052061640645</c:v>
                </c:pt>
                <c:pt idx="526">
                  <c:v>99.875052061640645</c:v>
                </c:pt>
                <c:pt idx="527">
                  <c:v>99.875052061640645</c:v>
                </c:pt>
                <c:pt idx="528">
                  <c:v>99.875052061640645</c:v>
                </c:pt>
                <c:pt idx="529">
                  <c:v>99.875052061640645</c:v>
                </c:pt>
                <c:pt idx="530">
                  <c:v>99.875052061640645</c:v>
                </c:pt>
                <c:pt idx="531">
                  <c:v>99.875052061640645</c:v>
                </c:pt>
                <c:pt idx="532">
                  <c:v>99.875052061640645</c:v>
                </c:pt>
                <c:pt idx="533">
                  <c:v>99.875052061640645</c:v>
                </c:pt>
                <c:pt idx="534">
                  <c:v>99.875052061640645</c:v>
                </c:pt>
                <c:pt idx="535">
                  <c:v>99.875052061640645</c:v>
                </c:pt>
                <c:pt idx="536">
                  <c:v>99.875052061640645</c:v>
                </c:pt>
                <c:pt idx="537">
                  <c:v>99.875052061640645</c:v>
                </c:pt>
                <c:pt idx="538">
                  <c:v>99.875052061640645</c:v>
                </c:pt>
                <c:pt idx="539">
                  <c:v>99.875052061640645</c:v>
                </c:pt>
                <c:pt idx="540">
                  <c:v>99.875052061640645</c:v>
                </c:pt>
                <c:pt idx="541">
                  <c:v>99.875052061640645</c:v>
                </c:pt>
                <c:pt idx="542">
                  <c:v>99.875052061640645</c:v>
                </c:pt>
                <c:pt idx="543">
                  <c:v>99.875052061640645</c:v>
                </c:pt>
                <c:pt idx="544">
                  <c:v>99.875052061640645</c:v>
                </c:pt>
                <c:pt idx="545">
                  <c:v>99.875052061640645</c:v>
                </c:pt>
                <c:pt idx="546">
                  <c:v>99.875052061640645</c:v>
                </c:pt>
                <c:pt idx="547">
                  <c:v>99.875052061640645</c:v>
                </c:pt>
                <c:pt idx="548">
                  <c:v>99.875052061640645</c:v>
                </c:pt>
                <c:pt idx="549">
                  <c:v>99.875052061640645</c:v>
                </c:pt>
                <c:pt idx="550">
                  <c:v>99.875052061640645</c:v>
                </c:pt>
                <c:pt idx="551">
                  <c:v>99.875052061640645</c:v>
                </c:pt>
                <c:pt idx="552">
                  <c:v>99.875052061640645</c:v>
                </c:pt>
                <c:pt idx="553">
                  <c:v>99.875052061640645</c:v>
                </c:pt>
                <c:pt idx="554">
                  <c:v>99.875052061640645</c:v>
                </c:pt>
                <c:pt idx="555">
                  <c:v>99.875052061640645</c:v>
                </c:pt>
                <c:pt idx="556">
                  <c:v>99.875052061640645</c:v>
                </c:pt>
                <c:pt idx="557">
                  <c:v>99.875052061640645</c:v>
                </c:pt>
                <c:pt idx="558">
                  <c:v>99.875052061640645</c:v>
                </c:pt>
                <c:pt idx="559">
                  <c:v>99.875052061640645</c:v>
                </c:pt>
                <c:pt idx="560">
                  <c:v>99.875052061640645</c:v>
                </c:pt>
                <c:pt idx="561">
                  <c:v>99.875052061640645</c:v>
                </c:pt>
                <c:pt idx="562">
                  <c:v>99.875052061640645</c:v>
                </c:pt>
                <c:pt idx="563">
                  <c:v>99.875052061640645</c:v>
                </c:pt>
                <c:pt idx="564">
                  <c:v>99.875052061640645</c:v>
                </c:pt>
                <c:pt idx="565">
                  <c:v>99.875052061640645</c:v>
                </c:pt>
                <c:pt idx="566">
                  <c:v>99.875052061640645</c:v>
                </c:pt>
                <c:pt idx="567">
                  <c:v>99.875052061640645</c:v>
                </c:pt>
                <c:pt idx="568">
                  <c:v>99.875052061640645</c:v>
                </c:pt>
                <c:pt idx="569">
                  <c:v>99.875052061640645</c:v>
                </c:pt>
                <c:pt idx="570">
                  <c:v>99.875052061640645</c:v>
                </c:pt>
                <c:pt idx="571">
                  <c:v>99.875052061640645</c:v>
                </c:pt>
                <c:pt idx="572">
                  <c:v>99.875052061640645</c:v>
                </c:pt>
                <c:pt idx="573">
                  <c:v>99.875052061640645</c:v>
                </c:pt>
                <c:pt idx="574">
                  <c:v>99.875052061640645</c:v>
                </c:pt>
                <c:pt idx="575">
                  <c:v>99.875052061640645</c:v>
                </c:pt>
                <c:pt idx="576">
                  <c:v>99.875052061640645</c:v>
                </c:pt>
                <c:pt idx="577">
                  <c:v>99.875052061640645</c:v>
                </c:pt>
                <c:pt idx="578">
                  <c:v>99.875052061640645</c:v>
                </c:pt>
                <c:pt idx="579">
                  <c:v>99.875052061640645</c:v>
                </c:pt>
                <c:pt idx="580">
                  <c:v>99.875052061640645</c:v>
                </c:pt>
                <c:pt idx="581">
                  <c:v>99.875052061640645</c:v>
                </c:pt>
                <c:pt idx="582">
                  <c:v>99.875052061640645</c:v>
                </c:pt>
                <c:pt idx="583">
                  <c:v>99.875052061640645</c:v>
                </c:pt>
                <c:pt idx="584">
                  <c:v>99.875052061640645</c:v>
                </c:pt>
                <c:pt idx="585">
                  <c:v>99.875052061640645</c:v>
                </c:pt>
                <c:pt idx="586">
                  <c:v>99.875052061640645</c:v>
                </c:pt>
                <c:pt idx="587">
                  <c:v>99.875052061640645</c:v>
                </c:pt>
                <c:pt idx="588">
                  <c:v>99.875052061640645</c:v>
                </c:pt>
                <c:pt idx="589">
                  <c:v>99.875052061640645</c:v>
                </c:pt>
                <c:pt idx="590">
                  <c:v>99.875052061640645</c:v>
                </c:pt>
                <c:pt idx="591">
                  <c:v>99.875052061640645</c:v>
                </c:pt>
                <c:pt idx="592">
                  <c:v>99.875052061640645</c:v>
                </c:pt>
                <c:pt idx="593">
                  <c:v>99.875052061640645</c:v>
                </c:pt>
                <c:pt idx="594">
                  <c:v>99.875052061640645</c:v>
                </c:pt>
                <c:pt idx="595">
                  <c:v>99.875052061640645</c:v>
                </c:pt>
                <c:pt idx="596">
                  <c:v>99.875052061640645</c:v>
                </c:pt>
                <c:pt idx="597">
                  <c:v>99.875052061640645</c:v>
                </c:pt>
                <c:pt idx="598">
                  <c:v>99.875052061640645</c:v>
                </c:pt>
                <c:pt idx="599">
                  <c:v>99.875052061640645</c:v>
                </c:pt>
                <c:pt idx="600">
                  <c:v>99.875052061640645</c:v>
                </c:pt>
                <c:pt idx="601">
                  <c:v>99.875052061640645</c:v>
                </c:pt>
                <c:pt idx="602">
                  <c:v>99.875052061640645</c:v>
                </c:pt>
                <c:pt idx="603">
                  <c:v>99.875052061640645</c:v>
                </c:pt>
                <c:pt idx="604">
                  <c:v>99.875052061640645</c:v>
                </c:pt>
                <c:pt idx="605">
                  <c:v>99.875052061640645</c:v>
                </c:pt>
                <c:pt idx="606">
                  <c:v>99.875052061640645</c:v>
                </c:pt>
                <c:pt idx="607">
                  <c:v>99.875052061640645</c:v>
                </c:pt>
                <c:pt idx="608">
                  <c:v>99.875052061640645</c:v>
                </c:pt>
                <c:pt idx="609">
                  <c:v>99.875052061640645</c:v>
                </c:pt>
                <c:pt idx="610">
                  <c:v>99.875052061640645</c:v>
                </c:pt>
                <c:pt idx="611">
                  <c:v>99.875052061640645</c:v>
                </c:pt>
                <c:pt idx="612">
                  <c:v>99.875052061640645</c:v>
                </c:pt>
                <c:pt idx="613">
                  <c:v>99.875052061640645</c:v>
                </c:pt>
                <c:pt idx="614">
                  <c:v>99.875052061640645</c:v>
                </c:pt>
                <c:pt idx="615">
                  <c:v>99.875052061640645</c:v>
                </c:pt>
                <c:pt idx="616">
                  <c:v>99.875052061640645</c:v>
                </c:pt>
                <c:pt idx="617">
                  <c:v>99.875052061640645</c:v>
                </c:pt>
                <c:pt idx="618">
                  <c:v>99.875052061640645</c:v>
                </c:pt>
                <c:pt idx="619">
                  <c:v>99.875052061640645</c:v>
                </c:pt>
                <c:pt idx="620">
                  <c:v>99.875052061640645</c:v>
                </c:pt>
                <c:pt idx="621">
                  <c:v>99.875052061640645</c:v>
                </c:pt>
                <c:pt idx="622">
                  <c:v>99.875052061640645</c:v>
                </c:pt>
                <c:pt idx="623">
                  <c:v>99.875052061640645</c:v>
                </c:pt>
                <c:pt idx="624">
                  <c:v>99.875052061640645</c:v>
                </c:pt>
                <c:pt idx="625">
                  <c:v>99.875052061640645</c:v>
                </c:pt>
                <c:pt idx="626">
                  <c:v>99.875052061640645</c:v>
                </c:pt>
                <c:pt idx="627">
                  <c:v>99.875052061640645</c:v>
                </c:pt>
                <c:pt idx="628">
                  <c:v>99.875052061640645</c:v>
                </c:pt>
                <c:pt idx="629">
                  <c:v>99.875052061640645</c:v>
                </c:pt>
                <c:pt idx="630">
                  <c:v>99.875052061640645</c:v>
                </c:pt>
                <c:pt idx="631">
                  <c:v>99.875052061640645</c:v>
                </c:pt>
                <c:pt idx="632">
                  <c:v>99.875052061640645</c:v>
                </c:pt>
                <c:pt idx="633">
                  <c:v>99.875052061640645</c:v>
                </c:pt>
                <c:pt idx="634">
                  <c:v>99.875052061640645</c:v>
                </c:pt>
                <c:pt idx="635">
                  <c:v>99.875052061640645</c:v>
                </c:pt>
                <c:pt idx="636">
                  <c:v>99.875052061640645</c:v>
                </c:pt>
                <c:pt idx="637">
                  <c:v>99.875052061640645</c:v>
                </c:pt>
                <c:pt idx="638">
                  <c:v>99.875052061640645</c:v>
                </c:pt>
                <c:pt idx="639">
                  <c:v>99.875052061640645</c:v>
                </c:pt>
                <c:pt idx="640">
                  <c:v>99.875052061640645</c:v>
                </c:pt>
                <c:pt idx="641">
                  <c:v>99.875052061640645</c:v>
                </c:pt>
                <c:pt idx="642">
                  <c:v>99.875052061640645</c:v>
                </c:pt>
                <c:pt idx="643">
                  <c:v>99.875052061640645</c:v>
                </c:pt>
                <c:pt idx="644">
                  <c:v>99.875052061640645</c:v>
                </c:pt>
                <c:pt idx="645">
                  <c:v>99.875052061640645</c:v>
                </c:pt>
                <c:pt idx="646">
                  <c:v>99.875052061640645</c:v>
                </c:pt>
                <c:pt idx="647">
                  <c:v>99.875052061640645</c:v>
                </c:pt>
                <c:pt idx="648">
                  <c:v>99.875052061640645</c:v>
                </c:pt>
                <c:pt idx="649">
                  <c:v>99.875052061640645</c:v>
                </c:pt>
                <c:pt idx="650">
                  <c:v>99.875052061640645</c:v>
                </c:pt>
                <c:pt idx="651">
                  <c:v>99.875052061640645</c:v>
                </c:pt>
                <c:pt idx="652">
                  <c:v>99.875052061640645</c:v>
                </c:pt>
                <c:pt idx="653">
                  <c:v>99.875052061640645</c:v>
                </c:pt>
                <c:pt idx="654">
                  <c:v>99.875052061640645</c:v>
                </c:pt>
                <c:pt idx="655">
                  <c:v>99.875052061640645</c:v>
                </c:pt>
                <c:pt idx="656">
                  <c:v>99.875052061640645</c:v>
                </c:pt>
                <c:pt idx="657">
                  <c:v>99.875052061640645</c:v>
                </c:pt>
                <c:pt idx="658">
                  <c:v>99.875052061640645</c:v>
                </c:pt>
                <c:pt idx="659">
                  <c:v>99.875052061640645</c:v>
                </c:pt>
                <c:pt idx="660">
                  <c:v>99.875052061640645</c:v>
                </c:pt>
                <c:pt idx="661">
                  <c:v>99.875052061640645</c:v>
                </c:pt>
                <c:pt idx="662">
                  <c:v>99.875052061640645</c:v>
                </c:pt>
                <c:pt idx="663">
                  <c:v>99.875052061640645</c:v>
                </c:pt>
                <c:pt idx="664">
                  <c:v>99.875052061640645</c:v>
                </c:pt>
                <c:pt idx="665">
                  <c:v>99.875052061640645</c:v>
                </c:pt>
                <c:pt idx="666">
                  <c:v>99.875052061640645</c:v>
                </c:pt>
                <c:pt idx="667">
                  <c:v>99.875052061640645</c:v>
                </c:pt>
                <c:pt idx="668">
                  <c:v>99.875052061640645</c:v>
                </c:pt>
                <c:pt idx="669">
                  <c:v>99.875052061640645</c:v>
                </c:pt>
                <c:pt idx="670">
                  <c:v>99.875052061640645</c:v>
                </c:pt>
                <c:pt idx="671">
                  <c:v>99.875052061640645</c:v>
                </c:pt>
                <c:pt idx="672">
                  <c:v>99.875052061640645</c:v>
                </c:pt>
                <c:pt idx="673">
                  <c:v>99.875052061640645</c:v>
                </c:pt>
                <c:pt idx="674">
                  <c:v>99.875052061640645</c:v>
                </c:pt>
                <c:pt idx="675">
                  <c:v>99.875052061640645</c:v>
                </c:pt>
                <c:pt idx="676">
                  <c:v>99.875052061640645</c:v>
                </c:pt>
                <c:pt idx="677">
                  <c:v>99.875052061640645</c:v>
                </c:pt>
                <c:pt idx="678">
                  <c:v>99.875052061640645</c:v>
                </c:pt>
                <c:pt idx="679">
                  <c:v>99.875052061640645</c:v>
                </c:pt>
                <c:pt idx="680">
                  <c:v>99.875052061640645</c:v>
                </c:pt>
                <c:pt idx="681">
                  <c:v>99.875052061640645</c:v>
                </c:pt>
                <c:pt idx="682">
                  <c:v>99.875052061640645</c:v>
                </c:pt>
                <c:pt idx="683">
                  <c:v>99.875052061640645</c:v>
                </c:pt>
                <c:pt idx="684">
                  <c:v>99.875052061640645</c:v>
                </c:pt>
                <c:pt idx="685">
                  <c:v>99.875052061640645</c:v>
                </c:pt>
              </c:numCache>
            </c:numRef>
          </c:xVal>
          <c:yVal>
            <c:numRef>
              <c:f>'3'!$AG$31:$AG$716</c:f>
              <c:numCache>
                <c:formatCode>#,##0.000</c:formatCode>
                <c:ptCount val="686"/>
                <c:pt idx="0">
                  <c:v>1000000</c:v>
                </c:pt>
                <c:pt idx="1">
                  <c:v>500000</c:v>
                </c:pt>
                <c:pt idx="2">
                  <c:v>997709.28779675136</c:v>
                </c:pt>
                <c:pt idx="3">
                  <c:v>500000</c:v>
                </c:pt>
                <c:pt idx="4">
                  <c:v>995418.57559350273</c:v>
                </c:pt>
                <c:pt idx="5">
                  <c:v>500000</c:v>
                </c:pt>
                <c:pt idx="6">
                  <c:v>993127.86339025409</c:v>
                </c:pt>
                <c:pt idx="7">
                  <c:v>500000</c:v>
                </c:pt>
                <c:pt idx="8">
                  <c:v>990837.15118700545</c:v>
                </c:pt>
                <c:pt idx="9">
                  <c:v>500000</c:v>
                </c:pt>
                <c:pt idx="10">
                  <c:v>988546.43898375682</c:v>
                </c:pt>
                <c:pt idx="11">
                  <c:v>500000</c:v>
                </c:pt>
                <c:pt idx="12">
                  <c:v>986255.72678050818</c:v>
                </c:pt>
                <c:pt idx="13">
                  <c:v>500000</c:v>
                </c:pt>
                <c:pt idx="14">
                  <c:v>983965.01457725943</c:v>
                </c:pt>
                <c:pt idx="15">
                  <c:v>500000</c:v>
                </c:pt>
                <c:pt idx="16">
                  <c:v>981674.30237401079</c:v>
                </c:pt>
                <c:pt idx="17">
                  <c:v>500000</c:v>
                </c:pt>
                <c:pt idx="18">
                  <c:v>979383.59017076215</c:v>
                </c:pt>
                <c:pt idx="19">
                  <c:v>500000</c:v>
                </c:pt>
                <c:pt idx="20">
                  <c:v>977092.87796751352</c:v>
                </c:pt>
                <c:pt idx="21">
                  <c:v>500000</c:v>
                </c:pt>
                <c:pt idx="22">
                  <c:v>974802.16576426488</c:v>
                </c:pt>
                <c:pt idx="23">
                  <c:v>500000</c:v>
                </c:pt>
                <c:pt idx="24">
                  <c:v>972511.45356101624</c:v>
                </c:pt>
                <c:pt idx="25">
                  <c:v>500000</c:v>
                </c:pt>
                <c:pt idx="26">
                  <c:v>970220.74135776761</c:v>
                </c:pt>
                <c:pt idx="27">
                  <c:v>500000</c:v>
                </c:pt>
                <c:pt idx="28">
                  <c:v>967930.02915451897</c:v>
                </c:pt>
                <c:pt idx="29">
                  <c:v>500000</c:v>
                </c:pt>
                <c:pt idx="30">
                  <c:v>965639.31695127033</c:v>
                </c:pt>
                <c:pt idx="31">
                  <c:v>500000</c:v>
                </c:pt>
                <c:pt idx="32">
                  <c:v>963348.60474802169</c:v>
                </c:pt>
                <c:pt idx="33">
                  <c:v>500000</c:v>
                </c:pt>
                <c:pt idx="34">
                  <c:v>961057.89254477294</c:v>
                </c:pt>
                <c:pt idx="35">
                  <c:v>500000</c:v>
                </c:pt>
                <c:pt idx="36">
                  <c:v>958767.1803415243</c:v>
                </c:pt>
                <c:pt idx="37">
                  <c:v>500000</c:v>
                </c:pt>
                <c:pt idx="38">
                  <c:v>956476.46813827567</c:v>
                </c:pt>
                <c:pt idx="39">
                  <c:v>500000</c:v>
                </c:pt>
                <c:pt idx="40">
                  <c:v>954185.75593502703</c:v>
                </c:pt>
                <c:pt idx="41">
                  <c:v>500000</c:v>
                </c:pt>
                <c:pt idx="42">
                  <c:v>951895.04373177839</c:v>
                </c:pt>
                <c:pt idx="43">
                  <c:v>500000</c:v>
                </c:pt>
                <c:pt idx="44">
                  <c:v>949604.33152852976</c:v>
                </c:pt>
                <c:pt idx="45">
                  <c:v>500000</c:v>
                </c:pt>
                <c:pt idx="46">
                  <c:v>947313.61932528112</c:v>
                </c:pt>
                <c:pt idx="47">
                  <c:v>500000</c:v>
                </c:pt>
                <c:pt idx="48">
                  <c:v>945022.90712203248</c:v>
                </c:pt>
                <c:pt idx="49">
                  <c:v>500000</c:v>
                </c:pt>
                <c:pt idx="50">
                  <c:v>942732.19491878385</c:v>
                </c:pt>
                <c:pt idx="51">
                  <c:v>500000</c:v>
                </c:pt>
                <c:pt idx="52">
                  <c:v>940441.48271553521</c:v>
                </c:pt>
                <c:pt idx="53">
                  <c:v>500000</c:v>
                </c:pt>
                <c:pt idx="54">
                  <c:v>938150.77051228657</c:v>
                </c:pt>
                <c:pt idx="55">
                  <c:v>500000</c:v>
                </c:pt>
                <c:pt idx="56">
                  <c:v>935860.05830903794</c:v>
                </c:pt>
                <c:pt idx="57">
                  <c:v>500000</c:v>
                </c:pt>
                <c:pt idx="58">
                  <c:v>933569.3461057893</c:v>
                </c:pt>
                <c:pt idx="59">
                  <c:v>500000</c:v>
                </c:pt>
                <c:pt idx="60">
                  <c:v>931278.63390254066</c:v>
                </c:pt>
                <c:pt idx="61">
                  <c:v>500000</c:v>
                </c:pt>
                <c:pt idx="62">
                  <c:v>928987.92169929203</c:v>
                </c:pt>
                <c:pt idx="63">
                  <c:v>500000</c:v>
                </c:pt>
                <c:pt idx="64">
                  <c:v>926697.20949604339</c:v>
                </c:pt>
                <c:pt idx="65">
                  <c:v>500000</c:v>
                </c:pt>
                <c:pt idx="66">
                  <c:v>924406.49729279475</c:v>
                </c:pt>
                <c:pt idx="67">
                  <c:v>500000</c:v>
                </c:pt>
                <c:pt idx="68">
                  <c:v>922115.785089546</c:v>
                </c:pt>
                <c:pt idx="69">
                  <c:v>500000</c:v>
                </c:pt>
                <c:pt idx="70">
                  <c:v>919825.07288629736</c:v>
                </c:pt>
                <c:pt idx="71">
                  <c:v>500000</c:v>
                </c:pt>
                <c:pt idx="72">
                  <c:v>917534.36068304873</c:v>
                </c:pt>
                <c:pt idx="73">
                  <c:v>500000</c:v>
                </c:pt>
                <c:pt idx="74">
                  <c:v>915243.64847980009</c:v>
                </c:pt>
                <c:pt idx="75">
                  <c:v>500000</c:v>
                </c:pt>
                <c:pt idx="76">
                  <c:v>912952.93627655145</c:v>
                </c:pt>
                <c:pt idx="77">
                  <c:v>500000</c:v>
                </c:pt>
                <c:pt idx="78">
                  <c:v>910662.22407330282</c:v>
                </c:pt>
                <c:pt idx="79">
                  <c:v>500000</c:v>
                </c:pt>
                <c:pt idx="80">
                  <c:v>908371.51187005418</c:v>
                </c:pt>
                <c:pt idx="81">
                  <c:v>500000</c:v>
                </c:pt>
                <c:pt idx="82">
                  <c:v>906080.79966680543</c:v>
                </c:pt>
                <c:pt idx="83">
                  <c:v>500000</c:v>
                </c:pt>
                <c:pt idx="84">
                  <c:v>903790.08746355679</c:v>
                </c:pt>
                <c:pt idx="85">
                  <c:v>500000</c:v>
                </c:pt>
                <c:pt idx="86">
                  <c:v>901499.37526030815</c:v>
                </c:pt>
                <c:pt idx="87">
                  <c:v>500000</c:v>
                </c:pt>
                <c:pt idx="88">
                  <c:v>899208.66305705952</c:v>
                </c:pt>
                <c:pt idx="89">
                  <c:v>500000</c:v>
                </c:pt>
                <c:pt idx="90">
                  <c:v>896917.95085381088</c:v>
                </c:pt>
                <c:pt idx="91">
                  <c:v>500000</c:v>
                </c:pt>
                <c:pt idx="92">
                  <c:v>894627.23865056224</c:v>
                </c:pt>
                <c:pt idx="93">
                  <c:v>500000</c:v>
                </c:pt>
                <c:pt idx="94">
                  <c:v>892336.5264473136</c:v>
                </c:pt>
                <c:pt idx="95">
                  <c:v>500000</c:v>
                </c:pt>
                <c:pt idx="96">
                  <c:v>890045.81424406497</c:v>
                </c:pt>
                <c:pt idx="97">
                  <c:v>500000</c:v>
                </c:pt>
                <c:pt idx="98">
                  <c:v>887755.10204081633</c:v>
                </c:pt>
                <c:pt idx="99">
                  <c:v>500000</c:v>
                </c:pt>
                <c:pt idx="100">
                  <c:v>885464.38983756758</c:v>
                </c:pt>
                <c:pt idx="101">
                  <c:v>500000</c:v>
                </c:pt>
                <c:pt idx="102">
                  <c:v>883173.67763431894</c:v>
                </c:pt>
                <c:pt idx="103">
                  <c:v>500000</c:v>
                </c:pt>
                <c:pt idx="104">
                  <c:v>880882.9654310703</c:v>
                </c:pt>
                <c:pt idx="105">
                  <c:v>500000</c:v>
                </c:pt>
                <c:pt idx="106">
                  <c:v>878592.25322782167</c:v>
                </c:pt>
                <c:pt idx="107">
                  <c:v>500000</c:v>
                </c:pt>
                <c:pt idx="108">
                  <c:v>876301.54102457303</c:v>
                </c:pt>
                <c:pt idx="109">
                  <c:v>500000</c:v>
                </c:pt>
                <c:pt idx="110">
                  <c:v>874010.82882132439</c:v>
                </c:pt>
                <c:pt idx="111">
                  <c:v>500000</c:v>
                </c:pt>
                <c:pt idx="112">
                  <c:v>871720.11661807564</c:v>
                </c:pt>
                <c:pt idx="113">
                  <c:v>500000</c:v>
                </c:pt>
                <c:pt idx="114">
                  <c:v>869429.404414827</c:v>
                </c:pt>
                <c:pt idx="115">
                  <c:v>500000</c:v>
                </c:pt>
                <c:pt idx="116">
                  <c:v>867138.69221157837</c:v>
                </c:pt>
                <c:pt idx="117">
                  <c:v>500000</c:v>
                </c:pt>
                <c:pt idx="118">
                  <c:v>864847.98000832973</c:v>
                </c:pt>
                <c:pt idx="119">
                  <c:v>500000</c:v>
                </c:pt>
                <c:pt idx="120">
                  <c:v>862557.26780508109</c:v>
                </c:pt>
                <c:pt idx="121">
                  <c:v>500000</c:v>
                </c:pt>
                <c:pt idx="122">
                  <c:v>860266.55560183246</c:v>
                </c:pt>
                <c:pt idx="123">
                  <c:v>500000</c:v>
                </c:pt>
                <c:pt idx="124">
                  <c:v>857975.84339858382</c:v>
                </c:pt>
                <c:pt idx="125">
                  <c:v>500000</c:v>
                </c:pt>
                <c:pt idx="126">
                  <c:v>855685.13119533518</c:v>
                </c:pt>
                <c:pt idx="127">
                  <c:v>500000</c:v>
                </c:pt>
                <c:pt idx="128">
                  <c:v>853394.41899208655</c:v>
                </c:pt>
                <c:pt idx="129">
                  <c:v>500000</c:v>
                </c:pt>
                <c:pt idx="130">
                  <c:v>851103.70678883779</c:v>
                </c:pt>
                <c:pt idx="131">
                  <c:v>500000</c:v>
                </c:pt>
                <c:pt idx="132">
                  <c:v>848812.99458558916</c:v>
                </c:pt>
                <c:pt idx="133">
                  <c:v>500000</c:v>
                </c:pt>
                <c:pt idx="134">
                  <c:v>846522.28238234052</c:v>
                </c:pt>
                <c:pt idx="135">
                  <c:v>500000</c:v>
                </c:pt>
                <c:pt idx="136">
                  <c:v>844231.57017909188</c:v>
                </c:pt>
                <c:pt idx="137">
                  <c:v>500000</c:v>
                </c:pt>
                <c:pt idx="138">
                  <c:v>841940.85797584325</c:v>
                </c:pt>
                <c:pt idx="139">
                  <c:v>500000</c:v>
                </c:pt>
                <c:pt idx="140">
                  <c:v>839650.14577259449</c:v>
                </c:pt>
                <c:pt idx="141">
                  <c:v>500000</c:v>
                </c:pt>
                <c:pt idx="142">
                  <c:v>837359.43356934586</c:v>
                </c:pt>
                <c:pt idx="143">
                  <c:v>500000</c:v>
                </c:pt>
                <c:pt idx="144">
                  <c:v>835068.72136609722</c:v>
                </c:pt>
                <c:pt idx="145">
                  <c:v>500000</c:v>
                </c:pt>
                <c:pt idx="146">
                  <c:v>832778.00916284858</c:v>
                </c:pt>
                <c:pt idx="147">
                  <c:v>500000</c:v>
                </c:pt>
                <c:pt idx="148">
                  <c:v>830487.29695959995</c:v>
                </c:pt>
                <c:pt idx="149">
                  <c:v>500000</c:v>
                </c:pt>
                <c:pt idx="150">
                  <c:v>828196.58475635131</c:v>
                </c:pt>
                <c:pt idx="151">
                  <c:v>500000</c:v>
                </c:pt>
                <c:pt idx="152">
                  <c:v>825905.87255310267</c:v>
                </c:pt>
                <c:pt idx="153">
                  <c:v>500000</c:v>
                </c:pt>
                <c:pt idx="154">
                  <c:v>823615.16034985404</c:v>
                </c:pt>
                <c:pt idx="155">
                  <c:v>500000</c:v>
                </c:pt>
                <c:pt idx="156">
                  <c:v>821324.4481466054</c:v>
                </c:pt>
                <c:pt idx="157">
                  <c:v>500000</c:v>
                </c:pt>
                <c:pt idx="158">
                  <c:v>819033.73594335665</c:v>
                </c:pt>
                <c:pt idx="159">
                  <c:v>500000</c:v>
                </c:pt>
                <c:pt idx="160">
                  <c:v>816743.02374010801</c:v>
                </c:pt>
                <c:pt idx="161">
                  <c:v>500000</c:v>
                </c:pt>
                <c:pt idx="162">
                  <c:v>814452.31153685937</c:v>
                </c:pt>
                <c:pt idx="163">
                  <c:v>500000</c:v>
                </c:pt>
                <c:pt idx="164">
                  <c:v>812161.59933361073</c:v>
                </c:pt>
                <c:pt idx="165">
                  <c:v>500000</c:v>
                </c:pt>
                <c:pt idx="166">
                  <c:v>809870.8871303621</c:v>
                </c:pt>
                <c:pt idx="167">
                  <c:v>500000</c:v>
                </c:pt>
                <c:pt idx="168">
                  <c:v>807580.17492711346</c:v>
                </c:pt>
                <c:pt idx="169">
                  <c:v>500000</c:v>
                </c:pt>
                <c:pt idx="170">
                  <c:v>805289.46272386471</c:v>
                </c:pt>
                <c:pt idx="171">
                  <c:v>500000</c:v>
                </c:pt>
                <c:pt idx="172">
                  <c:v>802998.75052061607</c:v>
                </c:pt>
                <c:pt idx="173">
                  <c:v>500000</c:v>
                </c:pt>
                <c:pt idx="174">
                  <c:v>800708.03831736743</c:v>
                </c:pt>
                <c:pt idx="175">
                  <c:v>500000</c:v>
                </c:pt>
                <c:pt idx="176">
                  <c:v>798417.3261141188</c:v>
                </c:pt>
                <c:pt idx="177">
                  <c:v>500000</c:v>
                </c:pt>
                <c:pt idx="178">
                  <c:v>796126.61391087016</c:v>
                </c:pt>
                <c:pt idx="179">
                  <c:v>500000</c:v>
                </c:pt>
                <c:pt idx="180">
                  <c:v>793835.90170762152</c:v>
                </c:pt>
                <c:pt idx="181">
                  <c:v>500000</c:v>
                </c:pt>
                <c:pt idx="182">
                  <c:v>791545.18950437289</c:v>
                </c:pt>
                <c:pt idx="183">
                  <c:v>500000</c:v>
                </c:pt>
                <c:pt idx="184">
                  <c:v>789254.47730112425</c:v>
                </c:pt>
                <c:pt idx="185">
                  <c:v>500000</c:v>
                </c:pt>
                <c:pt idx="186">
                  <c:v>786963.76509787561</c:v>
                </c:pt>
                <c:pt idx="187">
                  <c:v>500000</c:v>
                </c:pt>
                <c:pt idx="188">
                  <c:v>784673.05289462686</c:v>
                </c:pt>
                <c:pt idx="189">
                  <c:v>500000</c:v>
                </c:pt>
                <c:pt idx="190">
                  <c:v>782382.34069137822</c:v>
                </c:pt>
                <c:pt idx="191">
                  <c:v>500000</c:v>
                </c:pt>
                <c:pt idx="192">
                  <c:v>780091.62848812959</c:v>
                </c:pt>
                <c:pt idx="193">
                  <c:v>500000</c:v>
                </c:pt>
                <c:pt idx="194">
                  <c:v>777800.91628488095</c:v>
                </c:pt>
                <c:pt idx="195">
                  <c:v>500000</c:v>
                </c:pt>
                <c:pt idx="196">
                  <c:v>775510.20408163231</c:v>
                </c:pt>
                <c:pt idx="197">
                  <c:v>500000</c:v>
                </c:pt>
                <c:pt idx="198">
                  <c:v>773219.49187838368</c:v>
                </c:pt>
                <c:pt idx="199">
                  <c:v>500000</c:v>
                </c:pt>
                <c:pt idx="200">
                  <c:v>770928.77967513492</c:v>
                </c:pt>
                <c:pt idx="201">
                  <c:v>500000</c:v>
                </c:pt>
                <c:pt idx="202">
                  <c:v>768638.06747188629</c:v>
                </c:pt>
                <c:pt idx="203">
                  <c:v>500000</c:v>
                </c:pt>
                <c:pt idx="204">
                  <c:v>766347.35526863765</c:v>
                </c:pt>
                <c:pt idx="205">
                  <c:v>500000</c:v>
                </c:pt>
                <c:pt idx="206">
                  <c:v>764056.64306538901</c:v>
                </c:pt>
                <c:pt idx="207">
                  <c:v>500000</c:v>
                </c:pt>
                <c:pt idx="208">
                  <c:v>761765.93086214038</c:v>
                </c:pt>
                <c:pt idx="209">
                  <c:v>500000</c:v>
                </c:pt>
                <c:pt idx="210">
                  <c:v>759475.21865889174</c:v>
                </c:pt>
                <c:pt idx="211">
                  <c:v>500000</c:v>
                </c:pt>
                <c:pt idx="212">
                  <c:v>757184.5064556431</c:v>
                </c:pt>
                <c:pt idx="213">
                  <c:v>500000</c:v>
                </c:pt>
                <c:pt idx="214">
                  <c:v>754893.79425239447</c:v>
                </c:pt>
                <c:pt idx="215">
                  <c:v>500000</c:v>
                </c:pt>
                <c:pt idx="216">
                  <c:v>752603.08204914583</c:v>
                </c:pt>
                <c:pt idx="217">
                  <c:v>500000</c:v>
                </c:pt>
                <c:pt idx="218">
                  <c:v>750312.36984589708</c:v>
                </c:pt>
                <c:pt idx="219">
                  <c:v>500000</c:v>
                </c:pt>
                <c:pt idx="220">
                  <c:v>748021.65764264844</c:v>
                </c:pt>
                <c:pt idx="221">
                  <c:v>500000</c:v>
                </c:pt>
                <c:pt idx="222">
                  <c:v>745730.9454393998</c:v>
                </c:pt>
                <c:pt idx="223">
                  <c:v>500000</c:v>
                </c:pt>
                <c:pt idx="224">
                  <c:v>743440.23323615117</c:v>
                </c:pt>
                <c:pt idx="225">
                  <c:v>500000</c:v>
                </c:pt>
                <c:pt idx="226">
                  <c:v>741149.52103290253</c:v>
                </c:pt>
                <c:pt idx="227">
                  <c:v>500000</c:v>
                </c:pt>
                <c:pt idx="228">
                  <c:v>738858.80882965378</c:v>
                </c:pt>
                <c:pt idx="229">
                  <c:v>500000</c:v>
                </c:pt>
                <c:pt idx="230">
                  <c:v>736568.09662640514</c:v>
                </c:pt>
                <c:pt idx="231">
                  <c:v>500000</c:v>
                </c:pt>
                <c:pt idx="232">
                  <c:v>734277.3844231565</c:v>
                </c:pt>
                <c:pt idx="233">
                  <c:v>500000</c:v>
                </c:pt>
                <c:pt idx="234">
                  <c:v>731986.67221990786</c:v>
                </c:pt>
                <c:pt idx="235">
                  <c:v>500000</c:v>
                </c:pt>
                <c:pt idx="236">
                  <c:v>729695.96001665923</c:v>
                </c:pt>
                <c:pt idx="237">
                  <c:v>500000</c:v>
                </c:pt>
                <c:pt idx="238">
                  <c:v>727405.24781341059</c:v>
                </c:pt>
                <c:pt idx="239">
                  <c:v>500000</c:v>
                </c:pt>
                <c:pt idx="240">
                  <c:v>725114.53561016195</c:v>
                </c:pt>
                <c:pt idx="241">
                  <c:v>500000</c:v>
                </c:pt>
                <c:pt idx="242">
                  <c:v>722823.82340691332</c:v>
                </c:pt>
                <c:pt idx="243">
                  <c:v>500000</c:v>
                </c:pt>
                <c:pt idx="244">
                  <c:v>720533.11120366468</c:v>
                </c:pt>
                <c:pt idx="245">
                  <c:v>500000</c:v>
                </c:pt>
                <c:pt idx="246">
                  <c:v>718242.39900041604</c:v>
                </c:pt>
                <c:pt idx="247">
                  <c:v>500000</c:v>
                </c:pt>
                <c:pt idx="248">
                  <c:v>715951.68679716729</c:v>
                </c:pt>
                <c:pt idx="249">
                  <c:v>500000</c:v>
                </c:pt>
                <c:pt idx="250">
                  <c:v>713660.97459391865</c:v>
                </c:pt>
                <c:pt idx="251">
                  <c:v>500000</c:v>
                </c:pt>
                <c:pt idx="252">
                  <c:v>711370.26239067002</c:v>
                </c:pt>
                <c:pt idx="253">
                  <c:v>500000</c:v>
                </c:pt>
                <c:pt idx="254">
                  <c:v>709079.55018742138</c:v>
                </c:pt>
                <c:pt idx="255">
                  <c:v>500000</c:v>
                </c:pt>
                <c:pt idx="256">
                  <c:v>706788.83798417263</c:v>
                </c:pt>
                <c:pt idx="257">
                  <c:v>500000</c:v>
                </c:pt>
                <c:pt idx="258">
                  <c:v>704498.12578092399</c:v>
                </c:pt>
                <c:pt idx="259">
                  <c:v>500000</c:v>
                </c:pt>
                <c:pt idx="260">
                  <c:v>702207.41357767535</c:v>
                </c:pt>
                <c:pt idx="261">
                  <c:v>500000</c:v>
                </c:pt>
                <c:pt idx="262">
                  <c:v>699916.70137442672</c:v>
                </c:pt>
                <c:pt idx="263">
                  <c:v>500000</c:v>
                </c:pt>
                <c:pt idx="264">
                  <c:v>697625.98917117808</c:v>
                </c:pt>
                <c:pt idx="265">
                  <c:v>500000</c:v>
                </c:pt>
                <c:pt idx="266">
                  <c:v>695335.27696792944</c:v>
                </c:pt>
                <c:pt idx="267">
                  <c:v>500000</c:v>
                </c:pt>
                <c:pt idx="268">
                  <c:v>693044.56476468081</c:v>
                </c:pt>
                <c:pt idx="269">
                  <c:v>500000</c:v>
                </c:pt>
                <c:pt idx="270">
                  <c:v>690753.85256143217</c:v>
                </c:pt>
                <c:pt idx="271">
                  <c:v>500000</c:v>
                </c:pt>
                <c:pt idx="272">
                  <c:v>688463.14035818353</c:v>
                </c:pt>
                <c:pt idx="273">
                  <c:v>500000</c:v>
                </c:pt>
                <c:pt idx="274">
                  <c:v>686172.4281549349</c:v>
                </c:pt>
                <c:pt idx="275">
                  <c:v>500000</c:v>
                </c:pt>
                <c:pt idx="276">
                  <c:v>683881.71595168626</c:v>
                </c:pt>
                <c:pt idx="277">
                  <c:v>500000</c:v>
                </c:pt>
                <c:pt idx="278">
                  <c:v>681591.00374843751</c:v>
                </c:pt>
                <c:pt idx="279">
                  <c:v>500000</c:v>
                </c:pt>
                <c:pt idx="280">
                  <c:v>679300.29154518899</c:v>
                </c:pt>
                <c:pt idx="281">
                  <c:v>500000</c:v>
                </c:pt>
                <c:pt idx="282">
                  <c:v>677009.57934194035</c:v>
                </c:pt>
                <c:pt idx="283">
                  <c:v>500000</c:v>
                </c:pt>
                <c:pt idx="284">
                  <c:v>674718.86713869171</c:v>
                </c:pt>
                <c:pt idx="285">
                  <c:v>500000</c:v>
                </c:pt>
                <c:pt idx="286">
                  <c:v>672428.15493544308</c:v>
                </c:pt>
                <c:pt idx="287">
                  <c:v>500000</c:v>
                </c:pt>
                <c:pt idx="288">
                  <c:v>670137.44273219444</c:v>
                </c:pt>
                <c:pt idx="289">
                  <c:v>500000</c:v>
                </c:pt>
                <c:pt idx="290">
                  <c:v>667846.7305289458</c:v>
                </c:pt>
                <c:pt idx="291">
                  <c:v>500000</c:v>
                </c:pt>
                <c:pt idx="292">
                  <c:v>665556.01832569716</c:v>
                </c:pt>
                <c:pt idx="293">
                  <c:v>500000</c:v>
                </c:pt>
                <c:pt idx="294">
                  <c:v>663265.30612244853</c:v>
                </c:pt>
                <c:pt idx="295">
                  <c:v>500000</c:v>
                </c:pt>
                <c:pt idx="296">
                  <c:v>660974.59391919989</c:v>
                </c:pt>
                <c:pt idx="297">
                  <c:v>500000</c:v>
                </c:pt>
                <c:pt idx="298">
                  <c:v>658683.88171595137</c:v>
                </c:pt>
                <c:pt idx="299">
                  <c:v>500000</c:v>
                </c:pt>
                <c:pt idx="300">
                  <c:v>656393.16951270273</c:v>
                </c:pt>
                <c:pt idx="301">
                  <c:v>500000</c:v>
                </c:pt>
                <c:pt idx="302">
                  <c:v>654102.4573094541</c:v>
                </c:pt>
                <c:pt idx="303">
                  <c:v>500000</c:v>
                </c:pt>
                <c:pt idx="304">
                  <c:v>651811.74510620558</c:v>
                </c:pt>
                <c:pt idx="305">
                  <c:v>500000</c:v>
                </c:pt>
                <c:pt idx="306">
                  <c:v>649521.03290295694</c:v>
                </c:pt>
                <c:pt idx="307">
                  <c:v>500000</c:v>
                </c:pt>
                <c:pt idx="308">
                  <c:v>647230.3206997083</c:v>
                </c:pt>
                <c:pt idx="309">
                  <c:v>500000</c:v>
                </c:pt>
                <c:pt idx="310">
                  <c:v>644939.60849645967</c:v>
                </c:pt>
                <c:pt idx="311">
                  <c:v>500000</c:v>
                </c:pt>
                <c:pt idx="312">
                  <c:v>642648.89629321103</c:v>
                </c:pt>
                <c:pt idx="313">
                  <c:v>500000</c:v>
                </c:pt>
                <c:pt idx="314">
                  <c:v>640358.18408996239</c:v>
                </c:pt>
                <c:pt idx="315">
                  <c:v>500000</c:v>
                </c:pt>
                <c:pt idx="316">
                  <c:v>638067.47188671376</c:v>
                </c:pt>
                <c:pt idx="317">
                  <c:v>500000</c:v>
                </c:pt>
                <c:pt idx="318">
                  <c:v>635776.75968346512</c:v>
                </c:pt>
                <c:pt idx="319">
                  <c:v>500000</c:v>
                </c:pt>
                <c:pt idx="320">
                  <c:v>633486.04748021648</c:v>
                </c:pt>
                <c:pt idx="321">
                  <c:v>500000</c:v>
                </c:pt>
                <c:pt idx="322">
                  <c:v>631195.33527696796</c:v>
                </c:pt>
                <c:pt idx="323">
                  <c:v>500000</c:v>
                </c:pt>
                <c:pt idx="324">
                  <c:v>628904.62307371933</c:v>
                </c:pt>
                <c:pt idx="325">
                  <c:v>500000</c:v>
                </c:pt>
                <c:pt idx="326">
                  <c:v>626613.91087047081</c:v>
                </c:pt>
                <c:pt idx="327">
                  <c:v>500000</c:v>
                </c:pt>
                <c:pt idx="328">
                  <c:v>624323.19866722217</c:v>
                </c:pt>
                <c:pt idx="329">
                  <c:v>500000</c:v>
                </c:pt>
                <c:pt idx="330">
                  <c:v>622032.48646397353</c:v>
                </c:pt>
                <c:pt idx="331">
                  <c:v>500000</c:v>
                </c:pt>
                <c:pt idx="332">
                  <c:v>619741.77426072489</c:v>
                </c:pt>
                <c:pt idx="333">
                  <c:v>500000</c:v>
                </c:pt>
                <c:pt idx="334">
                  <c:v>617451.06205747626</c:v>
                </c:pt>
                <c:pt idx="335">
                  <c:v>500000</c:v>
                </c:pt>
                <c:pt idx="336">
                  <c:v>615160.34985422762</c:v>
                </c:pt>
                <c:pt idx="337">
                  <c:v>500000</c:v>
                </c:pt>
                <c:pt idx="338">
                  <c:v>612869.63765097898</c:v>
                </c:pt>
                <c:pt idx="339">
                  <c:v>500000</c:v>
                </c:pt>
                <c:pt idx="340">
                  <c:v>610578.92544773035</c:v>
                </c:pt>
                <c:pt idx="341">
                  <c:v>500000</c:v>
                </c:pt>
                <c:pt idx="342">
                  <c:v>608288.21324448171</c:v>
                </c:pt>
                <c:pt idx="343">
                  <c:v>500000</c:v>
                </c:pt>
                <c:pt idx="344">
                  <c:v>605997.50104123319</c:v>
                </c:pt>
                <c:pt idx="345">
                  <c:v>500000</c:v>
                </c:pt>
                <c:pt idx="346">
                  <c:v>603706.78883798455</c:v>
                </c:pt>
                <c:pt idx="347">
                  <c:v>500000</c:v>
                </c:pt>
                <c:pt idx="348">
                  <c:v>601416.07663473592</c:v>
                </c:pt>
                <c:pt idx="349">
                  <c:v>500000</c:v>
                </c:pt>
                <c:pt idx="350">
                  <c:v>599125.3644314874</c:v>
                </c:pt>
                <c:pt idx="351">
                  <c:v>500000</c:v>
                </c:pt>
                <c:pt idx="352">
                  <c:v>596834.65222823876</c:v>
                </c:pt>
                <c:pt idx="353">
                  <c:v>500000</c:v>
                </c:pt>
                <c:pt idx="354">
                  <c:v>594543.94002499012</c:v>
                </c:pt>
                <c:pt idx="355">
                  <c:v>500000</c:v>
                </c:pt>
                <c:pt idx="356">
                  <c:v>592253.22782174149</c:v>
                </c:pt>
                <c:pt idx="357">
                  <c:v>500000</c:v>
                </c:pt>
                <c:pt idx="358">
                  <c:v>589962.51561849285</c:v>
                </c:pt>
                <c:pt idx="359">
                  <c:v>500000</c:v>
                </c:pt>
                <c:pt idx="360">
                  <c:v>587671.80341524421</c:v>
                </c:pt>
                <c:pt idx="361">
                  <c:v>500000</c:v>
                </c:pt>
                <c:pt idx="362">
                  <c:v>585381.09121199558</c:v>
                </c:pt>
                <c:pt idx="363">
                  <c:v>500000</c:v>
                </c:pt>
                <c:pt idx="364">
                  <c:v>583090.37900874694</c:v>
                </c:pt>
                <c:pt idx="365">
                  <c:v>500000</c:v>
                </c:pt>
                <c:pt idx="366">
                  <c:v>580799.6668054983</c:v>
                </c:pt>
                <c:pt idx="367">
                  <c:v>500000</c:v>
                </c:pt>
                <c:pt idx="368">
                  <c:v>578508.95460224978</c:v>
                </c:pt>
                <c:pt idx="369">
                  <c:v>500000</c:v>
                </c:pt>
                <c:pt idx="370">
                  <c:v>576218.24239900114</c:v>
                </c:pt>
                <c:pt idx="371">
                  <c:v>500000</c:v>
                </c:pt>
                <c:pt idx="372">
                  <c:v>573927.53019575251</c:v>
                </c:pt>
                <c:pt idx="373">
                  <c:v>500000</c:v>
                </c:pt>
                <c:pt idx="374">
                  <c:v>571636.81799250399</c:v>
                </c:pt>
                <c:pt idx="375">
                  <c:v>500000</c:v>
                </c:pt>
                <c:pt idx="376">
                  <c:v>569346.10578925535</c:v>
                </c:pt>
                <c:pt idx="377">
                  <c:v>500000</c:v>
                </c:pt>
                <c:pt idx="378">
                  <c:v>567055.39358600671</c:v>
                </c:pt>
                <c:pt idx="379">
                  <c:v>500000</c:v>
                </c:pt>
                <c:pt idx="380">
                  <c:v>564764.68138275808</c:v>
                </c:pt>
                <c:pt idx="381">
                  <c:v>500000</c:v>
                </c:pt>
                <c:pt idx="382">
                  <c:v>562473.96917950944</c:v>
                </c:pt>
                <c:pt idx="383">
                  <c:v>500000</c:v>
                </c:pt>
                <c:pt idx="384">
                  <c:v>560183.2569762608</c:v>
                </c:pt>
                <c:pt idx="385">
                  <c:v>500000</c:v>
                </c:pt>
                <c:pt idx="386">
                  <c:v>557892.54477301217</c:v>
                </c:pt>
                <c:pt idx="387">
                  <c:v>500000</c:v>
                </c:pt>
                <c:pt idx="388">
                  <c:v>555601.83256976353</c:v>
                </c:pt>
                <c:pt idx="389">
                  <c:v>500000</c:v>
                </c:pt>
                <c:pt idx="390">
                  <c:v>553311.12036651489</c:v>
                </c:pt>
                <c:pt idx="391">
                  <c:v>500000</c:v>
                </c:pt>
                <c:pt idx="392">
                  <c:v>551020.40816326637</c:v>
                </c:pt>
                <c:pt idx="393">
                  <c:v>500000</c:v>
                </c:pt>
                <c:pt idx="394">
                  <c:v>548729.69596001774</c:v>
                </c:pt>
                <c:pt idx="395">
                  <c:v>500000</c:v>
                </c:pt>
                <c:pt idx="396">
                  <c:v>546438.9837567691</c:v>
                </c:pt>
                <c:pt idx="397">
                  <c:v>500000</c:v>
                </c:pt>
                <c:pt idx="398">
                  <c:v>544148.27155352058</c:v>
                </c:pt>
                <c:pt idx="399">
                  <c:v>500000</c:v>
                </c:pt>
                <c:pt idx="400">
                  <c:v>541857.55935027194</c:v>
                </c:pt>
                <c:pt idx="401">
                  <c:v>500000</c:v>
                </c:pt>
                <c:pt idx="402">
                  <c:v>539566.84714702331</c:v>
                </c:pt>
                <c:pt idx="403">
                  <c:v>500000</c:v>
                </c:pt>
                <c:pt idx="404">
                  <c:v>537276.13494377467</c:v>
                </c:pt>
                <c:pt idx="405">
                  <c:v>500000</c:v>
                </c:pt>
                <c:pt idx="406">
                  <c:v>534985.42274052603</c:v>
                </c:pt>
                <c:pt idx="407">
                  <c:v>500000</c:v>
                </c:pt>
                <c:pt idx="408">
                  <c:v>532694.71053727739</c:v>
                </c:pt>
                <c:pt idx="409">
                  <c:v>500000</c:v>
                </c:pt>
                <c:pt idx="410">
                  <c:v>530403.99833402876</c:v>
                </c:pt>
                <c:pt idx="411">
                  <c:v>500000</c:v>
                </c:pt>
                <c:pt idx="412">
                  <c:v>528113.28613078012</c:v>
                </c:pt>
                <c:pt idx="413">
                  <c:v>500000</c:v>
                </c:pt>
                <c:pt idx="414">
                  <c:v>525822.57392753148</c:v>
                </c:pt>
                <c:pt idx="415">
                  <c:v>500000</c:v>
                </c:pt>
                <c:pt idx="416">
                  <c:v>523531.86172428296</c:v>
                </c:pt>
                <c:pt idx="417">
                  <c:v>500000</c:v>
                </c:pt>
                <c:pt idx="418">
                  <c:v>521241.14952103433</c:v>
                </c:pt>
                <c:pt idx="419">
                  <c:v>500000</c:v>
                </c:pt>
                <c:pt idx="420">
                  <c:v>518950.43731778569</c:v>
                </c:pt>
                <c:pt idx="421">
                  <c:v>500000</c:v>
                </c:pt>
                <c:pt idx="422">
                  <c:v>516659.72511453711</c:v>
                </c:pt>
                <c:pt idx="423">
                  <c:v>500000</c:v>
                </c:pt>
                <c:pt idx="424">
                  <c:v>514369.01291128848</c:v>
                </c:pt>
                <c:pt idx="425">
                  <c:v>500000</c:v>
                </c:pt>
                <c:pt idx="426">
                  <c:v>512078.30070803984</c:v>
                </c:pt>
                <c:pt idx="427">
                  <c:v>500000</c:v>
                </c:pt>
                <c:pt idx="428">
                  <c:v>509787.58850479126</c:v>
                </c:pt>
                <c:pt idx="429">
                  <c:v>500000</c:v>
                </c:pt>
                <c:pt idx="430">
                  <c:v>507496.87630154262</c:v>
                </c:pt>
                <c:pt idx="431">
                  <c:v>500000</c:v>
                </c:pt>
                <c:pt idx="432">
                  <c:v>505206.16409829399</c:v>
                </c:pt>
                <c:pt idx="433">
                  <c:v>500000</c:v>
                </c:pt>
                <c:pt idx="434">
                  <c:v>502915.45189504541</c:v>
                </c:pt>
                <c:pt idx="435">
                  <c:v>500000</c:v>
                </c:pt>
                <c:pt idx="436">
                  <c:v>500624.73969179677</c:v>
                </c:pt>
                <c:pt idx="437">
                  <c:v>500000</c:v>
                </c:pt>
                <c:pt idx="438">
                  <c:v>500624.73969179677</c:v>
                </c:pt>
                <c:pt idx="439">
                  <c:v>500000</c:v>
                </c:pt>
                <c:pt idx="440">
                  <c:v>500624.73969179677</c:v>
                </c:pt>
                <c:pt idx="441">
                  <c:v>500000</c:v>
                </c:pt>
                <c:pt idx="442">
                  <c:v>500624.73969179677</c:v>
                </c:pt>
                <c:pt idx="443">
                  <c:v>500000</c:v>
                </c:pt>
                <c:pt idx="444">
                  <c:v>500624.73969179677</c:v>
                </c:pt>
                <c:pt idx="445">
                  <c:v>500000</c:v>
                </c:pt>
                <c:pt idx="446">
                  <c:v>500624.73969179677</c:v>
                </c:pt>
                <c:pt idx="447">
                  <c:v>500000</c:v>
                </c:pt>
                <c:pt idx="448">
                  <c:v>500624.73969179677</c:v>
                </c:pt>
                <c:pt idx="449">
                  <c:v>500000</c:v>
                </c:pt>
                <c:pt idx="450">
                  <c:v>500624.73969179677</c:v>
                </c:pt>
                <c:pt idx="451">
                  <c:v>500000</c:v>
                </c:pt>
                <c:pt idx="452">
                  <c:v>500624.73969179677</c:v>
                </c:pt>
                <c:pt idx="453">
                  <c:v>500000</c:v>
                </c:pt>
                <c:pt idx="454">
                  <c:v>500624.73969179677</c:v>
                </c:pt>
                <c:pt idx="455">
                  <c:v>500000</c:v>
                </c:pt>
                <c:pt idx="456">
                  <c:v>500624.73969179677</c:v>
                </c:pt>
                <c:pt idx="457">
                  <c:v>500000</c:v>
                </c:pt>
                <c:pt idx="458">
                  <c:v>500624.73969179677</c:v>
                </c:pt>
                <c:pt idx="459">
                  <c:v>500000</c:v>
                </c:pt>
                <c:pt idx="460">
                  <c:v>500624.73969179677</c:v>
                </c:pt>
                <c:pt idx="461">
                  <c:v>500000</c:v>
                </c:pt>
                <c:pt idx="462">
                  <c:v>500624.73969179677</c:v>
                </c:pt>
                <c:pt idx="463">
                  <c:v>500000</c:v>
                </c:pt>
                <c:pt idx="464">
                  <c:v>500624.73969179677</c:v>
                </c:pt>
                <c:pt idx="465">
                  <c:v>500000</c:v>
                </c:pt>
                <c:pt idx="466">
                  <c:v>500624.73969179677</c:v>
                </c:pt>
                <c:pt idx="467">
                  <c:v>500000</c:v>
                </c:pt>
                <c:pt idx="468">
                  <c:v>500624.73969179677</c:v>
                </c:pt>
                <c:pt idx="469">
                  <c:v>500000</c:v>
                </c:pt>
                <c:pt idx="470">
                  <c:v>500624.73969179677</c:v>
                </c:pt>
                <c:pt idx="471">
                  <c:v>500000</c:v>
                </c:pt>
                <c:pt idx="472">
                  <c:v>500624.73969179677</c:v>
                </c:pt>
                <c:pt idx="473">
                  <c:v>500000</c:v>
                </c:pt>
                <c:pt idx="474">
                  <c:v>500624.73969179677</c:v>
                </c:pt>
                <c:pt idx="475">
                  <c:v>500000</c:v>
                </c:pt>
                <c:pt idx="476">
                  <c:v>500624.73969179677</c:v>
                </c:pt>
                <c:pt idx="477">
                  <c:v>500000</c:v>
                </c:pt>
                <c:pt idx="478">
                  <c:v>500624.73969179677</c:v>
                </c:pt>
                <c:pt idx="479">
                  <c:v>500000</c:v>
                </c:pt>
                <c:pt idx="480">
                  <c:v>500624.73969179677</c:v>
                </c:pt>
                <c:pt idx="481">
                  <c:v>500000</c:v>
                </c:pt>
                <c:pt idx="482">
                  <c:v>500624.73969179677</c:v>
                </c:pt>
                <c:pt idx="483">
                  <c:v>500000</c:v>
                </c:pt>
                <c:pt idx="484">
                  <c:v>500624.73969179677</c:v>
                </c:pt>
                <c:pt idx="485">
                  <c:v>500000</c:v>
                </c:pt>
                <c:pt idx="486">
                  <c:v>500624.73969179677</c:v>
                </c:pt>
                <c:pt idx="487">
                  <c:v>500000</c:v>
                </c:pt>
                <c:pt idx="488">
                  <c:v>500624.73969179677</c:v>
                </c:pt>
                <c:pt idx="489">
                  <c:v>500000</c:v>
                </c:pt>
                <c:pt idx="490">
                  <c:v>500624.73969179677</c:v>
                </c:pt>
                <c:pt idx="491">
                  <c:v>500000</c:v>
                </c:pt>
                <c:pt idx="492">
                  <c:v>500624.73969179677</c:v>
                </c:pt>
                <c:pt idx="493">
                  <c:v>500000</c:v>
                </c:pt>
                <c:pt idx="494">
                  <c:v>500624.73969179677</c:v>
                </c:pt>
                <c:pt idx="495">
                  <c:v>500000</c:v>
                </c:pt>
                <c:pt idx="496">
                  <c:v>500624.73969179677</c:v>
                </c:pt>
                <c:pt idx="497">
                  <c:v>500000</c:v>
                </c:pt>
                <c:pt idx="498">
                  <c:v>500624.73969179677</c:v>
                </c:pt>
                <c:pt idx="499">
                  <c:v>500000</c:v>
                </c:pt>
                <c:pt idx="500">
                  <c:v>500624.73969179677</c:v>
                </c:pt>
                <c:pt idx="501">
                  <c:v>500000</c:v>
                </c:pt>
                <c:pt idx="502">
                  <c:v>500624.73969179677</c:v>
                </c:pt>
                <c:pt idx="503">
                  <c:v>500000</c:v>
                </c:pt>
                <c:pt idx="504">
                  <c:v>500624.73969179677</c:v>
                </c:pt>
                <c:pt idx="505">
                  <c:v>500000</c:v>
                </c:pt>
                <c:pt idx="506">
                  <c:v>500624.73969179677</c:v>
                </c:pt>
                <c:pt idx="507">
                  <c:v>500000</c:v>
                </c:pt>
                <c:pt idx="508">
                  <c:v>500624.73969179677</c:v>
                </c:pt>
                <c:pt idx="509">
                  <c:v>500000</c:v>
                </c:pt>
                <c:pt idx="510">
                  <c:v>500624.73969179677</c:v>
                </c:pt>
                <c:pt idx="511">
                  <c:v>500000</c:v>
                </c:pt>
                <c:pt idx="512">
                  <c:v>500624.73969179677</c:v>
                </c:pt>
                <c:pt idx="513">
                  <c:v>500000</c:v>
                </c:pt>
                <c:pt idx="514">
                  <c:v>500624.73969179677</c:v>
                </c:pt>
                <c:pt idx="515">
                  <c:v>500000</c:v>
                </c:pt>
                <c:pt idx="516">
                  <c:v>500624.73969179677</c:v>
                </c:pt>
                <c:pt idx="517">
                  <c:v>500000</c:v>
                </c:pt>
                <c:pt idx="518">
                  <c:v>500624.73969179677</c:v>
                </c:pt>
                <c:pt idx="519">
                  <c:v>500000</c:v>
                </c:pt>
                <c:pt idx="520">
                  <c:v>500624.73969179677</c:v>
                </c:pt>
                <c:pt idx="521">
                  <c:v>500000</c:v>
                </c:pt>
                <c:pt idx="522">
                  <c:v>500624.73969179677</c:v>
                </c:pt>
                <c:pt idx="523">
                  <c:v>500000</c:v>
                </c:pt>
                <c:pt idx="524">
                  <c:v>500624.73969179677</c:v>
                </c:pt>
                <c:pt idx="525">
                  <c:v>500000</c:v>
                </c:pt>
                <c:pt idx="526">
                  <c:v>500624.73969179677</c:v>
                </c:pt>
                <c:pt idx="527">
                  <c:v>500000</c:v>
                </c:pt>
                <c:pt idx="528">
                  <c:v>500624.73969179677</c:v>
                </c:pt>
                <c:pt idx="529">
                  <c:v>500000</c:v>
                </c:pt>
                <c:pt idx="530">
                  <c:v>500624.73969179677</c:v>
                </c:pt>
                <c:pt idx="531">
                  <c:v>500000</c:v>
                </c:pt>
                <c:pt idx="532">
                  <c:v>500624.73969179677</c:v>
                </c:pt>
                <c:pt idx="533">
                  <c:v>500000</c:v>
                </c:pt>
                <c:pt idx="534">
                  <c:v>500624.73969179677</c:v>
                </c:pt>
                <c:pt idx="535">
                  <c:v>500000</c:v>
                </c:pt>
                <c:pt idx="536">
                  <c:v>500624.73969179677</c:v>
                </c:pt>
                <c:pt idx="537">
                  <c:v>500000</c:v>
                </c:pt>
                <c:pt idx="538">
                  <c:v>500624.73969179677</c:v>
                </c:pt>
                <c:pt idx="539">
                  <c:v>500000</c:v>
                </c:pt>
                <c:pt idx="540">
                  <c:v>500624.73969179677</c:v>
                </c:pt>
                <c:pt idx="541">
                  <c:v>500000</c:v>
                </c:pt>
                <c:pt idx="542">
                  <c:v>500624.73969179677</c:v>
                </c:pt>
                <c:pt idx="543">
                  <c:v>500000</c:v>
                </c:pt>
                <c:pt idx="544">
                  <c:v>500624.73969179677</c:v>
                </c:pt>
                <c:pt idx="545">
                  <c:v>500000</c:v>
                </c:pt>
                <c:pt idx="546">
                  <c:v>500624.73969179677</c:v>
                </c:pt>
                <c:pt idx="547">
                  <c:v>500000</c:v>
                </c:pt>
                <c:pt idx="548">
                  <c:v>500624.73969179677</c:v>
                </c:pt>
                <c:pt idx="549">
                  <c:v>500000</c:v>
                </c:pt>
                <c:pt idx="550">
                  <c:v>500624.73969179677</c:v>
                </c:pt>
                <c:pt idx="551">
                  <c:v>500000</c:v>
                </c:pt>
                <c:pt idx="552">
                  <c:v>500624.73969179677</c:v>
                </c:pt>
                <c:pt idx="553">
                  <c:v>500000</c:v>
                </c:pt>
                <c:pt idx="554">
                  <c:v>500624.73969179677</c:v>
                </c:pt>
                <c:pt idx="555">
                  <c:v>500000</c:v>
                </c:pt>
                <c:pt idx="556">
                  <c:v>500624.73969179677</c:v>
                </c:pt>
                <c:pt idx="557">
                  <c:v>500000</c:v>
                </c:pt>
                <c:pt idx="558">
                  <c:v>500624.73969179677</c:v>
                </c:pt>
                <c:pt idx="559">
                  <c:v>500000</c:v>
                </c:pt>
                <c:pt idx="560">
                  <c:v>500624.73969179677</c:v>
                </c:pt>
                <c:pt idx="561">
                  <c:v>500000</c:v>
                </c:pt>
                <c:pt idx="562">
                  <c:v>500624.73969179677</c:v>
                </c:pt>
                <c:pt idx="563">
                  <c:v>500000</c:v>
                </c:pt>
                <c:pt idx="564">
                  <c:v>500624.73969179677</c:v>
                </c:pt>
                <c:pt idx="565">
                  <c:v>500000</c:v>
                </c:pt>
                <c:pt idx="566">
                  <c:v>500624.73969179677</c:v>
                </c:pt>
                <c:pt idx="567">
                  <c:v>500000</c:v>
                </c:pt>
                <c:pt idx="568">
                  <c:v>500624.73969179677</c:v>
                </c:pt>
                <c:pt idx="569">
                  <c:v>500000</c:v>
                </c:pt>
                <c:pt idx="570">
                  <c:v>500624.73969179677</c:v>
                </c:pt>
                <c:pt idx="571">
                  <c:v>500000</c:v>
                </c:pt>
                <c:pt idx="572">
                  <c:v>500624.73969179677</c:v>
                </c:pt>
                <c:pt idx="573">
                  <c:v>500000</c:v>
                </c:pt>
                <c:pt idx="574">
                  <c:v>500624.73969179677</c:v>
                </c:pt>
                <c:pt idx="575">
                  <c:v>500000</c:v>
                </c:pt>
                <c:pt idx="576">
                  <c:v>500624.73969179677</c:v>
                </c:pt>
                <c:pt idx="577">
                  <c:v>500000</c:v>
                </c:pt>
                <c:pt idx="578">
                  <c:v>500624.73969179677</c:v>
                </c:pt>
                <c:pt idx="579">
                  <c:v>500000</c:v>
                </c:pt>
                <c:pt idx="580">
                  <c:v>500624.73969179677</c:v>
                </c:pt>
                <c:pt idx="581">
                  <c:v>500000</c:v>
                </c:pt>
                <c:pt idx="582">
                  <c:v>500624.73969179677</c:v>
                </c:pt>
                <c:pt idx="583">
                  <c:v>500000</c:v>
                </c:pt>
                <c:pt idx="584">
                  <c:v>500624.73969179677</c:v>
                </c:pt>
                <c:pt idx="585">
                  <c:v>500000</c:v>
                </c:pt>
                <c:pt idx="586">
                  <c:v>500624.73969179677</c:v>
                </c:pt>
                <c:pt idx="587">
                  <c:v>500000</c:v>
                </c:pt>
                <c:pt idx="588">
                  <c:v>500624.73969179677</c:v>
                </c:pt>
                <c:pt idx="589">
                  <c:v>500000</c:v>
                </c:pt>
                <c:pt idx="590">
                  <c:v>500624.73969179677</c:v>
                </c:pt>
                <c:pt idx="591">
                  <c:v>500000</c:v>
                </c:pt>
                <c:pt idx="592">
                  <c:v>500624.73969179677</c:v>
                </c:pt>
                <c:pt idx="593">
                  <c:v>500000</c:v>
                </c:pt>
                <c:pt idx="594">
                  <c:v>500624.73969179677</c:v>
                </c:pt>
                <c:pt idx="595">
                  <c:v>500000</c:v>
                </c:pt>
                <c:pt idx="596">
                  <c:v>500624.73969179677</c:v>
                </c:pt>
                <c:pt idx="597">
                  <c:v>500000</c:v>
                </c:pt>
                <c:pt idx="598">
                  <c:v>500624.73969179677</c:v>
                </c:pt>
                <c:pt idx="599">
                  <c:v>500000</c:v>
                </c:pt>
                <c:pt idx="600">
                  <c:v>500624.73969179677</c:v>
                </c:pt>
                <c:pt idx="601">
                  <c:v>500000</c:v>
                </c:pt>
                <c:pt idx="602">
                  <c:v>500624.73969179677</c:v>
                </c:pt>
                <c:pt idx="603">
                  <c:v>500000</c:v>
                </c:pt>
                <c:pt idx="604">
                  <c:v>500624.73969179677</c:v>
                </c:pt>
                <c:pt idx="605">
                  <c:v>500000</c:v>
                </c:pt>
                <c:pt idx="606">
                  <c:v>500624.73969179677</c:v>
                </c:pt>
                <c:pt idx="607">
                  <c:v>500000</c:v>
                </c:pt>
                <c:pt idx="608">
                  <c:v>500624.73969179677</c:v>
                </c:pt>
                <c:pt idx="609">
                  <c:v>500000</c:v>
                </c:pt>
                <c:pt idx="610">
                  <c:v>500624.73969179677</c:v>
                </c:pt>
                <c:pt idx="611">
                  <c:v>500000</c:v>
                </c:pt>
                <c:pt idx="612">
                  <c:v>500624.73969179677</c:v>
                </c:pt>
                <c:pt idx="613">
                  <c:v>500000</c:v>
                </c:pt>
                <c:pt idx="614">
                  <c:v>500624.73969179677</c:v>
                </c:pt>
                <c:pt idx="615">
                  <c:v>500000</c:v>
                </c:pt>
                <c:pt idx="616">
                  <c:v>500624.73969179677</c:v>
                </c:pt>
                <c:pt idx="617">
                  <c:v>500000</c:v>
                </c:pt>
                <c:pt idx="618">
                  <c:v>500624.73969179677</c:v>
                </c:pt>
                <c:pt idx="619">
                  <c:v>500000</c:v>
                </c:pt>
                <c:pt idx="620">
                  <c:v>500624.73969179677</c:v>
                </c:pt>
                <c:pt idx="621">
                  <c:v>500000</c:v>
                </c:pt>
                <c:pt idx="622">
                  <c:v>500624.73969179677</c:v>
                </c:pt>
                <c:pt idx="623">
                  <c:v>500000</c:v>
                </c:pt>
                <c:pt idx="624">
                  <c:v>500624.73969179677</c:v>
                </c:pt>
                <c:pt idx="625">
                  <c:v>500000</c:v>
                </c:pt>
                <c:pt idx="626">
                  <c:v>500624.73969179677</c:v>
                </c:pt>
                <c:pt idx="627">
                  <c:v>500000</c:v>
                </c:pt>
                <c:pt idx="628">
                  <c:v>500624.73969179677</c:v>
                </c:pt>
                <c:pt idx="629">
                  <c:v>500000</c:v>
                </c:pt>
                <c:pt idx="630">
                  <c:v>500624.73969179677</c:v>
                </c:pt>
                <c:pt idx="631">
                  <c:v>500000</c:v>
                </c:pt>
                <c:pt idx="632">
                  <c:v>500624.73969179677</c:v>
                </c:pt>
                <c:pt idx="633">
                  <c:v>500000</c:v>
                </c:pt>
                <c:pt idx="634">
                  <c:v>500624.73969179677</c:v>
                </c:pt>
                <c:pt idx="635">
                  <c:v>500000</c:v>
                </c:pt>
                <c:pt idx="636">
                  <c:v>500624.73969179677</c:v>
                </c:pt>
                <c:pt idx="637">
                  <c:v>500000</c:v>
                </c:pt>
                <c:pt idx="638">
                  <c:v>500624.73969179677</c:v>
                </c:pt>
                <c:pt idx="639">
                  <c:v>500000</c:v>
                </c:pt>
                <c:pt idx="640">
                  <c:v>500624.73969179677</c:v>
                </c:pt>
                <c:pt idx="641">
                  <c:v>500000</c:v>
                </c:pt>
                <c:pt idx="642">
                  <c:v>500624.73969179677</c:v>
                </c:pt>
                <c:pt idx="643">
                  <c:v>500000</c:v>
                </c:pt>
                <c:pt idx="644">
                  <c:v>500624.73969179677</c:v>
                </c:pt>
                <c:pt idx="645">
                  <c:v>500000</c:v>
                </c:pt>
                <c:pt idx="646">
                  <c:v>500624.73969179677</c:v>
                </c:pt>
                <c:pt idx="647">
                  <c:v>500000</c:v>
                </c:pt>
                <c:pt idx="648">
                  <c:v>500624.73969179677</c:v>
                </c:pt>
                <c:pt idx="649">
                  <c:v>500000</c:v>
                </c:pt>
                <c:pt idx="650">
                  <c:v>500624.73969179677</c:v>
                </c:pt>
                <c:pt idx="651">
                  <c:v>500000</c:v>
                </c:pt>
                <c:pt idx="652">
                  <c:v>500624.73969179677</c:v>
                </c:pt>
                <c:pt idx="653">
                  <c:v>500000</c:v>
                </c:pt>
                <c:pt idx="654">
                  <c:v>500624.73969179677</c:v>
                </c:pt>
                <c:pt idx="655">
                  <c:v>500000</c:v>
                </c:pt>
                <c:pt idx="656">
                  <c:v>500624.73969179677</c:v>
                </c:pt>
                <c:pt idx="657">
                  <c:v>500000</c:v>
                </c:pt>
                <c:pt idx="658">
                  <c:v>500624.73969179677</c:v>
                </c:pt>
                <c:pt idx="659">
                  <c:v>500000</c:v>
                </c:pt>
                <c:pt idx="660">
                  <c:v>500624.73969179677</c:v>
                </c:pt>
                <c:pt idx="661">
                  <c:v>500000</c:v>
                </c:pt>
                <c:pt idx="662">
                  <c:v>500624.73969179677</c:v>
                </c:pt>
                <c:pt idx="663">
                  <c:v>500000</c:v>
                </c:pt>
                <c:pt idx="664">
                  <c:v>500624.73969179677</c:v>
                </c:pt>
                <c:pt idx="665">
                  <c:v>500000</c:v>
                </c:pt>
                <c:pt idx="666">
                  <c:v>500624.73969179677</c:v>
                </c:pt>
                <c:pt idx="667">
                  <c:v>500000</c:v>
                </c:pt>
                <c:pt idx="668">
                  <c:v>500624.73969179677</c:v>
                </c:pt>
                <c:pt idx="669">
                  <c:v>500000</c:v>
                </c:pt>
                <c:pt idx="670">
                  <c:v>500624.73969179677</c:v>
                </c:pt>
                <c:pt idx="671">
                  <c:v>500000</c:v>
                </c:pt>
                <c:pt idx="672">
                  <c:v>500624.73969179677</c:v>
                </c:pt>
                <c:pt idx="673">
                  <c:v>500000</c:v>
                </c:pt>
                <c:pt idx="674">
                  <c:v>500624.73969179677</c:v>
                </c:pt>
                <c:pt idx="675">
                  <c:v>500000</c:v>
                </c:pt>
                <c:pt idx="676">
                  <c:v>500624.73969179677</c:v>
                </c:pt>
                <c:pt idx="677">
                  <c:v>500000</c:v>
                </c:pt>
                <c:pt idx="678">
                  <c:v>500624.73969179677</c:v>
                </c:pt>
                <c:pt idx="679">
                  <c:v>500000</c:v>
                </c:pt>
                <c:pt idx="680">
                  <c:v>500624.73969179677</c:v>
                </c:pt>
                <c:pt idx="681">
                  <c:v>500000</c:v>
                </c:pt>
                <c:pt idx="682">
                  <c:v>500624.73969179677</c:v>
                </c:pt>
                <c:pt idx="683">
                  <c:v>500000</c:v>
                </c:pt>
                <c:pt idx="684">
                  <c:v>500624.73969179677</c:v>
                </c:pt>
                <c:pt idx="685">
                  <c:v>500000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BC7-4481-81B2-2624603B888F}"/>
            </c:ext>
          </c:extLst>
        </c:ser>
        <c:ser>
          <c:idx val="8"/>
          <c:order val="1"/>
          <c:spPr>
            <a:ln>
              <a:solidFill>
                <a:schemeClr val="accent6">
                  <a:alpha val="70000"/>
                </a:schemeClr>
              </a:solidFill>
            </a:ln>
          </c:spPr>
          <c:marker>
            <c:symbol val="none"/>
          </c:marker>
          <c:xVal>
            <c:numRef>
              <c:f>'3'!$AE$31:$AE$716</c:f>
              <c:numCache>
                <c:formatCode>#,##0.000</c:formatCode>
                <c:ptCount val="686"/>
                <c:pt idx="0">
                  <c:v>0</c:v>
                </c:pt>
                <c:pt idx="1">
                  <c:v>0</c:v>
                </c:pt>
                <c:pt idx="2">
                  <c:v>0.45814244064972925</c:v>
                </c:pt>
                <c:pt idx="3">
                  <c:v>0.45814244064972925</c:v>
                </c:pt>
                <c:pt idx="4">
                  <c:v>0.91628488129945851</c:v>
                </c:pt>
                <c:pt idx="5">
                  <c:v>0.91628488129945851</c:v>
                </c:pt>
                <c:pt idx="6">
                  <c:v>1.3744273219491878</c:v>
                </c:pt>
                <c:pt idx="7">
                  <c:v>1.3744273219491878</c:v>
                </c:pt>
                <c:pt idx="8">
                  <c:v>1.832569762598917</c:v>
                </c:pt>
                <c:pt idx="9">
                  <c:v>1.832569762598917</c:v>
                </c:pt>
                <c:pt idx="10">
                  <c:v>2.2907122032486464</c:v>
                </c:pt>
                <c:pt idx="11">
                  <c:v>2.2907122032486464</c:v>
                </c:pt>
                <c:pt idx="12">
                  <c:v>2.7488546438983756</c:v>
                </c:pt>
                <c:pt idx="13">
                  <c:v>2.7488546438983756</c:v>
                </c:pt>
                <c:pt idx="14">
                  <c:v>3.2069970845481048</c:v>
                </c:pt>
                <c:pt idx="15">
                  <c:v>3.2069970845481048</c:v>
                </c:pt>
                <c:pt idx="16">
                  <c:v>3.665139525197834</c:v>
                </c:pt>
                <c:pt idx="17">
                  <c:v>3.665139525197834</c:v>
                </c:pt>
                <c:pt idx="18">
                  <c:v>4.1232819658475632</c:v>
                </c:pt>
                <c:pt idx="19">
                  <c:v>4.1232819658475632</c:v>
                </c:pt>
                <c:pt idx="20">
                  <c:v>4.5814244064972929</c:v>
                </c:pt>
                <c:pt idx="21">
                  <c:v>4.5814244064972929</c:v>
                </c:pt>
                <c:pt idx="22">
                  <c:v>5.0395668471470225</c:v>
                </c:pt>
                <c:pt idx="23">
                  <c:v>5.0395668471470225</c:v>
                </c:pt>
                <c:pt idx="24">
                  <c:v>5.4977092877967522</c:v>
                </c:pt>
                <c:pt idx="25">
                  <c:v>5.4977092877967522</c:v>
                </c:pt>
                <c:pt idx="26">
                  <c:v>5.9558517284464818</c:v>
                </c:pt>
                <c:pt idx="27">
                  <c:v>5.9558517284464818</c:v>
                </c:pt>
                <c:pt idx="28">
                  <c:v>6.4139941690962115</c:v>
                </c:pt>
                <c:pt idx="29">
                  <c:v>6.4139941690962115</c:v>
                </c:pt>
                <c:pt idx="30">
                  <c:v>6.8721366097459411</c:v>
                </c:pt>
                <c:pt idx="31">
                  <c:v>6.8721366097459411</c:v>
                </c:pt>
                <c:pt idx="32">
                  <c:v>7.3302790503956707</c:v>
                </c:pt>
                <c:pt idx="33">
                  <c:v>7.3302790503956707</c:v>
                </c:pt>
                <c:pt idx="34">
                  <c:v>7.7884214910454004</c:v>
                </c:pt>
                <c:pt idx="35">
                  <c:v>7.7884214910454004</c:v>
                </c:pt>
                <c:pt idx="36">
                  <c:v>8.24656393169513</c:v>
                </c:pt>
                <c:pt idx="37">
                  <c:v>8.24656393169513</c:v>
                </c:pt>
                <c:pt idx="38">
                  <c:v>8.7047063723448588</c:v>
                </c:pt>
                <c:pt idx="39">
                  <c:v>8.7047063723448588</c:v>
                </c:pt>
                <c:pt idx="40">
                  <c:v>9.1628488129945875</c:v>
                </c:pt>
                <c:pt idx="41">
                  <c:v>9.1628488129945875</c:v>
                </c:pt>
                <c:pt idx="42">
                  <c:v>9.6209912536443163</c:v>
                </c:pt>
                <c:pt idx="43">
                  <c:v>9.6209912536443163</c:v>
                </c:pt>
                <c:pt idx="44">
                  <c:v>10.079133694294045</c:v>
                </c:pt>
                <c:pt idx="45">
                  <c:v>10.079133694294045</c:v>
                </c:pt>
                <c:pt idx="46">
                  <c:v>10.537276134943774</c:v>
                </c:pt>
                <c:pt idx="47">
                  <c:v>10.537276134943774</c:v>
                </c:pt>
                <c:pt idx="48">
                  <c:v>10.995418575593503</c:v>
                </c:pt>
                <c:pt idx="49">
                  <c:v>10.995418575593503</c:v>
                </c:pt>
                <c:pt idx="50">
                  <c:v>11.453561016243231</c:v>
                </c:pt>
                <c:pt idx="51">
                  <c:v>11.453561016243231</c:v>
                </c:pt>
                <c:pt idx="52">
                  <c:v>11.91170345689296</c:v>
                </c:pt>
                <c:pt idx="53">
                  <c:v>11.91170345689296</c:v>
                </c:pt>
                <c:pt idx="54">
                  <c:v>12.369845897542689</c:v>
                </c:pt>
                <c:pt idx="55">
                  <c:v>12.369845897542689</c:v>
                </c:pt>
                <c:pt idx="56">
                  <c:v>12.827988338192418</c:v>
                </c:pt>
                <c:pt idx="57">
                  <c:v>12.827988338192418</c:v>
                </c:pt>
                <c:pt idx="58">
                  <c:v>13.286130778842146</c:v>
                </c:pt>
                <c:pt idx="59">
                  <c:v>13.286130778842146</c:v>
                </c:pt>
                <c:pt idx="60">
                  <c:v>13.744273219491875</c:v>
                </c:pt>
                <c:pt idx="61">
                  <c:v>13.744273219491875</c:v>
                </c:pt>
                <c:pt idx="62">
                  <c:v>14.202415660141604</c:v>
                </c:pt>
                <c:pt idx="63">
                  <c:v>14.202415660141604</c:v>
                </c:pt>
                <c:pt idx="64">
                  <c:v>14.660558100791333</c:v>
                </c:pt>
                <c:pt idx="65">
                  <c:v>14.660558100791333</c:v>
                </c:pt>
                <c:pt idx="66">
                  <c:v>15.118700541441061</c:v>
                </c:pt>
                <c:pt idx="67">
                  <c:v>15.118700541441061</c:v>
                </c:pt>
                <c:pt idx="68">
                  <c:v>15.57684298209079</c:v>
                </c:pt>
                <c:pt idx="69">
                  <c:v>15.57684298209079</c:v>
                </c:pt>
                <c:pt idx="70">
                  <c:v>16.034985422740519</c:v>
                </c:pt>
                <c:pt idx="71">
                  <c:v>16.034985422740519</c:v>
                </c:pt>
                <c:pt idx="72">
                  <c:v>16.493127863390249</c:v>
                </c:pt>
                <c:pt idx="73">
                  <c:v>16.493127863390249</c:v>
                </c:pt>
                <c:pt idx="74">
                  <c:v>16.95127030403998</c:v>
                </c:pt>
                <c:pt idx="75">
                  <c:v>16.95127030403998</c:v>
                </c:pt>
                <c:pt idx="76">
                  <c:v>17.40941274468971</c:v>
                </c:pt>
                <c:pt idx="77">
                  <c:v>17.40941274468971</c:v>
                </c:pt>
                <c:pt idx="78">
                  <c:v>17.867555185339441</c:v>
                </c:pt>
                <c:pt idx="79">
                  <c:v>17.867555185339441</c:v>
                </c:pt>
                <c:pt idx="80">
                  <c:v>18.325697625989172</c:v>
                </c:pt>
                <c:pt idx="81">
                  <c:v>18.325697625989172</c:v>
                </c:pt>
                <c:pt idx="82">
                  <c:v>18.783840066638902</c:v>
                </c:pt>
                <c:pt idx="83">
                  <c:v>18.783840066638902</c:v>
                </c:pt>
                <c:pt idx="84">
                  <c:v>19.241982507288633</c:v>
                </c:pt>
                <c:pt idx="85">
                  <c:v>19.241982507288633</c:v>
                </c:pt>
                <c:pt idx="86">
                  <c:v>19.700124947938363</c:v>
                </c:pt>
                <c:pt idx="87">
                  <c:v>19.700124947938363</c:v>
                </c:pt>
                <c:pt idx="88">
                  <c:v>20.158267388588094</c:v>
                </c:pt>
                <c:pt idx="89">
                  <c:v>20.158267388588094</c:v>
                </c:pt>
                <c:pt idx="90">
                  <c:v>20.616409829237824</c:v>
                </c:pt>
                <c:pt idx="91">
                  <c:v>20.616409829237824</c:v>
                </c:pt>
                <c:pt idx="92">
                  <c:v>21.074552269887555</c:v>
                </c:pt>
                <c:pt idx="93">
                  <c:v>21.074552269887555</c:v>
                </c:pt>
                <c:pt idx="94">
                  <c:v>21.532694710537285</c:v>
                </c:pt>
                <c:pt idx="95">
                  <c:v>21.532694710537285</c:v>
                </c:pt>
                <c:pt idx="96">
                  <c:v>21.990837151187016</c:v>
                </c:pt>
                <c:pt idx="97">
                  <c:v>21.990837151187016</c:v>
                </c:pt>
                <c:pt idx="98">
                  <c:v>22.448979591836746</c:v>
                </c:pt>
                <c:pt idx="99">
                  <c:v>22.448979591836746</c:v>
                </c:pt>
                <c:pt idx="100">
                  <c:v>22.907122032486477</c:v>
                </c:pt>
                <c:pt idx="101">
                  <c:v>22.907122032486477</c:v>
                </c:pt>
                <c:pt idx="102">
                  <c:v>23.365264473136207</c:v>
                </c:pt>
                <c:pt idx="103">
                  <c:v>23.365264473136207</c:v>
                </c:pt>
                <c:pt idx="104">
                  <c:v>23.823406913785938</c:v>
                </c:pt>
                <c:pt idx="105">
                  <c:v>23.823406913785938</c:v>
                </c:pt>
                <c:pt idx="106">
                  <c:v>24.281549354435668</c:v>
                </c:pt>
                <c:pt idx="107">
                  <c:v>24.281549354435668</c:v>
                </c:pt>
                <c:pt idx="108">
                  <c:v>24.739691795085399</c:v>
                </c:pt>
                <c:pt idx="109">
                  <c:v>24.739691795085399</c:v>
                </c:pt>
                <c:pt idx="110">
                  <c:v>25.197834235735129</c:v>
                </c:pt>
                <c:pt idx="111">
                  <c:v>25.197834235735129</c:v>
                </c:pt>
                <c:pt idx="112">
                  <c:v>25.65597667638486</c:v>
                </c:pt>
                <c:pt idx="113">
                  <c:v>25.65597667638486</c:v>
                </c:pt>
                <c:pt idx="114">
                  <c:v>26.114119117034591</c:v>
                </c:pt>
                <c:pt idx="115">
                  <c:v>26.114119117034591</c:v>
                </c:pt>
                <c:pt idx="116">
                  <c:v>26.572261557684321</c:v>
                </c:pt>
                <c:pt idx="117">
                  <c:v>26.572261557684321</c:v>
                </c:pt>
                <c:pt idx="118">
                  <c:v>27.030403998334052</c:v>
                </c:pt>
                <c:pt idx="119">
                  <c:v>27.030403998334052</c:v>
                </c:pt>
                <c:pt idx="120">
                  <c:v>27.488546438983782</c:v>
                </c:pt>
                <c:pt idx="121">
                  <c:v>27.488546438983782</c:v>
                </c:pt>
                <c:pt idx="122">
                  <c:v>27.946688879633513</c:v>
                </c:pt>
                <c:pt idx="123">
                  <c:v>27.946688879633513</c:v>
                </c:pt>
                <c:pt idx="124">
                  <c:v>28.404831320283243</c:v>
                </c:pt>
                <c:pt idx="125">
                  <c:v>28.404831320283243</c:v>
                </c:pt>
                <c:pt idx="126">
                  <c:v>28.862973760932974</c:v>
                </c:pt>
                <c:pt idx="127">
                  <c:v>28.862973760932974</c:v>
                </c:pt>
                <c:pt idx="128">
                  <c:v>29.321116201582704</c:v>
                </c:pt>
                <c:pt idx="129">
                  <c:v>29.321116201582704</c:v>
                </c:pt>
                <c:pt idx="130">
                  <c:v>29.779258642232435</c:v>
                </c:pt>
                <c:pt idx="131">
                  <c:v>29.779258642232435</c:v>
                </c:pt>
                <c:pt idx="132">
                  <c:v>30.237401082882165</c:v>
                </c:pt>
                <c:pt idx="133">
                  <c:v>30.237401082882165</c:v>
                </c:pt>
                <c:pt idx="134">
                  <c:v>30.695543523531896</c:v>
                </c:pt>
                <c:pt idx="135">
                  <c:v>30.695543523531896</c:v>
                </c:pt>
                <c:pt idx="136">
                  <c:v>31.153685964181626</c:v>
                </c:pt>
                <c:pt idx="137">
                  <c:v>31.153685964181626</c:v>
                </c:pt>
                <c:pt idx="138">
                  <c:v>31.611828404831357</c:v>
                </c:pt>
                <c:pt idx="139">
                  <c:v>31.611828404831357</c:v>
                </c:pt>
                <c:pt idx="140">
                  <c:v>32.069970845481087</c:v>
                </c:pt>
                <c:pt idx="141">
                  <c:v>32.069970845481087</c:v>
                </c:pt>
                <c:pt idx="142">
                  <c:v>32.528113286130818</c:v>
                </c:pt>
                <c:pt idx="143">
                  <c:v>32.528113286130818</c:v>
                </c:pt>
                <c:pt idx="144">
                  <c:v>32.986255726780549</c:v>
                </c:pt>
                <c:pt idx="145">
                  <c:v>32.986255726780549</c:v>
                </c:pt>
                <c:pt idx="146">
                  <c:v>33.444398167430279</c:v>
                </c:pt>
                <c:pt idx="147">
                  <c:v>33.444398167430279</c:v>
                </c:pt>
                <c:pt idx="148">
                  <c:v>33.90254060808001</c:v>
                </c:pt>
                <c:pt idx="149">
                  <c:v>33.90254060808001</c:v>
                </c:pt>
                <c:pt idx="150">
                  <c:v>34.36068304872974</c:v>
                </c:pt>
                <c:pt idx="151">
                  <c:v>34.36068304872974</c:v>
                </c:pt>
                <c:pt idx="152">
                  <c:v>34.818825489379471</c:v>
                </c:pt>
                <c:pt idx="153">
                  <c:v>34.818825489379471</c:v>
                </c:pt>
                <c:pt idx="154">
                  <c:v>35.276967930029201</c:v>
                </c:pt>
                <c:pt idx="155">
                  <c:v>35.276967930029201</c:v>
                </c:pt>
                <c:pt idx="156">
                  <c:v>35.735110370678932</c:v>
                </c:pt>
                <c:pt idx="157">
                  <c:v>35.735110370678932</c:v>
                </c:pt>
                <c:pt idx="158">
                  <c:v>36.193252811328662</c:v>
                </c:pt>
                <c:pt idx="159">
                  <c:v>36.193252811328662</c:v>
                </c:pt>
                <c:pt idx="160">
                  <c:v>36.651395251978393</c:v>
                </c:pt>
                <c:pt idx="161">
                  <c:v>36.651395251978393</c:v>
                </c:pt>
                <c:pt idx="162">
                  <c:v>37.109537692628123</c:v>
                </c:pt>
                <c:pt idx="163">
                  <c:v>37.109537692628123</c:v>
                </c:pt>
                <c:pt idx="164">
                  <c:v>37.567680133277854</c:v>
                </c:pt>
                <c:pt idx="165">
                  <c:v>37.567680133277854</c:v>
                </c:pt>
                <c:pt idx="166">
                  <c:v>38.025822573927584</c:v>
                </c:pt>
                <c:pt idx="167">
                  <c:v>38.025822573927584</c:v>
                </c:pt>
                <c:pt idx="168">
                  <c:v>38.483965014577315</c:v>
                </c:pt>
                <c:pt idx="169">
                  <c:v>38.483965014577315</c:v>
                </c:pt>
                <c:pt idx="170">
                  <c:v>38.942107455227045</c:v>
                </c:pt>
                <c:pt idx="171">
                  <c:v>38.942107455227045</c:v>
                </c:pt>
                <c:pt idx="172">
                  <c:v>39.400249895876776</c:v>
                </c:pt>
                <c:pt idx="173">
                  <c:v>39.400249895876776</c:v>
                </c:pt>
                <c:pt idx="174">
                  <c:v>39.858392336526506</c:v>
                </c:pt>
                <c:pt idx="175">
                  <c:v>39.858392336526506</c:v>
                </c:pt>
                <c:pt idx="176">
                  <c:v>40.316534777176237</c:v>
                </c:pt>
                <c:pt idx="177">
                  <c:v>40.316534777176237</c:v>
                </c:pt>
                <c:pt idx="178">
                  <c:v>40.774677217825968</c:v>
                </c:pt>
                <c:pt idx="179">
                  <c:v>40.774677217825968</c:v>
                </c:pt>
                <c:pt idx="180">
                  <c:v>41.232819658475698</c:v>
                </c:pt>
                <c:pt idx="181">
                  <c:v>41.232819658475698</c:v>
                </c:pt>
                <c:pt idx="182">
                  <c:v>41.690962099125429</c:v>
                </c:pt>
                <c:pt idx="183">
                  <c:v>41.690962099125429</c:v>
                </c:pt>
                <c:pt idx="184">
                  <c:v>42.149104539775159</c:v>
                </c:pt>
                <c:pt idx="185">
                  <c:v>42.149104539775159</c:v>
                </c:pt>
                <c:pt idx="186">
                  <c:v>42.60724698042489</c:v>
                </c:pt>
                <c:pt idx="187">
                  <c:v>42.60724698042489</c:v>
                </c:pt>
                <c:pt idx="188">
                  <c:v>43.06538942107462</c:v>
                </c:pt>
                <c:pt idx="189">
                  <c:v>43.06538942107462</c:v>
                </c:pt>
                <c:pt idx="190">
                  <c:v>43.523531861724351</c:v>
                </c:pt>
                <c:pt idx="191">
                  <c:v>43.523531861724351</c:v>
                </c:pt>
                <c:pt idx="192">
                  <c:v>43.981674302374081</c:v>
                </c:pt>
                <c:pt idx="193">
                  <c:v>43.981674302374081</c:v>
                </c:pt>
                <c:pt idx="194">
                  <c:v>44.439816743023812</c:v>
                </c:pt>
                <c:pt idx="195">
                  <c:v>44.439816743023812</c:v>
                </c:pt>
                <c:pt idx="196">
                  <c:v>44.897959183673542</c:v>
                </c:pt>
                <c:pt idx="197">
                  <c:v>44.897959183673542</c:v>
                </c:pt>
                <c:pt idx="198">
                  <c:v>45.356101624323273</c:v>
                </c:pt>
                <c:pt idx="199">
                  <c:v>45.356101624323273</c:v>
                </c:pt>
                <c:pt idx="200">
                  <c:v>45.814244064973003</c:v>
                </c:pt>
                <c:pt idx="201">
                  <c:v>45.814244064973003</c:v>
                </c:pt>
                <c:pt idx="202">
                  <c:v>46.272386505622734</c:v>
                </c:pt>
                <c:pt idx="203">
                  <c:v>46.272386505622734</c:v>
                </c:pt>
                <c:pt idx="204">
                  <c:v>46.730528946272464</c:v>
                </c:pt>
                <c:pt idx="205">
                  <c:v>46.730528946272464</c:v>
                </c:pt>
                <c:pt idx="206">
                  <c:v>47.188671386922195</c:v>
                </c:pt>
                <c:pt idx="207">
                  <c:v>47.188671386922195</c:v>
                </c:pt>
                <c:pt idx="208">
                  <c:v>47.646813827571926</c:v>
                </c:pt>
                <c:pt idx="209">
                  <c:v>47.646813827571926</c:v>
                </c:pt>
                <c:pt idx="210">
                  <c:v>48.104956268221656</c:v>
                </c:pt>
                <c:pt idx="211">
                  <c:v>48.104956268221656</c:v>
                </c:pt>
                <c:pt idx="212">
                  <c:v>48.563098708871387</c:v>
                </c:pt>
                <c:pt idx="213">
                  <c:v>48.563098708871387</c:v>
                </c:pt>
                <c:pt idx="214">
                  <c:v>49.021241149521117</c:v>
                </c:pt>
                <c:pt idx="215">
                  <c:v>49.021241149521117</c:v>
                </c:pt>
                <c:pt idx="216">
                  <c:v>49.479383590170848</c:v>
                </c:pt>
                <c:pt idx="217">
                  <c:v>49.479383590170848</c:v>
                </c:pt>
                <c:pt idx="218">
                  <c:v>49.937526030820578</c:v>
                </c:pt>
                <c:pt idx="219">
                  <c:v>49.937526030820578</c:v>
                </c:pt>
                <c:pt idx="220">
                  <c:v>50.395668471470309</c:v>
                </c:pt>
                <c:pt idx="221">
                  <c:v>50.395668471470309</c:v>
                </c:pt>
                <c:pt idx="222">
                  <c:v>50.853810912120039</c:v>
                </c:pt>
                <c:pt idx="223">
                  <c:v>50.853810912120039</c:v>
                </c:pt>
                <c:pt idx="224">
                  <c:v>51.31195335276977</c:v>
                </c:pt>
                <c:pt idx="225">
                  <c:v>51.31195335276977</c:v>
                </c:pt>
                <c:pt idx="226">
                  <c:v>51.7700957934195</c:v>
                </c:pt>
                <c:pt idx="227">
                  <c:v>51.7700957934195</c:v>
                </c:pt>
                <c:pt idx="228">
                  <c:v>52.228238234069231</c:v>
                </c:pt>
                <c:pt idx="229">
                  <c:v>52.228238234069231</c:v>
                </c:pt>
                <c:pt idx="230">
                  <c:v>52.686380674718961</c:v>
                </c:pt>
                <c:pt idx="231">
                  <c:v>52.686380674718961</c:v>
                </c:pt>
                <c:pt idx="232">
                  <c:v>53.144523115368692</c:v>
                </c:pt>
                <c:pt idx="233">
                  <c:v>53.144523115368692</c:v>
                </c:pt>
                <c:pt idx="234">
                  <c:v>53.602665556018422</c:v>
                </c:pt>
                <c:pt idx="235">
                  <c:v>53.602665556018422</c:v>
                </c:pt>
                <c:pt idx="236">
                  <c:v>54.060807996668153</c:v>
                </c:pt>
                <c:pt idx="237">
                  <c:v>54.060807996668153</c:v>
                </c:pt>
                <c:pt idx="238">
                  <c:v>54.518950437317883</c:v>
                </c:pt>
                <c:pt idx="239">
                  <c:v>54.518950437317883</c:v>
                </c:pt>
                <c:pt idx="240">
                  <c:v>54.977092877967614</c:v>
                </c:pt>
                <c:pt idx="241">
                  <c:v>54.977092877967614</c:v>
                </c:pt>
                <c:pt idx="242">
                  <c:v>55.435235318617345</c:v>
                </c:pt>
                <c:pt idx="243">
                  <c:v>55.435235318617345</c:v>
                </c:pt>
                <c:pt idx="244">
                  <c:v>55.893377759267075</c:v>
                </c:pt>
                <c:pt idx="245">
                  <c:v>55.893377759267075</c:v>
                </c:pt>
                <c:pt idx="246">
                  <c:v>56.351520199916806</c:v>
                </c:pt>
                <c:pt idx="247">
                  <c:v>56.351520199916806</c:v>
                </c:pt>
                <c:pt idx="248">
                  <c:v>56.809662640566536</c:v>
                </c:pt>
                <c:pt idx="249">
                  <c:v>56.809662640566536</c:v>
                </c:pt>
                <c:pt idx="250">
                  <c:v>57.267805081216267</c:v>
                </c:pt>
                <c:pt idx="251">
                  <c:v>57.267805081216267</c:v>
                </c:pt>
                <c:pt idx="252">
                  <c:v>57.725947521865997</c:v>
                </c:pt>
                <c:pt idx="253">
                  <c:v>57.725947521865997</c:v>
                </c:pt>
                <c:pt idx="254">
                  <c:v>58.184089962515728</c:v>
                </c:pt>
                <c:pt idx="255">
                  <c:v>58.184089962515728</c:v>
                </c:pt>
                <c:pt idx="256">
                  <c:v>58.642232403165458</c:v>
                </c:pt>
                <c:pt idx="257">
                  <c:v>58.642232403165458</c:v>
                </c:pt>
                <c:pt idx="258">
                  <c:v>59.100374843815189</c:v>
                </c:pt>
                <c:pt idx="259">
                  <c:v>59.100374843815189</c:v>
                </c:pt>
                <c:pt idx="260">
                  <c:v>59.558517284464919</c:v>
                </c:pt>
                <c:pt idx="261">
                  <c:v>59.558517284464919</c:v>
                </c:pt>
                <c:pt idx="262">
                  <c:v>60.01665972511465</c:v>
                </c:pt>
                <c:pt idx="263">
                  <c:v>60.01665972511465</c:v>
                </c:pt>
                <c:pt idx="264">
                  <c:v>60.47480216576438</c:v>
                </c:pt>
                <c:pt idx="265">
                  <c:v>60.47480216576438</c:v>
                </c:pt>
                <c:pt idx="266">
                  <c:v>60.932944606414111</c:v>
                </c:pt>
                <c:pt idx="267">
                  <c:v>60.932944606414111</c:v>
                </c:pt>
                <c:pt idx="268">
                  <c:v>61.391087047063841</c:v>
                </c:pt>
                <c:pt idx="269">
                  <c:v>61.391087047063841</c:v>
                </c:pt>
                <c:pt idx="270">
                  <c:v>61.849229487713572</c:v>
                </c:pt>
                <c:pt idx="271">
                  <c:v>61.849229487713572</c:v>
                </c:pt>
                <c:pt idx="272">
                  <c:v>62.307371928363303</c:v>
                </c:pt>
                <c:pt idx="273">
                  <c:v>62.307371928363303</c:v>
                </c:pt>
                <c:pt idx="274">
                  <c:v>62.765514369013033</c:v>
                </c:pt>
                <c:pt idx="275">
                  <c:v>62.765514369013033</c:v>
                </c:pt>
                <c:pt idx="276">
                  <c:v>63.223656809662764</c:v>
                </c:pt>
                <c:pt idx="277">
                  <c:v>63.223656809662764</c:v>
                </c:pt>
                <c:pt idx="278">
                  <c:v>63.681799250312494</c:v>
                </c:pt>
                <c:pt idx="279">
                  <c:v>63.681799250312494</c:v>
                </c:pt>
                <c:pt idx="280">
                  <c:v>64.139941690962218</c:v>
                </c:pt>
                <c:pt idx="281">
                  <c:v>64.139941690962218</c:v>
                </c:pt>
                <c:pt idx="282">
                  <c:v>64.598084131611941</c:v>
                </c:pt>
                <c:pt idx="283">
                  <c:v>64.598084131611941</c:v>
                </c:pt>
                <c:pt idx="284">
                  <c:v>65.056226572261664</c:v>
                </c:pt>
                <c:pt idx="285">
                  <c:v>65.056226572261664</c:v>
                </c:pt>
                <c:pt idx="286">
                  <c:v>65.514369012911388</c:v>
                </c:pt>
                <c:pt idx="287">
                  <c:v>65.514369012911388</c:v>
                </c:pt>
                <c:pt idx="288">
                  <c:v>65.972511453561111</c:v>
                </c:pt>
                <c:pt idx="289">
                  <c:v>65.972511453561111</c:v>
                </c:pt>
                <c:pt idx="290">
                  <c:v>66.430653894210835</c:v>
                </c:pt>
                <c:pt idx="291">
                  <c:v>66.430653894210835</c:v>
                </c:pt>
                <c:pt idx="292">
                  <c:v>66.888796334860558</c:v>
                </c:pt>
                <c:pt idx="293">
                  <c:v>66.888796334860558</c:v>
                </c:pt>
                <c:pt idx="294">
                  <c:v>67.346938775510282</c:v>
                </c:pt>
                <c:pt idx="295">
                  <c:v>67.346938775510282</c:v>
                </c:pt>
                <c:pt idx="296">
                  <c:v>67.805081216160005</c:v>
                </c:pt>
                <c:pt idx="297">
                  <c:v>67.805081216160005</c:v>
                </c:pt>
                <c:pt idx="298">
                  <c:v>68.263223656809728</c:v>
                </c:pt>
                <c:pt idx="299">
                  <c:v>68.263223656809728</c:v>
                </c:pt>
                <c:pt idx="300">
                  <c:v>68.721366097459452</c:v>
                </c:pt>
                <c:pt idx="301">
                  <c:v>68.721366097459452</c:v>
                </c:pt>
                <c:pt idx="302">
                  <c:v>69.179508538109175</c:v>
                </c:pt>
                <c:pt idx="303">
                  <c:v>69.179508538109175</c:v>
                </c:pt>
                <c:pt idx="304">
                  <c:v>69.637650978758899</c:v>
                </c:pt>
                <c:pt idx="305">
                  <c:v>69.637650978758899</c:v>
                </c:pt>
                <c:pt idx="306">
                  <c:v>70.095793419408622</c:v>
                </c:pt>
                <c:pt idx="307">
                  <c:v>70.095793419408622</c:v>
                </c:pt>
                <c:pt idx="308">
                  <c:v>70.553935860058345</c:v>
                </c:pt>
                <c:pt idx="309">
                  <c:v>70.553935860058345</c:v>
                </c:pt>
                <c:pt idx="310">
                  <c:v>71.012078300708069</c:v>
                </c:pt>
                <c:pt idx="311">
                  <c:v>71.012078300708069</c:v>
                </c:pt>
                <c:pt idx="312">
                  <c:v>71.470220741357792</c:v>
                </c:pt>
                <c:pt idx="313">
                  <c:v>71.470220741357792</c:v>
                </c:pt>
                <c:pt idx="314">
                  <c:v>71.928363182007516</c:v>
                </c:pt>
                <c:pt idx="315">
                  <c:v>71.928363182007516</c:v>
                </c:pt>
                <c:pt idx="316">
                  <c:v>72.386505622657239</c:v>
                </c:pt>
                <c:pt idx="317">
                  <c:v>72.386505622657239</c:v>
                </c:pt>
                <c:pt idx="318">
                  <c:v>72.844648063306963</c:v>
                </c:pt>
                <c:pt idx="319">
                  <c:v>72.844648063306963</c:v>
                </c:pt>
                <c:pt idx="320">
                  <c:v>73.302790503956686</c:v>
                </c:pt>
                <c:pt idx="321">
                  <c:v>73.302790503956686</c:v>
                </c:pt>
                <c:pt idx="322">
                  <c:v>73.760932944606409</c:v>
                </c:pt>
                <c:pt idx="323">
                  <c:v>73.760932944606409</c:v>
                </c:pt>
                <c:pt idx="324">
                  <c:v>74.219075385256133</c:v>
                </c:pt>
                <c:pt idx="325">
                  <c:v>74.219075385256133</c:v>
                </c:pt>
                <c:pt idx="326">
                  <c:v>74.677217825905856</c:v>
                </c:pt>
                <c:pt idx="327">
                  <c:v>74.677217825905856</c:v>
                </c:pt>
                <c:pt idx="328">
                  <c:v>75.13536026655558</c:v>
                </c:pt>
                <c:pt idx="329">
                  <c:v>75.13536026655558</c:v>
                </c:pt>
                <c:pt idx="330">
                  <c:v>75.593502707205303</c:v>
                </c:pt>
                <c:pt idx="331">
                  <c:v>75.593502707205303</c:v>
                </c:pt>
                <c:pt idx="332">
                  <c:v>76.051645147855027</c:v>
                </c:pt>
                <c:pt idx="333">
                  <c:v>76.051645147855027</c:v>
                </c:pt>
                <c:pt idx="334">
                  <c:v>76.50978758850475</c:v>
                </c:pt>
                <c:pt idx="335">
                  <c:v>76.50978758850475</c:v>
                </c:pt>
                <c:pt idx="336">
                  <c:v>76.967930029154473</c:v>
                </c:pt>
                <c:pt idx="337">
                  <c:v>76.967930029154473</c:v>
                </c:pt>
                <c:pt idx="338">
                  <c:v>77.426072469804197</c:v>
                </c:pt>
                <c:pt idx="339">
                  <c:v>77.426072469804197</c:v>
                </c:pt>
                <c:pt idx="340">
                  <c:v>77.88421491045392</c:v>
                </c:pt>
                <c:pt idx="341">
                  <c:v>77.88421491045392</c:v>
                </c:pt>
                <c:pt idx="342">
                  <c:v>78.342357351103644</c:v>
                </c:pt>
                <c:pt idx="343">
                  <c:v>78.342357351103644</c:v>
                </c:pt>
                <c:pt idx="344">
                  <c:v>78.800499791753367</c:v>
                </c:pt>
                <c:pt idx="345">
                  <c:v>78.800499791753367</c:v>
                </c:pt>
                <c:pt idx="346">
                  <c:v>79.258642232403091</c:v>
                </c:pt>
                <c:pt idx="347">
                  <c:v>79.258642232403091</c:v>
                </c:pt>
                <c:pt idx="348">
                  <c:v>79.716784673052814</c:v>
                </c:pt>
                <c:pt idx="349">
                  <c:v>79.716784673052814</c:v>
                </c:pt>
                <c:pt idx="350">
                  <c:v>80.174927113702537</c:v>
                </c:pt>
                <c:pt idx="351">
                  <c:v>80.174927113702537</c:v>
                </c:pt>
                <c:pt idx="352">
                  <c:v>80.633069554352261</c:v>
                </c:pt>
                <c:pt idx="353">
                  <c:v>80.633069554352261</c:v>
                </c:pt>
                <c:pt idx="354">
                  <c:v>81.091211995001984</c:v>
                </c:pt>
                <c:pt idx="355">
                  <c:v>81.091211995001984</c:v>
                </c:pt>
                <c:pt idx="356">
                  <c:v>81.549354435651708</c:v>
                </c:pt>
                <c:pt idx="357">
                  <c:v>81.549354435651708</c:v>
                </c:pt>
                <c:pt idx="358">
                  <c:v>82.007496876301431</c:v>
                </c:pt>
                <c:pt idx="359">
                  <c:v>82.007496876301431</c:v>
                </c:pt>
                <c:pt idx="360">
                  <c:v>82.465639316951155</c:v>
                </c:pt>
                <c:pt idx="361">
                  <c:v>82.465639316951155</c:v>
                </c:pt>
                <c:pt idx="362">
                  <c:v>82.923781757600878</c:v>
                </c:pt>
                <c:pt idx="363">
                  <c:v>82.923781757600878</c:v>
                </c:pt>
                <c:pt idx="364">
                  <c:v>83.381924198250601</c:v>
                </c:pt>
                <c:pt idx="365">
                  <c:v>83.381924198250601</c:v>
                </c:pt>
                <c:pt idx="366">
                  <c:v>83.840066638900325</c:v>
                </c:pt>
                <c:pt idx="367">
                  <c:v>83.840066638900325</c:v>
                </c:pt>
                <c:pt idx="368">
                  <c:v>84.298209079550048</c:v>
                </c:pt>
                <c:pt idx="369">
                  <c:v>84.298209079550048</c:v>
                </c:pt>
                <c:pt idx="370">
                  <c:v>84.756351520199772</c:v>
                </c:pt>
                <c:pt idx="371">
                  <c:v>84.756351520199772</c:v>
                </c:pt>
                <c:pt idx="372">
                  <c:v>85.214493960849495</c:v>
                </c:pt>
                <c:pt idx="373">
                  <c:v>85.214493960849495</c:v>
                </c:pt>
                <c:pt idx="374">
                  <c:v>85.672636401499219</c:v>
                </c:pt>
                <c:pt idx="375">
                  <c:v>85.672636401499219</c:v>
                </c:pt>
                <c:pt idx="376">
                  <c:v>86.130778842148942</c:v>
                </c:pt>
                <c:pt idx="377">
                  <c:v>86.130778842148942</c:v>
                </c:pt>
                <c:pt idx="378">
                  <c:v>86.588921282798665</c:v>
                </c:pt>
                <c:pt idx="379">
                  <c:v>86.588921282798665</c:v>
                </c:pt>
                <c:pt idx="380">
                  <c:v>87.047063723448389</c:v>
                </c:pt>
                <c:pt idx="381">
                  <c:v>87.047063723448389</c:v>
                </c:pt>
                <c:pt idx="382">
                  <c:v>87.505206164098112</c:v>
                </c:pt>
                <c:pt idx="383">
                  <c:v>87.505206164098112</c:v>
                </c:pt>
                <c:pt idx="384">
                  <c:v>87.963348604747836</c:v>
                </c:pt>
                <c:pt idx="385">
                  <c:v>87.963348604747836</c:v>
                </c:pt>
                <c:pt idx="386">
                  <c:v>88.421491045397559</c:v>
                </c:pt>
                <c:pt idx="387">
                  <c:v>88.421491045397559</c:v>
                </c:pt>
                <c:pt idx="388">
                  <c:v>88.879633486047283</c:v>
                </c:pt>
                <c:pt idx="389">
                  <c:v>88.879633486047283</c:v>
                </c:pt>
                <c:pt idx="390">
                  <c:v>89.337775926697006</c:v>
                </c:pt>
                <c:pt idx="391">
                  <c:v>89.337775926697006</c:v>
                </c:pt>
                <c:pt idx="392">
                  <c:v>89.795918367346729</c:v>
                </c:pt>
                <c:pt idx="393">
                  <c:v>89.795918367346729</c:v>
                </c:pt>
                <c:pt idx="394">
                  <c:v>90.254060807996453</c:v>
                </c:pt>
                <c:pt idx="395">
                  <c:v>90.254060807996453</c:v>
                </c:pt>
                <c:pt idx="396">
                  <c:v>90.712203248646176</c:v>
                </c:pt>
                <c:pt idx="397">
                  <c:v>90.712203248646176</c:v>
                </c:pt>
                <c:pt idx="398">
                  <c:v>91.1703456892959</c:v>
                </c:pt>
                <c:pt idx="399">
                  <c:v>91.1703456892959</c:v>
                </c:pt>
                <c:pt idx="400">
                  <c:v>91.628488129945623</c:v>
                </c:pt>
                <c:pt idx="401">
                  <c:v>91.628488129945623</c:v>
                </c:pt>
                <c:pt idx="402">
                  <c:v>92.086630570595347</c:v>
                </c:pt>
                <c:pt idx="403">
                  <c:v>92.086630570595347</c:v>
                </c:pt>
                <c:pt idx="404">
                  <c:v>92.54477301124507</c:v>
                </c:pt>
                <c:pt idx="405">
                  <c:v>92.54477301124507</c:v>
                </c:pt>
                <c:pt idx="406">
                  <c:v>93.002915451894793</c:v>
                </c:pt>
                <c:pt idx="407">
                  <c:v>93.002915451894793</c:v>
                </c:pt>
                <c:pt idx="408">
                  <c:v>93.461057892544517</c:v>
                </c:pt>
                <c:pt idx="409">
                  <c:v>93.461057892544517</c:v>
                </c:pt>
                <c:pt idx="410">
                  <c:v>93.91920033319424</c:v>
                </c:pt>
                <c:pt idx="411">
                  <c:v>93.91920033319424</c:v>
                </c:pt>
                <c:pt idx="412">
                  <c:v>94.377342773843964</c:v>
                </c:pt>
                <c:pt idx="413">
                  <c:v>94.377342773843964</c:v>
                </c:pt>
                <c:pt idx="414">
                  <c:v>94.835485214493687</c:v>
                </c:pt>
                <c:pt idx="415">
                  <c:v>94.835485214493687</c:v>
                </c:pt>
                <c:pt idx="416">
                  <c:v>95.29362765514341</c:v>
                </c:pt>
                <c:pt idx="417">
                  <c:v>95.29362765514341</c:v>
                </c:pt>
                <c:pt idx="418">
                  <c:v>95.751770095793134</c:v>
                </c:pt>
                <c:pt idx="419">
                  <c:v>95.751770095793134</c:v>
                </c:pt>
                <c:pt idx="420">
                  <c:v>96.209912536442857</c:v>
                </c:pt>
                <c:pt idx="421">
                  <c:v>96.209912536442857</c:v>
                </c:pt>
                <c:pt idx="422">
                  <c:v>96.668054977092581</c:v>
                </c:pt>
                <c:pt idx="423">
                  <c:v>96.668054977092581</c:v>
                </c:pt>
                <c:pt idx="424">
                  <c:v>97.126197417742304</c:v>
                </c:pt>
                <c:pt idx="425">
                  <c:v>97.126197417742304</c:v>
                </c:pt>
                <c:pt idx="426">
                  <c:v>97.584339858392028</c:v>
                </c:pt>
                <c:pt idx="427">
                  <c:v>97.584339858392028</c:v>
                </c:pt>
                <c:pt idx="428">
                  <c:v>98.042482299041751</c:v>
                </c:pt>
                <c:pt idx="429">
                  <c:v>98.042482299041751</c:v>
                </c:pt>
                <c:pt idx="430">
                  <c:v>98.500624739691474</c:v>
                </c:pt>
                <c:pt idx="431">
                  <c:v>98.500624739691474</c:v>
                </c:pt>
                <c:pt idx="432">
                  <c:v>98.958767180341198</c:v>
                </c:pt>
                <c:pt idx="433">
                  <c:v>98.958767180341198</c:v>
                </c:pt>
                <c:pt idx="434">
                  <c:v>99.416909620990921</c:v>
                </c:pt>
                <c:pt idx="435">
                  <c:v>99.416909620990921</c:v>
                </c:pt>
                <c:pt idx="436">
                  <c:v>99.875052061640645</c:v>
                </c:pt>
                <c:pt idx="437">
                  <c:v>99.875052061640645</c:v>
                </c:pt>
                <c:pt idx="438">
                  <c:v>99.875052061640645</c:v>
                </c:pt>
                <c:pt idx="439">
                  <c:v>99.875052061640645</c:v>
                </c:pt>
                <c:pt idx="440">
                  <c:v>99.875052061640645</c:v>
                </c:pt>
                <c:pt idx="441">
                  <c:v>99.875052061640645</c:v>
                </c:pt>
                <c:pt idx="442">
                  <c:v>99.875052061640645</c:v>
                </c:pt>
                <c:pt idx="443">
                  <c:v>99.875052061640645</c:v>
                </c:pt>
                <c:pt idx="444">
                  <c:v>99.875052061640645</c:v>
                </c:pt>
                <c:pt idx="445">
                  <c:v>99.875052061640645</c:v>
                </c:pt>
                <c:pt idx="446">
                  <c:v>99.875052061640645</c:v>
                </c:pt>
                <c:pt idx="447">
                  <c:v>99.875052061640645</c:v>
                </c:pt>
                <c:pt idx="448">
                  <c:v>99.875052061640645</c:v>
                </c:pt>
                <c:pt idx="449">
                  <c:v>99.875052061640645</c:v>
                </c:pt>
                <c:pt idx="450">
                  <c:v>99.875052061640645</c:v>
                </c:pt>
                <c:pt idx="451">
                  <c:v>99.875052061640645</c:v>
                </c:pt>
                <c:pt idx="452">
                  <c:v>99.875052061640645</c:v>
                </c:pt>
                <c:pt idx="453">
                  <c:v>99.875052061640645</c:v>
                </c:pt>
                <c:pt idx="454">
                  <c:v>99.875052061640645</c:v>
                </c:pt>
                <c:pt idx="455">
                  <c:v>99.875052061640645</c:v>
                </c:pt>
                <c:pt idx="456">
                  <c:v>99.875052061640645</c:v>
                </c:pt>
                <c:pt idx="457">
                  <c:v>99.875052061640645</c:v>
                </c:pt>
                <c:pt idx="458">
                  <c:v>99.875052061640645</c:v>
                </c:pt>
                <c:pt idx="459">
                  <c:v>99.875052061640645</c:v>
                </c:pt>
                <c:pt idx="460">
                  <c:v>99.875052061640645</c:v>
                </c:pt>
                <c:pt idx="461">
                  <c:v>99.875052061640645</c:v>
                </c:pt>
                <c:pt idx="462">
                  <c:v>99.875052061640645</c:v>
                </c:pt>
                <c:pt idx="463">
                  <c:v>99.875052061640645</c:v>
                </c:pt>
                <c:pt idx="464">
                  <c:v>99.875052061640645</c:v>
                </c:pt>
                <c:pt idx="465">
                  <c:v>99.875052061640645</c:v>
                </c:pt>
                <c:pt idx="466">
                  <c:v>99.875052061640645</c:v>
                </c:pt>
                <c:pt idx="467">
                  <c:v>99.875052061640645</c:v>
                </c:pt>
                <c:pt idx="468">
                  <c:v>99.875052061640645</c:v>
                </c:pt>
                <c:pt idx="469">
                  <c:v>99.875052061640645</c:v>
                </c:pt>
                <c:pt idx="470">
                  <c:v>99.875052061640645</c:v>
                </c:pt>
                <c:pt idx="471">
                  <c:v>99.875052061640645</c:v>
                </c:pt>
                <c:pt idx="472">
                  <c:v>99.875052061640645</c:v>
                </c:pt>
                <c:pt idx="473">
                  <c:v>99.875052061640645</c:v>
                </c:pt>
                <c:pt idx="474">
                  <c:v>99.875052061640645</c:v>
                </c:pt>
                <c:pt idx="475">
                  <c:v>99.875052061640645</c:v>
                </c:pt>
                <c:pt idx="476">
                  <c:v>99.875052061640645</c:v>
                </c:pt>
                <c:pt idx="477">
                  <c:v>99.875052061640645</c:v>
                </c:pt>
                <c:pt idx="478">
                  <c:v>99.875052061640645</c:v>
                </c:pt>
                <c:pt idx="479">
                  <c:v>99.875052061640645</c:v>
                </c:pt>
                <c:pt idx="480">
                  <c:v>99.875052061640645</c:v>
                </c:pt>
                <c:pt idx="481">
                  <c:v>99.875052061640645</c:v>
                </c:pt>
                <c:pt idx="482">
                  <c:v>99.875052061640645</c:v>
                </c:pt>
                <c:pt idx="483">
                  <c:v>99.875052061640645</c:v>
                </c:pt>
                <c:pt idx="484">
                  <c:v>99.875052061640645</c:v>
                </c:pt>
                <c:pt idx="485">
                  <c:v>99.875052061640645</c:v>
                </c:pt>
                <c:pt idx="486">
                  <c:v>99.875052061640645</c:v>
                </c:pt>
                <c:pt idx="487">
                  <c:v>99.875052061640645</c:v>
                </c:pt>
                <c:pt idx="488">
                  <c:v>99.875052061640645</c:v>
                </c:pt>
                <c:pt idx="489">
                  <c:v>99.875052061640645</c:v>
                </c:pt>
                <c:pt idx="490">
                  <c:v>99.875052061640645</c:v>
                </c:pt>
                <c:pt idx="491">
                  <c:v>99.875052061640645</c:v>
                </c:pt>
                <c:pt idx="492">
                  <c:v>99.875052061640645</c:v>
                </c:pt>
                <c:pt idx="493">
                  <c:v>99.875052061640645</c:v>
                </c:pt>
                <c:pt idx="494">
                  <c:v>99.875052061640645</c:v>
                </c:pt>
                <c:pt idx="495">
                  <c:v>99.875052061640645</c:v>
                </c:pt>
                <c:pt idx="496">
                  <c:v>99.875052061640645</c:v>
                </c:pt>
                <c:pt idx="497">
                  <c:v>99.875052061640645</c:v>
                </c:pt>
                <c:pt idx="498">
                  <c:v>99.875052061640645</c:v>
                </c:pt>
                <c:pt idx="499">
                  <c:v>99.875052061640645</c:v>
                </c:pt>
                <c:pt idx="500">
                  <c:v>99.875052061640645</c:v>
                </c:pt>
                <c:pt idx="501">
                  <c:v>99.875052061640645</c:v>
                </c:pt>
                <c:pt idx="502">
                  <c:v>99.875052061640645</c:v>
                </c:pt>
                <c:pt idx="503">
                  <c:v>99.875052061640645</c:v>
                </c:pt>
                <c:pt idx="504">
                  <c:v>99.875052061640645</c:v>
                </c:pt>
                <c:pt idx="505">
                  <c:v>99.875052061640645</c:v>
                </c:pt>
                <c:pt idx="506">
                  <c:v>99.875052061640645</c:v>
                </c:pt>
                <c:pt idx="507">
                  <c:v>99.875052061640645</c:v>
                </c:pt>
                <c:pt idx="508">
                  <c:v>99.875052061640645</c:v>
                </c:pt>
                <c:pt idx="509">
                  <c:v>99.875052061640645</c:v>
                </c:pt>
                <c:pt idx="510">
                  <c:v>99.875052061640645</c:v>
                </c:pt>
                <c:pt idx="511">
                  <c:v>99.875052061640645</c:v>
                </c:pt>
                <c:pt idx="512">
                  <c:v>99.875052061640645</c:v>
                </c:pt>
                <c:pt idx="513">
                  <c:v>99.875052061640645</c:v>
                </c:pt>
                <c:pt idx="514">
                  <c:v>99.875052061640645</c:v>
                </c:pt>
                <c:pt idx="515">
                  <c:v>99.875052061640645</c:v>
                </c:pt>
                <c:pt idx="516">
                  <c:v>99.875052061640645</c:v>
                </c:pt>
                <c:pt idx="517">
                  <c:v>99.875052061640645</c:v>
                </c:pt>
                <c:pt idx="518">
                  <c:v>99.875052061640645</c:v>
                </c:pt>
                <c:pt idx="519">
                  <c:v>99.875052061640645</c:v>
                </c:pt>
                <c:pt idx="520">
                  <c:v>99.875052061640645</c:v>
                </c:pt>
                <c:pt idx="521">
                  <c:v>99.875052061640645</c:v>
                </c:pt>
                <c:pt idx="522">
                  <c:v>99.875052061640645</c:v>
                </c:pt>
                <c:pt idx="523">
                  <c:v>99.875052061640645</c:v>
                </c:pt>
                <c:pt idx="524">
                  <c:v>99.875052061640645</c:v>
                </c:pt>
                <c:pt idx="525">
                  <c:v>99.875052061640645</c:v>
                </c:pt>
                <c:pt idx="526">
                  <c:v>99.875052061640645</c:v>
                </c:pt>
                <c:pt idx="527">
                  <c:v>99.875052061640645</c:v>
                </c:pt>
                <c:pt idx="528">
                  <c:v>99.875052061640645</c:v>
                </c:pt>
                <c:pt idx="529">
                  <c:v>99.875052061640645</c:v>
                </c:pt>
                <c:pt idx="530">
                  <c:v>99.875052061640645</c:v>
                </c:pt>
                <c:pt idx="531">
                  <c:v>99.875052061640645</c:v>
                </c:pt>
                <c:pt idx="532">
                  <c:v>99.875052061640645</c:v>
                </c:pt>
                <c:pt idx="533">
                  <c:v>99.875052061640645</c:v>
                </c:pt>
                <c:pt idx="534">
                  <c:v>99.875052061640645</c:v>
                </c:pt>
                <c:pt idx="535">
                  <c:v>99.875052061640645</c:v>
                </c:pt>
                <c:pt idx="536">
                  <c:v>99.875052061640645</c:v>
                </c:pt>
                <c:pt idx="537">
                  <c:v>99.875052061640645</c:v>
                </c:pt>
                <c:pt idx="538">
                  <c:v>99.875052061640645</c:v>
                </c:pt>
                <c:pt idx="539">
                  <c:v>99.875052061640645</c:v>
                </c:pt>
                <c:pt idx="540">
                  <c:v>99.875052061640645</c:v>
                </c:pt>
                <c:pt idx="541">
                  <c:v>99.875052061640645</c:v>
                </c:pt>
                <c:pt idx="542">
                  <c:v>99.875052061640645</c:v>
                </c:pt>
                <c:pt idx="543">
                  <c:v>99.875052061640645</c:v>
                </c:pt>
                <c:pt idx="544">
                  <c:v>99.875052061640645</c:v>
                </c:pt>
                <c:pt idx="545">
                  <c:v>99.875052061640645</c:v>
                </c:pt>
                <c:pt idx="546">
                  <c:v>99.875052061640645</c:v>
                </c:pt>
                <c:pt idx="547">
                  <c:v>99.875052061640645</c:v>
                </c:pt>
                <c:pt idx="548">
                  <c:v>99.875052061640645</c:v>
                </c:pt>
                <c:pt idx="549">
                  <c:v>99.875052061640645</c:v>
                </c:pt>
                <c:pt idx="550">
                  <c:v>99.875052061640645</c:v>
                </c:pt>
                <c:pt idx="551">
                  <c:v>99.875052061640645</c:v>
                </c:pt>
                <c:pt idx="552">
                  <c:v>99.875052061640645</c:v>
                </c:pt>
                <c:pt idx="553">
                  <c:v>99.875052061640645</c:v>
                </c:pt>
                <c:pt idx="554">
                  <c:v>99.875052061640645</c:v>
                </c:pt>
                <c:pt idx="555">
                  <c:v>99.875052061640645</c:v>
                </c:pt>
                <c:pt idx="556">
                  <c:v>99.875052061640645</c:v>
                </c:pt>
                <c:pt idx="557">
                  <c:v>99.875052061640645</c:v>
                </c:pt>
                <c:pt idx="558">
                  <c:v>99.875052061640645</c:v>
                </c:pt>
                <c:pt idx="559">
                  <c:v>99.875052061640645</c:v>
                </c:pt>
                <c:pt idx="560">
                  <c:v>99.875052061640645</c:v>
                </c:pt>
                <c:pt idx="561">
                  <c:v>99.875052061640645</c:v>
                </c:pt>
                <c:pt idx="562">
                  <c:v>99.875052061640645</c:v>
                </c:pt>
                <c:pt idx="563">
                  <c:v>99.875052061640645</c:v>
                </c:pt>
                <c:pt idx="564">
                  <c:v>99.875052061640645</c:v>
                </c:pt>
                <c:pt idx="565">
                  <c:v>99.875052061640645</c:v>
                </c:pt>
                <c:pt idx="566">
                  <c:v>99.875052061640645</c:v>
                </c:pt>
                <c:pt idx="567">
                  <c:v>99.875052061640645</c:v>
                </c:pt>
                <c:pt idx="568">
                  <c:v>99.875052061640645</c:v>
                </c:pt>
                <c:pt idx="569">
                  <c:v>99.875052061640645</c:v>
                </c:pt>
                <c:pt idx="570">
                  <c:v>99.875052061640645</c:v>
                </c:pt>
                <c:pt idx="571">
                  <c:v>99.875052061640645</c:v>
                </c:pt>
                <c:pt idx="572">
                  <c:v>99.875052061640645</c:v>
                </c:pt>
                <c:pt idx="573">
                  <c:v>99.875052061640645</c:v>
                </c:pt>
                <c:pt idx="574">
                  <c:v>99.875052061640645</c:v>
                </c:pt>
                <c:pt idx="575">
                  <c:v>99.875052061640645</c:v>
                </c:pt>
                <c:pt idx="576">
                  <c:v>99.875052061640645</c:v>
                </c:pt>
                <c:pt idx="577">
                  <c:v>99.875052061640645</c:v>
                </c:pt>
                <c:pt idx="578">
                  <c:v>99.875052061640645</c:v>
                </c:pt>
                <c:pt idx="579">
                  <c:v>99.875052061640645</c:v>
                </c:pt>
                <c:pt idx="580">
                  <c:v>99.875052061640645</c:v>
                </c:pt>
                <c:pt idx="581">
                  <c:v>99.875052061640645</c:v>
                </c:pt>
                <c:pt idx="582">
                  <c:v>99.875052061640645</c:v>
                </c:pt>
                <c:pt idx="583">
                  <c:v>99.875052061640645</c:v>
                </c:pt>
                <c:pt idx="584">
                  <c:v>99.875052061640645</c:v>
                </c:pt>
                <c:pt idx="585">
                  <c:v>99.875052061640645</c:v>
                </c:pt>
                <c:pt idx="586">
                  <c:v>99.875052061640645</c:v>
                </c:pt>
                <c:pt idx="587">
                  <c:v>99.875052061640645</c:v>
                </c:pt>
                <c:pt idx="588">
                  <c:v>99.875052061640645</c:v>
                </c:pt>
                <c:pt idx="589">
                  <c:v>99.875052061640645</c:v>
                </c:pt>
                <c:pt idx="590">
                  <c:v>99.875052061640645</c:v>
                </c:pt>
                <c:pt idx="591">
                  <c:v>99.875052061640645</c:v>
                </c:pt>
                <c:pt idx="592">
                  <c:v>99.875052061640645</c:v>
                </c:pt>
                <c:pt idx="593">
                  <c:v>99.875052061640645</c:v>
                </c:pt>
                <c:pt idx="594">
                  <c:v>99.875052061640645</c:v>
                </c:pt>
                <c:pt idx="595">
                  <c:v>99.875052061640645</c:v>
                </c:pt>
                <c:pt idx="596">
                  <c:v>99.875052061640645</c:v>
                </c:pt>
                <c:pt idx="597">
                  <c:v>99.875052061640645</c:v>
                </c:pt>
                <c:pt idx="598">
                  <c:v>99.875052061640645</c:v>
                </c:pt>
                <c:pt idx="599">
                  <c:v>99.875052061640645</c:v>
                </c:pt>
                <c:pt idx="600">
                  <c:v>99.875052061640645</c:v>
                </c:pt>
                <c:pt idx="601">
                  <c:v>99.875052061640645</c:v>
                </c:pt>
                <c:pt idx="602">
                  <c:v>99.875052061640645</c:v>
                </c:pt>
                <c:pt idx="603">
                  <c:v>99.875052061640645</c:v>
                </c:pt>
                <c:pt idx="604">
                  <c:v>99.875052061640645</c:v>
                </c:pt>
                <c:pt idx="605">
                  <c:v>99.875052061640645</c:v>
                </c:pt>
                <c:pt idx="606">
                  <c:v>99.875052061640645</c:v>
                </c:pt>
                <c:pt idx="607">
                  <c:v>99.875052061640645</c:v>
                </c:pt>
                <c:pt idx="608">
                  <c:v>99.875052061640645</c:v>
                </c:pt>
                <c:pt idx="609">
                  <c:v>99.875052061640645</c:v>
                </c:pt>
                <c:pt idx="610">
                  <c:v>99.875052061640645</c:v>
                </c:pt>
                <c:pt idx="611">
                  <c:v>99.875052061640645</c:v>
                </c:pt>
                <c:pt idx="612">
                  <c:v>99.875052061640645</c:v>
                </c:pt>
                <c:pt idx="613">
                  <c:v>99.875052061640645</c:v>
                </c:pt>
                <c:pt idx="614">
                  <c:v>99.875052061640645</c:v>
                </c:pt>
                <c:pt idx="615">
                  <c:v>99.875052061640645</c:v>
                </c:pt>
                <c:pt idx="616">
                  <c:v>99.875052061640645</c:v>
                </c:pt>
                <c:pt idx="617">
                  <c:v>99.875052061640645</c:v>
                </c:pt>
                <c:pt idx="618">
                  <c:v>99.875052061640645</c:v>
                </c:pt>
                <c:pt idx="619">
                  <c:v>99.875052061640645</c:v>
                </c:pt>
                <c:pt idx="620">
                  <c:v>99.875052061640645</c:v>
                </c:pt>
                <c:pt idx="621">
                  <c:v>99.875052061640645</c:v>
                </c:pt>
                <c:pt idx="622">
                  <c:v>99.875052061640645</c:v>
                </c:pt>
                <c:pt idx="623">
                  <c:v>99.875052061640645</c:v>
                </c:pt>
                <c:pt idx="624">
                  <c:v>99.875052061640645</c:v>
                </c:pt>
                <c:pt idx="625">
                  <c:v>99.875052061640645</c:v>
                </c:pt>
                <c:pt idx="626">
                  <c:v>99.875052061640645</c:v>
                </c:pt>
                <c:pt idx="627">
                  <c:v>99.875052061640645</c:v>
                </c:pt>
                <c:pt idx="628">
                  <c:v>99.875052061640645</c:v>
                </c:pt>
                <c:pt idx="629">
                  <c:v>99.875052061640645</c:v>
                </c:pt>
                <c:pt idx="630">
                  <c:v>99.875052061640645</c:v>
                </c:pt>
                <c:pt idx="631">
                  <c:v>99.875052061640645</c:v>
                </c:pt>
                <c:pt idx="632">
                  <c:v>99.875052061640645</c:v>
                </c:pt>
                <c:pt idx="633">
                  <c:v>99.875052061640645</c:v>
                </c:pt>
                <c:pt idx="634">
                  <c:v>99.875052061640645</c:v>
                </c:pt>
                <c:pt idx="635">
                  <c:v>99.875052061640645</c:v>
                </c:pt>
                <c:pt idx="636">
                  <c:v>99.875052061640645</c:v>
                </c:pt>
                <c:pt idx="637">
                  <c:v>99.875052061640645</c:v>
                </c:pt>
                <c:pt idx="638">
                  <c:v>99.875052061640645</c:v>
                </c:pt>
                <c:pt idx="639">
                  <c:v>99.875052061640645</c:v>
                </c:pt>
                <c:pt idx="640">
                  <c:v>99.875052061640645</c:v>
                </c:pt>
                <c:pt idx="641">
                  <c:v>99.875052061640645</c:v>
                </c:pt>
                <c:pt idx="642">
                  <c:v>99.875052061640645</c:v>
                </c:pt>
                <c:pt idx="643">
                  <c:v>99.875052061640645</c:v>
                </c:pt>
                <c:pt idx="644">
                  <c:v>99.875052061640645</c:v>
                </c:pt>
                <c:pt idx="645">
                  <c:v>99.875052061640645</c:v>
                </c:pt>
                <c:pt idx="646">
                  <c:v>99.875052061640645</c:v>
                </c:pt>
                <c:pt idx="647">
                  <c:v>99.875052061640645</c:v>
                </c:pt>
                <c:pt idx="648">
                  <c:v>99.875052061640645</c:v>
                </c:pt>
                <c:pt idx="649">
                  <c:v>99.875052061640645</c:v>
                </c:pt>
                <c:pt idx="650">
                  <c:v>99.875052061640645</c:v>
                </c:pt>
                <c:pt idx="651">
                  <c:v>99.875052061640645</c:v>
                </c:pt>
                <c:pt idx="652">
                  <c:v>99.875052061640645</c:v>
                </c:pt>
                <c:pt idx="653">
                  <c:v>99.875052061640645</c:v>
                </c:pt>
                <c:pt idx="654">
                  <c:v>99.875052061640645</c:v>
                </c:pt>
                <c:pt idx="655">
                  <c:v>99.875052061640645</c:v>
                </c:pt>
                <c:pt idx="656">
                  <c:v>99.875052061640645</c:v>
                </c:pt>
                <c:pt idx="657">
                  <c:v>99.875052061640645</c:v>
                </c:pt>
                <c:pt idx="658">
                  <c:v>99.875052061640645</c:v>
                </c:pt>
                <c:pt idx="659">
                  <c:v>99.875052061640645</c:v>
                </c:pt>
                <c:pt idx="660">
                  <c:v>99.875052061640645</c:v>
                </c:pt>
                <c:pt idx="661">
                  <c:v>99.875052061640645</c:v>
                </c:pt>
                <c:pt idx="662">
                  <c:v>99.875052061640645</c:v>
                </c:pt>
                <c:pt idx="663">
                  <c:v>99.875052061640645</c:v>
                </c:pt>
                <c:pt idx="664">
                  <c:v>99.875052061640645</c:v>
                </c:pt>
                <c:pt idx="665">
                  <c:v>99.875052061640645</c:v>
                </c:pt>
                <c:pt idx="666">
                  <c:v>99.875052061640645</c:v>
                </c:pt>
                <c:pt idx="667">
                  <c:v>99.875052061640645</c:v>
                </c:pt>
                <c:pt idx="668">
                  <c:v>99.875052061640645</c:v>
                </c:pt>
                <c:pt idx="669">
                  <c:v>99.875052061640645</c:v>
                </c:pt>
                <c:pt idx="670">
                  <c:v>99.875052061640645</c:v>
                </c:pt>
                <c:pt idx="671">
                  <c:v>99.875052061640645</c:v>
                </c:pt>
                <c:pt idx="672">
                  <c:v>99.875052061640645</c:v>
                </c:pt>
                <c:pt idx="673">
                  <c:v>99.875052061640645</c:v>
                </c:pt>
                <c:pt idx="674">
                  <c:v>99.875052061640645</c:v>
                </c:pt>
                <c:pt idx="675">
                  <c:v>99.875052061640645</c:v>
                </c:pt>
                <c:pt idx="676">
                  <c:v>99.875052061640645</c:v>
                </c:pt>
                <c:pt idx="677">
                  <c:v>99.875052061640645</c:v>
                </c:pt>
                <c:pt idx="678">
                  <c:v>99.875052061640645</c:v>
                </c:pt>
                <c:pt idx="679">
                  <c:v>99.875052061640645</c:v>
                </c:pt>
                <c:pt idx="680">
                  <c:v>99.875052061640645</c:v>
                </c:pt>
                <c:pt idx="681">
                  <c:v>99.875052061640645</c:v>
                </c:pt>
                <c:pt idx="682">
                  <c:v>99.875052061640645</c:v>
                </c:pt>
                <c:pt idx="683">
                  <c:v>99.875052061640645</c:v>
                </c:pt>
                <c:pt idx="684">
                  <c:v>99.875052061640645</c:v>
                </c:pt>
                <c:pt idx="685">
                  <c:v>99.875052061640645</c:v>
                </c:pt>
              </c:numCache>
            </c:numRef>
          </c:xVal>
          <c:yVal>
            <c:numRef>
              <c:f>'3'!$AF$31:$AF$716</c:f>
              <c:numCache>
                <c:formatCode>#,##0.000</c:formatCode>
                <c:ptCount val="686"/>
                <c:pt idx="0">
                  <c:v>-100000</c:v>
                </c:pt>
                <c:pt idx="1">
                  <c:v>500000</c:v>
                </c:pt>
                <c:pt idx="2">
                  <c:v>-99083.715118700537</c:v>
                </c:pt>
                <c:pt idx="3">
                  <c:v>500000</c:v>
                </c:pt>
                <c:pt idx="4">
                  <c:v>-98167.430237401088</c:v>
                </c:pt>
                <c:pt idx="5">
                  <c:v>500000</c:v>
                </c:pt>
                <c:pt idx="6">
                  <c:v>-97251.145356101624</c:v>
                </c:pt>
                <c:pt idx="7">
                  <c:v>500000</c:v>
                </c:pt>
                <c:pt idx="8">
                  <c:v>-96334.860474802161</c:v>
                </c:pt>
                <c:pt idx="9">
                  <c:v>500000</c:v>
                </c:pt>
                <c:pt idx="10">
                  <c:v>-95418.575593502712</c:v>
                </c:pt>
                <c:pt idx="11">
                  <c:v>500000</c:v>
                </c:pt>
                <c:pt idx="12">
                  <c:v>-94502.290712203248</c:v>
                </c:pt>
                <c:pt idx="13">
                  <c:v>500000</c:v>
                </c:pt>
                <c:pt idx="14">
                  <c:v>-93586.005830903785</c:v>
                </c:pt>
                <c:pt idx="15">
                  <c:v>500000</c:v>
                </c:pt>
                <c:pt idx="16">
                  <c:v>-92669.720949604336</c:v>
                </c:pt>
                <c:pt idx="17">
                  <c:v>500000</c:v>
                </c:pt>
                <c:pt idx="18">
                  <c:v>-91753.436068304873</c:v>
                </c:pt>
                <c:pt idx="19">
                  <c:v>500000</c:v>
                </c:pt>
                <c:pt idx="20">
                  <c:v>-90837.151187005409</c:v>
                </c:pt>
                <c:pt idx="21">
                  <c:v>500000</c:v>
                </c:pt>
                <c:pt idx="22">
                  <c:v>-89920.86630570596</c:v>
                </c:pt>
                <c:pt idx="23">
                  <c:v>500000</c:v>
                </c:pt>
                <c:pt idx="24">
                  <c:v>-89004.581424406497</c:v>
                </c:pt>
                <c:pt idx="25">
                  <c:v>500000</c:v>
                </c:pt>
                <c:pt idx="26">
                  <c:v>-88088.296543107033</c:v>
                </c:pt>
                <c:pt idx="27">
                  <c:v>500000</c:v>
                </c:pt>
                <c:pt idx="28">
                  <c:v>-87172.01166180757</c:v>
                </c:pt>
                <c:pt idx="29">
                  <c:v>500000</c:v>
                </c:pt>
                <c:pt idx="30">
                  <c:v>-86255.726780508121</c:v>
                </c:pt>
                <c:pt idx="31">
                  <c:v>500000</c:v>
                </c:pt>
                <c:pt idx="32">
                  <c:v>-85339.441899208658</c:v>
                </c:pt>
                <c:pt idx="33">
                  <c:v>500000</c:v>
                </c:pt>
                <c:pt idx="34">
                  <c:v>-84423.157017909194</c:v>
                </c:pt>
                <c:pt idx="35">
                  <c:v>500000</c:v>
                </c:pt>
                <c:pt idx="36">
                  <c:v>-83506.872136609745</c:v>
                </c:pt>
                <c:pt idx="37">
                  <c:v>500000</c:v>
                </c:pt>
                <c:pt idx="38">
                  <c:v>-82590.587255310282</c:v>
                </c:pt>
                <c:pt idx="39">
                  <c:v>500000</c:v>
                </c:pt>
                <c:pt idx="40">
                  <c:v>-81674.302374010818</c:v>
                </c:pt>
                <c:pt idx="41">
                  <c:v>500000</c:v>
                </c:pt>
                <c:pt idx="42">
                  <c:v>-80758.017492711369</c:v>
                </c:pt>
                <c:pt idx="43">
                  <c:v>500000</c:v>
                </c:pt>
                <c:pt idx="44">
                  <c:v>-79841.732611411906</c:v>
                </c:pt>
                <c:pt idx="45">
                  <c:v>500000</c:v>
                </c:pt>
                <c:pt idx="46">
                  <c:v>-78925.447730112457</c:v>
                </c:pt>
                <c:pt idx="47">
                  <c:v>500000</c:v>
                </c:pt>
                <c:pt idx="48">
                  <c:v>-78009.162848812994</c:v>
                </c:pt>
                <c:pt idx="49">
                  <c:v>500000</c:v>
                </c:pt>
                <c:pt idx="50">
                  <c:v>-77092.877967513545</c:v>
                </c:pt>
                <c:pt idx="51">
                  <c:v>500000</c:v>
                </c:pt>
                <c:pt idx="52">
                  <c:v>-76176.593086214081</c:v>
                </c:pt>
                <c:pt idx="53">
                  <c:v>500000</c:v>
                </c:pt>
                <c:pt idx="54">
                  <c:v>-75260.308204914618</c:v>
                </c:pt>
                <c:pt idx="55">
                  <c:v>500000</c:v>
                </c:pt>
                <c:pt idx="56">
                  <c:v>-74344.023323615169</c:v>
                </c:pt>
                <c:pt idx="57">
                  <c:v>500000</c:v>
                </c:pt>
                <c:pt idx="58">
                  <c:v>-73427.738442315705</c:v>
                </c:pt>
                <c:pt idx="59">
                  <c:v>500000</c:v>
                </c:pt>
                <c:pt idx="60">
                  <c:v>-72511.453561016242</c:v>
                </c:pt>
                <c:pt idx="61">
                  <c:v>500000</c:v>
                </c:pt>
                <c:pt idx="62">
                  <c:v>-71595.168679716793</c:v>
                </c:pt>
                <c:pt idx="63">
                  <c:v>500000</c:v>
                </c:pt>
                <c:pt idx="64">
                  <c:v>-70678.88379841733</c:v>
                </c:pt>
                <c:pt idx="65">
                  <c:v>500000</c:v>
                </c:pt>
                <c:pt idx="66">
                  <c:v>-69762.598917117881</c:v>
                </c:pt>
                <c:pt idx="67">
                  <c:v>500000</c:v>
                </c:pt>
                <c:pt idx="68">
                  <c:v>-68846.314035818417</c:v>
                </c:pt>
                <c:pt idx="69">
                  <c:v>500000</c:v>
                </c:pt>
                <c:pt idx="70">
                  <c:v>-67930.029154518968</c:v>
                </c:pt>
                <c:pt idx="71">
                  <c:v>500000</c:v>
                </c:pt>
                <c:pt idx="72">
                  <c:v>-67013.74427321949</c:v>
                </c:pt>
                <c:pt idx="73">
                  <c:v>500000</c:v>
                </c:pt>
                <c:pt idx="74">
                  <c:v>-66097.459391920042</c:v>
                </c:pt>
                <c:pt idx="75">
                  <c:v>500000</c:v>
                </c:pt>
                <c:pt idx="76">
                  <c:v>-65181.174510620578</c:v>
                </c:pt>
                <c:pt idx="77">
                  <c:v>500000</c:v>
                </c:pt>
                <c:pt idx="78">
                  <c:v>-64264.889629321115</c:v>
                </c:pt>
                <c:pt idx="79">
                  <c:v>500000</c:v>
                </c:pt>
                <c:pt idx="80">
                  <c:v>-63348.604748021658</c:v>
                </c:pt>
                <c:pt idx="81">
                  <c:v>500000</c:v>
                </c:pt>
                <c:pt idx="82">
                  <c:v>-62432.319866722195</c:v>
                </c:pt>
                <c:pt idx="83">
                  <c:v>500000</c:v>
                </c:pt>
                <c:pt idx="84">
                  <c:v>-61516.034985422732</c:v>
                </c:pt>
                <c:pt idx="85">
                  <c:v>500000</c:v>
                </c:pt>
                <c:pt idx="86">
                  <c:v>-60599.750104123275</c:v>
                </c:pt>
                <c:pt idx="87">
                  <c:v>500000</c:v>
                </c:pt>
                <c:pt idx="88">
                  <c:v>-59683.465222823812</c:v>
                </c:pt>
                <c:pt idx="89">
                  <c:v>500000</c:v>
                </c:pt>
                <c:pt idx="90">
                  <c:v>-58767.180341524348</c:v>
                </c:pt>
                <c:pt idx="91">
                  <c:v>500000</c:v>
                </c:pt>
                <c:pt idx="92">
                  <c:v>-57850.895460224892</c:v>
                </c:pt>
                <c:pt idx="93">
                  <c:v>500000</c:v>
                </c:pt>
                <c:pt idx="94">
                  <c:v>-56934.610578925429</c:v>
                </c:pt>
                <c:pt idx="95">
                  <c:v>500000</c:v>
                </c:pt>
                <c:pt idx="96">
                  <c:v>-56018.325697625965</c:v>
                </c:pt>
                <c:pt idx="97">
                  <c:v>500000</c:v>
                </c:pt>
                <c:pt idx="98">
                  <c:v>-55102.040816326509</c:v>
                </c:pt>
                <c:pt idx="99">
                  <c:v>500000</c:v>
                </c:pt>
                <c:pt idx="100">
                  <c:v>-54185.755935027046</c:v>
                </c:pt>
                <c:pt idx="101">
                  <c:v>500000</c:v>
                </c:pt>
                <c:pt idx="102">
                  <c:v>-53269.471053727582</c:v>
                </c:pt>
                <c:pt idx="103">
                  <c:v>500000</c:v>
                </c:pt>
                <c:pt idx="104">
                  <c:v>-52353.186172428126</c:v>
                </c:pt>
                <c:pt idx="105">
                  <c:v>500000</c:v>
                </c:pt>
                <c:pt idx="106">
                  <c:v>-51436.901291128663</c:v>
                </c:pt>
                <c:pt idx="107">
                  <c:v>500000</c:v>
                </c:pt>
                <c:pt idx="108">
                  <c:v>-50520.616409829199</c:v>
                </c:pt>
                <c:pt idx="109">
                  <c:v>500000</c:v>
                </c:pt>
                <c:pt idx="110">
                  <c:v>-49604.331528529743</c:v>
                </c:pt>
                <c:pt idx="111">
                  <c:v>500000</c:v>
                </c:pt>
                <c:pt idx="112">
                  <c:v>-48688.04664723028</c:v>
                </c:pt>
                <c:pt idx="113">
                  <c:v>500000</c:v>
                </c:pt>
                <c:pt idx="114">
                  <c:v>-47771.761765930816</c:v>
                </c:pt>
                <c:pt idx="115">
                  <c:v>500000</c:v>
                </c:pt>
                <c:pt idx="116">
                  <c:v>-46855.47688463136</c:v>
                </c:pt>
                <c:pt idx="117">
                  <c:v>500000</c:v>
                </c:pt>
                <c:pt idx="118">
                  <c:v>-45939.192003331897</c:v>
                </c:pt>
                <c:pt idx="119">
                  <c:v>500000</c:v>
                </c:pt>
                <c:pt idx="120">
                  <c:v>-45022.907122032433</c:v>
                </c:pt>
                <c:pt idx="121">
                  <c:v>500000</c:v>
                </c:pt>
                <c:pt idx="122">
                  <c:v>-44106.622240732977</c:v>
                </c:pt>
                <c:pt idx="123">
                  <c:v>500000</c:v>
                </c:pt>
                <c:pt idx="124">
                  <c:v>-43190.337359433513</c:v>
                </c:pt>
                <c:pt idx="125">
                  <c:v>500000</c:v>
                </c:pt>
                <c:pt idx="126">
                  <c:v>-42274.05247813405</c:v>
                </c:pt>
                <c:pt idx="127">
                  <c:v>500000</c:v>
                </c:pt>
                <c:pt idx="128">
                  <c:v>-41357.767596834594</c:v>
                </c:pt>
                <c:pt idx="129">
                  <c:v>500000</c:v>
                </c:pt>
                <c:pt idx="130">
                  <c:v>-40441.48271553513</c:v>
                </c:pt>
                <c:pt idx="131">
                  <c:v>500000</c:v>
                </c:pt>
                <c:pt idx="132">
                  <c:v>-39525.197834235667</c:v>
                </c:pt>
                <c:pt idx="133">
                  <c:v>500000</c:v>
                </c:pt>
                <c:pt idx="134">
                  <c:v>-38608.912952936211</c:v>
                </c:pt>
                <c:pt idx="135">
                  <c:v>500000</c:v>
                </c:pt>
                <c:pt idx="136">
                  <c:v>-37692.628071636747</c:v>
                </c:pt>
                <c:pt idx="137">
                  <c:v>500000</c:v>
                </c:pt>
                <c:pt idx="138">
                  <c:v>-36776.343190337284</c:v>
                </c:pt>
                <c:pt idx="139">
                  <c:v>500000</c:v>
                </c:pt>
                <c:pt idx="140">
                  <c:v>-35860.058309037828</c:v>
                </c:pt>
                <c:pt idx="141">
                  <c:v>500000</c:v>
                </c:pt>
                <c:pt idx="142">
                  <c:v>-34943.773427738364</c:v>
                </c:pt>
                <c:pt idx="143">
                  <c:v>500000</c:v>
                </c:pt>
                <c:pt idx="144">
                  <c:v>-34027.488546438908</c:v>
                </c:pt>
                <c:pt idx="145">
                  <c:v>500000</c:v>
                </c:pt>
                <c:pt idx="146">
                  <c:v>-33111.203665139445</c:v>
                </c:pt>
                <c:pt idx="147">
                  <c:v>500000</c:v>
                </c:pt>
                <c:pt idx="148">
                  <c:v>-32194.918783839981</c:v>
                </c:pt>
                <c:pt idx="149">
                  <c:v>500000</c:v>
                </c:pt>
                <c:pt idx="150">
                  <c:v>-31278.633902540518</c:v>
                </c:pt>
                <c:pt idx="151">
                  <c:v>500000</c:v>
                </c:pt>
                <c:pt idx="152">
                  <c:v>-30362.349021241054</c:v>
                </c:pt>
                <c:pt idx="153">
                  <c:v>500000</c:v>
                </c:pt>
                <c:pt idx="154">
                  <c:v>-29446.064139941591</c:v>
                </c:pt>
                <c:pt idx="155">
                  <c:v>500000</c:v>
                </c:pt>
                <c:pt idx="156">
                  <c:v>-28529.779258642142</c:v>
                </c:pt>
                <c:pt idx="157">
                  <c:v>500000</c:v>
                </c:pt>
                <c:pt idx="158">
                  <c:v>-27613.494377342678</c:v>
                </c:pt>
                <c:pt idx="159">
                  <c:v>500000</c:v>
                </c:pt>
                <c:pt idx="160">
                  <c:v>-26697.209496043215</c:v>
                </c:pt>
                <c:pt idx="161">
                  <c:v>500000</c:v>
                </c:pt>
                <c:pt idx="162">
                  <c:v>-25780.924614743752</c:v>
                </c:pt>
                <c:pt idx="163">
                  <c:v>500000</c:v>
                </c:pt>
                <c:pt idx="164">
                  <c:v>-24864.639733444288</c:v>
                </c:pt>
                <c:pt idx="165">
                  <c:v>500000</c:v>
                </c:pt>
                <c:pt idx="166">
                  <c:v>-23948.354852144825</c:v>
                </c:pt>
                <c:pt idx="167">
                  <c:v>500000</c:v>
                </c:pt>
                <c:pt idx="168">
                  <c:v>-23032.069970845376</c:v>
                </c:pt>
                <c:pt idx="169">
                  <c:v>500000</c:v>
                </c:pt>
                <c:pt idx="170">
                  <c:v>-22115.785089545912</c:v>
                </c:pt>
                <c:pt idx="171">
                  <c:v>500000</c:v>
                </c:pt>
                <c:pt idx="172">
                  <c:v>-21199.500208246449</c:v>
                </c:pt>
                <c:pt idx="173">
                  <c:v>500000</c:v>
                </c:pt>
                <c:pt idx="174">
                  <c:v>-20283.215326946985</c:v>
                </c:pt>
                <c:pt idx="175">
                  <c:v>500000</c:v>
                </c:pt>
                <c:pt idx="176">
                  <c:v>-19366.930445647522</c:v>
                </c:pt>
                <c:pt idx="177">
                  <c:v>500000</c:v>
                </c:pt>
                <c:pt idx="178">
                  <c:v>-18450.645564348059</c:v>
                </c:pt>
                <c:pt idx="179">
                  <c:v>500000</c:v>
                </c:pt>
                <c:pt idx="180">
                  <c:v>-17534.36068304861</c:v>
                </c:pt>
                <c:pt idx="181">
                  <c:v>500000</c:v>
                </c:pt>
                <c:pt idx="182">
                  <c:v>-16618.075801749146</c:v>
                </c:pt>
                <c:pt idx="183">
                  <c:v>500000</c:v>
                </c:pt>
                <c:pt idx="184">
                  <c:v>-15701.790920449683</c:v>
                </c:pt>
                <c:pt idx="185">
                  <c:v>500000</c:v>
                </c:pt>
                <c:pt idx="186">
                  <c:v>-14785.506039150219</c:v>
                </c:pt>
                <c:pt idx="187">
                  <c:v>500000</c:v>
                </c:pt>
                <c:pt idx="188">
                  <c:v>-13869.221157850756</c:v>
                </c:pt>
                <c:pt idx="189">
                  <c:v>500000</c:v>
                </c:pt>
                <c:pt idx="190">
                  <c:v>-12952.936276551292</c:v>
                </c:pt>
                <c:pt idx="191">
                  <c:v>500000</c:v>
                </c:pt>
                <c:pt idx="192">
                  <c:v>-12036.651395251843</c:v>
                </c:pt>
                <c:pt idx="193">
                  <c:v>500000</c:v>
                </c:pt>
                <c:pt idx="194">
                  <c:v>-11120.36651395238</c:v>
                </c:pt>
                <c:pt idx="195">
                  <c:v>500000</c:v>
                </c:pt>
                <c:pt idx="196">
                  <c:v>-10204.081632652917</c:v>
                </c:pt>
                <c:pt idx="197">
                  <c:v>500000</c:v>
                </c:pt>
                <c:pt idx="198">
                  <c:v>-9287.7967513534531</c:v>
                </c:pt>
                <c:pt idx="199">
                  <c:v>500000</c:v>
                </c:pt>
                <c:pt idx="200">
                  <c:v>-8371.5118700539897</c:v>
                </c:pt>
                <c:pt idx="201">
                  <c:v>500000</c:v>
                </c:pt>
                <c:pt idx="202">
                  <c:v>-7455.2269887545262</c:v>
                </c:pt>
                <c:pt idx="203">
                  <c:v>500000</c:v>
                </c:pt>
                <c:pt idx="204">
                  <c:v>-6538.9421074550773</c:v>
                </c:pt>
                <c:pt idx="205">
                  <c:v>500000</c:v>
                </c:pt>
                <c:pt idx="206">
                  <c:v>-5622.6572261556139</c:v>
                </c:pt>
                <c:pt idx="207">
                  <c:v>500000</c:v>
                </c:pt>
                <c:pt idx="208">
                  <c:v>-4706.3723448561504</c:v>
                </c:pt>
                <c:pt idx="209">
                  <c:v>500000</c:v>
                </c:pt>
                <c:pt idx="210">
                  <c:v>-3790.087463556687</c:v>
                </c:pt>
                <c:pt idx="211">
                  <c:v>500000</c:v>
                </c:pt>
                <c:pt idx="212">
                  <c:v>-2873.8025822572235</c:v>
                </c:pt>
                <c:pt idx="213">
                  <c:v>500000</c:v>
                </c:pt>
                <c:pt idx="214">
                  <c:v>-1957.5177009577601</c:v>
                </c:pt>
                <c:pt idx="215">
                  <c:v>500000</c:v>
                </c:pt>
                <c:pt idx="216">
                  <c:v>-1041.2328196583112</c:v>
                </c:pt>
                <c:pt idx="217">
                  <c:v>500000</c:v>
                </c:pt>
                <c:pt idx="218">
                  <c:v>-124.94793835884775</c:v>
                </c:pt>
                <c:pt idx="219">
                  <c:v>500000</c:v>
                </c:pt>
                <c:pt idx="220">
                  <c:v>791.3369429406157</c:v>
                </c:pt>
                <c:pt idx="221">
                  <c:v>500000</c:v>
                </c:pt>
                <c:pt idx="222">
                  <c:v>1707.6218242400791</c:v>
                </c:pt>
                <c:pt idx="223">
                  <c:v>500000</c:v>
                </c:pt>
                <c:pt idx="224">
                  <c:v>2623.9067055395426</c:v>
                </c:pt>
                <c:pt idx="225">
                  <c:v>500000</c:v>
                </c:pt>
                <c:pt idx="226">
                  <c:v>3540.191586839006</c:v>
                </c:pt>
                <c:pt idx="227">
                  <c:v>500000</c:v>
                </c:pt>
                <c:pt idx="228">
                  <c:v>4456.4764681384549</c:v>
                </c:pt>
                <c:pt idx="229">
                  <c:v>500000</c:v>
                </c:pt>
                <c:pt idx="230">
                  <c:v>5372.7613494379184</c:v>
                </c:pt>
                <c:pt idx="231">
                  <c:v>500000</c:v>
                </c:pt>
                <c:pt idx="232">
                  <c:v>6289.0462307373818</c:v>
                </c:pt>
                <c:pt idx="233">
                  <c:v>500000</c:v>
                </c:pt>
                <c:pt idx="234">
                  <c:v>7205.3311120368453</c:v>
                </c:pt>
                <c:pt idx="235">
                  <c:v>500000</c:v>
                </c:pt>
                <c:pt idx="236">
                  <c:v>8121.6159933363087</c:v>
                </c:pt>
                <c:pt idx="237">
                  <c:v>500000</c:v>
                </c:pt>
                <c:pt idx="238">
                  <c:v>9037.9008746357722</c:v>
                </c:pt>
                <c:pt idx="239">
                  <c:v>500000</c:v>
                </c:pt>
                <c:pt idx="240">
                  <c:v>9954.1857559352211</c:v>
                </c:pt>
                <c:pt idx="241">
                  <c:v>500000</c:v>
                </c:pt>
                <c:pt idx="242">
                  <c:v>10870.470637234685</c:v>
                </c:pt>
                <c:pt idx="243">
                  <c:v>500000</c:v>
                </c:pt>
                <c:pt idx="244">
                  <c:v>11786.755518534148</c:v>
                </c:pt>
                <c:pt idx="245">
                  <c:v>500000</c:v>
                </c:pt>
                <c:pt idx="246">
                  <c:v>12703.040399833611</c:v>
                </c:pt>
                <c:pt idx="247">
                  <c:v>500000</c:v>
                </c:pt>
                <c:pt idx="248">
                  <c:v>13619.325281133075</c:v>
                </c:pt>
                <c:pt idx="249">
                  <c:v>500000</c:v>
                </c:pt>
                <c:pt idx="250">
                  <c:v>14535.610162432538</c:v>
                </c:pt>
                <c:pt idx="251">
                  <c:v>500000</c:v>
                </c:pt>
                <c:pt idx="252">
                  <c:v>15451.895043731987</c:v>
                </c:pt>
                <c:pt idx="253">
                  <c:v>500000</c:v>
                </c:pt>
                <c:pt idx="254">
                  <c:v>16368.179925031451</c:v>
                </c:pt>
                <c:pt idx="255">
                  <c:v>500000</c:v>
                </c:pt>
                <c:pt idx="256">
                  <c:v>17284.464806330914</c:v>
                </c:pt>
                <c:pt idx="257">
                  <c:v>500000</c:v>
                </c:pt>
                <c:pt idx="258">
                  <c:v>18200.749687630378</c:v>
                </c:pt>
                <c:pt idx="259">
                  <c:v>500000</c:v>
                </c:pt>
                <c:pt idx="260">
                  <c:v>19117.034568929841</c:v>
                </c:pt>
                <c:pt idx="261">
                  <c:v>500000</c:v>
                </c:pt>
                <c:pt idx="262">
                  <c:v>20033.319450229304</c:v>
                </c:pt>
                <c:pt idx="263">
                  <c:v>500000</c:v>
                </c:pt>
                <c:pt idx="264">
                  <c:v>20949.604331528768</c:v>
                </c:pt>
                <c:pt idx="265">
                  <c:v>500000</c:v>
                </c:pt>
                <c:pt idx="266">
                  <c:v>21865.889212828217</c:v>
                </c:pt>
                <c:pt idx="267">
                  <c:v>500000</c:v>
                </c:pt>
                <c:pt idx="268">
                  <c:v>22782.17409412768</c:v>
                </c:pt>
                <c:pt idx="269">
                  <c:v>500000</c:v>
                </c:pt>
                <c:pt idx="270">
                  <c:v>23698.458975427144</c:v>
                </c:pt>
                <c:pt idx="271">
                  <c:v>500000</c:v>
                </c:pt>
                <c:pt idx="272">
                  <c:v>24614.743856726607</c:v>
                </c:pt>
                <c:pt idx="273">
                  <c:v>500000</c:v>
                </c:pt>
                <c:pt idx="274">
                  <c:v>25531.028738026071</c:v>
                </c:pt>
                <c:pt idx="275">
                  <c:v>500000</c:v>
                </c:pt>
                <c:pt idx="276">
                  <c:v>26447.313619325534</c:v>
                </c:pt>
                <c:pt idx="277">
                  <c:v>500000</c:v>
                </c:pt>
                <c:pt idx="278">
                  <c:v>27363.598500624983</c:v>
                </c:pt>
                <c:pt idx="279">
                  <c:v>500000</c:v>
                </c:pt>
                <c:pt idx="280">
                  <c:v>28279.883381924432</c:v>
                </c:pt>
                <c:pt idx="281">
                  <c:v>500000</c:v>
                </c:pt>
                <c:pt idx="282">
                  <c:v>29196.168263223881</c:v>
                </c:pt>
                <c:pt idx="283">
                  <c:v>500000</c:v>
                </c:pt>
                <c:pt idx="284">
                  <c:v>30112.45314452333</c:v>
                </c:pt>
                <c:pt idx="285">
                  <c:v>500000</c:v>
                </c:pt>
                <c:pt idx="286">
                  <c:v>31028.738025822779</c:v>
                </c:pt>
                <c:pt idx="287">
                  <c:v>500000</c:v>
                </c:pt>
                <c:pt idx="288">
                  <c:v>31945.022907122213</c:v>
                </c:pt>
                <c:pt idx="289">
                  <c:v>500000</c:v>
                </c:pt>
                <c:pt idx="290">
                  <c:v>32861.307788421662</c:v>
                </c:pt>
                <c:pt idx="291">
                  <c:v>500000</c:v>
                </c:pt>
                <c:pt idx="292">
                  <c:v>33777.592669721111</c:v>
                </c:pt>
                <c:pt idx="293">
                  <c:v>500000</c:v>
                </c:pt>
                <c:pt idx="294">
                  <c:v>34693.87755102056</c:v>
                </c:pt>
                <c:pt idx="295">
                  <c:v>500000</c:v>
                </c:pt>
                <c:pt idx="296">
                  <c:v>35610.162432320009</c:v>
                </c:pt>
                <c:pt idx="297">
                  <c:v>500000</c:v>
                </c:pt>
                <c:pt idx="298">
                  <c:v>36526.447313619457</c:v>
                </c:pt>
                <c:pt idx="299">
                  <c:v>500000</c:v>
                </c:pt>
                <c:pt idx="300">
                  <c:v>37442.732194918906</c:v>
                </c:pt>
                <c:pt idx="301">
                  <c:v>500000</c:v>
                </c:pt>
                <c:pt idx="302">
                  <c:v>38359.017076218355</c:v>
                </c:pt>
                <c:pt idx="303">
                  <c:v>500000</c:v>
                </c:pt>
                <c:pt idx="304">
                  <c:v>39275.301957517804</c:v>
                </c:pt>
                <c:pt idx="305">
                  <c:v>500000</c:v>
                </c:pt>
                <c:pt idx="306">
                  <c:v>40191.586838817253</c:v>
                </c:pt>
                <c:pt idx="307">
                  <c:v>500000</c:v>
                </c:pt>
                <c:pt idx="308">
                  <c:v>41107.871720116702</c:v>
                </c:pt>
                <c:pt idx="309">
                  <c:v>500000</c:v>
                </c:pt>
                <c:pt idx="310">
                  <c:v>42024.156601416151</c:v>
                </c:pt>
                <c:pt idx="311">
                  <c:v>500000</c:v>
                </c:pt>
                <c:pt idx="312">
                  <c:v>42940.441482715571</c:v>
                </c:pt>
                <c:pt idx="313">
                  <c:v>500000</c:v>
                </c:pt>
                <c:pt idx="314">
                  <c:v>43856.726364015019</c:v>
                </c:pt>
                <c:pt idx="315">
                  <c:v>500000</c:v>
                </c:pt>
                <c:pt idx="316">
                  <c:v>44773.011245314468</c:v>
                </c:pt>
                <c:pt idx="317">
                  <c:v>500000</c:v>
                </c:pt>
                <c:pt idx="318">
                  <c:v>45689.296126613917</c:v>
                </c:pt>
                <c:pt idx="319">
                  <c:v>500000</c:v>
                </c:pt>
                <c:pt idx="320">
                  <c:v>46605.581007913366</c:v>
                </c:pt>
                <c:pt idx="321">
                  <c:v>500000</c:v>
                </c:pt>
                <c:pt idx="322">
                  <c:v>47521.865889212815</c:v>
                </c:pt>
                <c:pt idx="323">
                  <c:v>500000</c:v>
                </c:pt>
                <c:pt idx="324">
                  <c:v>48438.150770512264</c:v>
                </c:pt>
                <c:pt idx="325">
                  <c:v>500000</c:v>
                </c:pt>
                <c:pt idx="326">
                  <c:v>49354.435651811713</c:v>
                </c:pt>
                <c:pt idx="327">
                  <c:v>500000</c:v>
                </c:pt>
                <c:pt idx="328">
                  <c:v>50270.720533111162</c:v>
                </c:pt>
                <c:pt idx="329">
                  <c:v>500000</c:v>
                </c:pt>
                <c:pt idx="330">
                  <c:v>51187.005414410611</c:v>
                </c:pt>
                <c:pt idx="331">
                  <c:v>500000</c:v>
                </c:pt>
                <c:pt idx="332">
                  <c:v>52103.29029571006</c:v>
                </c:pt>
                <c:pt idx="333">
                  <c:v>500000</c:v>
                </c:pt>
                <c:pt idx="334">
                  <c:v>53019.575177009508</c:v>
                </c:pt>
                <c:pt idx="335">
                  <c:v>500000</c:v>
                </c:pt>
                <c:pt idx="336">
                  <c:v>53935.860058308957</c:v>
                </c:pt>
                <c:pt idx="337">
                  <c:v>500000</c:v>
                </c:pt>
                <c:pt idx="338">
                  <c:v>54852.144939608406</c:v>
                </c:pt>
                <c:pt idx="339">
                  <c:v>500000</c:v>
                </c:pt>
                <c:pt idx="340">
                  <c:v>55768.429820907826</c:v>
                </c:pt>
                <c:pt idx="341">
                  <c:v>500000</c:v>
                </c:pt>
                <c:pt idx="342">
                  <c:v>56684.714702207275</c:v>
                </c:pt>
                <c:pt idx="343">
                  <c:v>500000</c:v>
                </c:pt>
                <c:pt idx="344">
                  <c:v>57600.999583506724</c:v>
                </c:pt>
                <c:pt idx="345">
                  <c:v>500000</c:v>
                </c:pt>
                <c:pt idx="346">
                  <c:v>58517.284464806173</c:v>
                </c:pt>
                <c:pt idx="347">
                  <c:v>500000</c:v>
                </c:pt>
                <c:pt idx="348">
                  <c:v>59433.569346105622</c:v>
                </c:pt>
                <c:pt idx="349">
                  <c:v>500000</c:v>
                </c:pt>
                <c:pt idx="350">
                  <c:v>60349.854227405071</c:v>
                </c:pt>
                <c:pt idx="351">
                  <c:v>500000</c:v>
                </c:pt>
                <c:pt idx="352">
                  <c:v>61266.139108704519</c:v>
                </c:pt>
                <c:pt idx="353">
                  <c:v>500000</c:v>
                </c:pt>
                <c:pt idx="354">
                  <c:v>62182.423990003968</c:v>
                </c:pt>
                <c:pt idx="355">
                  <c:v>500000</c:v>
                </c:pt>
                <c:pt idx="356">
                  <c:v>63098.708871303417</c:v>
                </c:pt>
                <c:pt idx="357">
                  <c:v>500000</c:v>
                </c:pt>
                <c:pt idx="358">
                  <c:v>64014.993752602866</c:v>
                </c:pt>
                <c:pt idx="359">
                  <c:v>500000</c:v>
                </c:pt>
                <c:pt idx="360">
                  <c:v>64931.278633902315</c:v>
                </c:pt>
                <c:pt idx="361">
                  <c:v>500000</c:v>
                </c:pt>
                <c:pt idx="362">
                  <c:v>65847.563515201764</c:v>
                </c:pt>
                <c:pt idx="363">
                  <c:v>500000</c:v>
                </c:pt>
                <c:pt idx="364">
                  <c:v>66763.848396501213</c:v>
                </c:pt>
                <c:pt idx="365">
                  <c:v>500000</c:v>
                </c:pt>
                <c:pt idx="366">
                  <c:v>67680.133277800662</c:v>
                </c:pt>
                <c:pt idx="367">
                  <c:v>500000</c:v>
                </c:pt>
                <c:pt idx="368">
                  <c:v>68596.418159100111</c:v>
                </c:pt>
                <c:pt idx="369">
                  <c:v>500000</c:v>
                </c:pt>
                <c:pt idx="370">
                  <c:v>69512.70304039953</c:v>
                </c:pt>
                <c:pt idx="371">
                  <c:v>500000</c:v>
                </c:pt>
                <c:pt idx="372">
                  <c:v>70428.987921698979</c:v>
                </c:pt>
                <c:pt idx="373">
                  <c:v>500000</c:v>
                </c:pt>
                <c:pt idx="374">
                  <c:v>71345.272802998428</c:v>
                </c:pt>
                <c:pt idx="375">
                  <c:v>500000</c:v>
                </c:pt>
                <c:pt idx="376">
                  <c:v>72261.557684297877</c:v>
                </c:pt>
                <c:pt idx="377">
                  <c:v>500000</c:v>
                </c:pt>
                <c:pt idx="378">
                  <c:v>73177.842565597326</c:v>
                </c:pt>
                <c:pt idx="379">
                  <c:v>500000</c:v>
                </c:pt>
                <c:pt idx="380">
                  <c:v>74094.127446896775</c:v>
                </c:pt>
                <c:pt idx="381">
                  <c:v>500000</c:v>
                </c:pt>
                <c:pt idx="382">
                  <c:v>75010.412328196224</c:v>
                </c:pt>
                <c:pt idx="383">
                  <c:v>500000</c:v>
                </c:pt>
                <c:pt idx="384">
                  <c:v>75926.697209495673</c:v>
                </c:pt>
                <c:pt idx="385">
                  <c:v>500000</c:v>
                </c:pt>
                <c:pt idx="386">
                  <c:v>76842.982090795122</c:v>
                </c:pt>
                <c:pt idx="387">
                  <c:v>500000</c:v>
                </c:pt>
                <c:pt idx="388">
                  <c:v>77759.266972094571</c:v>
                </c:pt>
                <c:pt idx="389">
                  <c:v>500000</c:v>
                </c:pt>
                <c:pt idx="390">
                  <c:v>78675.551853394019</c:v>
                </c:pt>
                <c:pt idx="391">
                  <c:v>500000</c:v>
                </c:pt>
                <c:pt idx="392">
                  <c:v>79591.836734693468</c:v>
                </c:pt>
                <c:pt idx="393">
                  <c:v>500000</c:v>
                </c:pt>
                <c:pt idx="394">
                  <c:v>80508.121615992917</c:v>
                </c:pt>
                <c:pt idx="395">
                  <c:v>500000</c:v>
                </c:pt>
                <c:pt idx="396">
                  <c:v>81424.406497292366</c:v>
                </c:pt>
                <c:pt idx="397">
                  <c:v>500000</c:v>
                </c:pt>
                <c:pt idx="398">
                  <c:v>82340.691378591786</c:v>
                </c:pt>
                <c:pt idx="399">
                  <c:v>500000</c:v>
                </c:pt>
                <c:pt idx="400">
                  <c:v>83256.976259891235</c:v>
                </c:pt>
                <c:pt idx="401">
                  <c:v>500000</c:v>
                </c:pt>
                <c:pt idx="402">
                  <c:v>84173.261141190684</c:v>
                </c:pt>
                <c:pt idx="403">
                  <c:v>500000</c:v>
                </c:pt>
                <c:pt idx="404">
                  <c:v>85089.546022490133</c:v>
                </c:pt>
                <c:pt idx="405">
                  <c:v>500000</c:v>
                </c:pt>
                <c:pt idx="406">
                  <c:v>86005.830903789581</c:v>
                </c:pt>
                <c:pt idx="407">
                  <c:v>500000</c:v>
                </c:pt>
                <c:pt idx="408">
                  <c:v>86922.11578508903</c:v>
                </c:pt>
                <c:pt idx="409">
                  <c:v>500000</c:v>
                </c:pt>
                <c:pt idx="410">
                  <c:v>87838.400666388479</c:v>
                </c:pt>
                <c:pt idx="411">
                  <c:v>500000</c:v>
                </c:pt>
                <c:pt idx="412">
                  <c:v>88754.685547687928</c:v>
                </c:pt>
                <c:pt idx="413">
                  <c:v>500000</c:v>
                </c:pt>
                <c:pt idx="414">
                  <c:v>89670.970428987377</c:v>
                </c:pt>
                <c:pt idx="415">
                  <c:v>500000</c:v>
                </c:pt>
                <c:pt idx="416">
                  <c:v>90587.255310286826</c:v>
                </c:pt>
                <c:pt idx="417">
                  <c:v>500000</c:v>
                </c:pt>
                <c:pt idx="418">
                  <c:v>91503.540191586275</c:v>
                </c:pt>
                <c:pt idx="419">
                  <c:v>500000</c:v>
                </c:pt>
                <c:pt idx="420">
                  <c:v>92419.825072885724</c:v>
                </c:pt>
                <c:pt idx="421">
                  <c:v>500000</c:v>
                </c:pt>
                <c:pt idx="422">
                  <c:v>93336.109954185173</c:v>
                </c:pt>
                <c:pt idx="423">
                  <c:v>500000</c:v>
                </c:pt>
                <c:pt idx="424">
                  <c:v>94252.394835484622</c:v>
                </c:pt>
                <c:pt idx="425">
                  <c:v>500000</c:v>
                </c:pt>
                <c:pt idx="426">
                  <c:v>95168.679716784041</c:v>
                </c:pt>
                <c:pt idx="427">
                  <c:v>500000</c:v>
                </c:pt>
                <c:pt idx="428">
                  <c:v>96084.96459808349</c:v>
                </c:pt>
                <c:pt idx="429">
                  <c:v>500000</c:v>
                </c:pt>
                <c:pt idx="430">
                  <c:v>97001.249479382939</c:v>
                </c:pt>
                <c:pt idx="431">
                  <c:v>500000</c:v>
                </c:pt>
                <c:pt idx="432">
                  <c:v>97917.534360682388</c:v>
                </c:pt>
                <c:pt idx="433">
                  <c:v>500000</c:v>
                </c:pt>
                <c:pt idx="434">
                  <c:v>98833.819241981837</c:v>
                </c:pt>
                <c:pt idx="435">
                  <c:v>500000</c:v>
                </c:pt>
                <c:pt idx="436">
                  <c:v>99750.104123281286</c:v>
                </c:pt>
                <c:pt idx="437">
                  <c:v>500000</c:v>
                </c:pt>
                <c:pt idx="438">
                  <c:v>99750.104123281286</c:v>
                </c:pt>
                <c:pt idx="439">
                  <c:v>500000</c:v>
                </c:pt>
                <c:pt idx="440">
                  <c:v>99750.104123281286</c:v>
                </c:pt>
                <c:pt idx="441">
                  <c:v>500000</c:v>
                </c:pt>
                <c:pt idx="442">
                  <c:v>99750.104123281286</c:v>
                </c:pt>
                <c:pt idx="443">
                  <c:v>500000</c:v>
                </c:pt>
                <c:pt idx="444">
                  <c:v>99750.104123281286</c:v>
                </c:pt>
                <c:pt idx="445">
                  <c:v>500000</c:v>
                </c:pt>
                <c:pt idx="446">
                  <c:v>99750.104123281286</c:v>
                </c:pt>
                <c:pt idx="447">
                  <c:v>500000</c:v>
                </c:pt>
                <c:pt idx="448">
                  <c:v>99750.104123281286</c:v>
                </c:pt>
                <c:pt idx="449">
                  <c:v>500000</c:v>
                </c:pt>
                <c:pt idx="450">
                  <c:v>99750.104123281286</c:v>
                </c:pt>
                <c:pt idx="451">
                  <c:v>500000</c:v>
                </c:pt>
                <c:pt idx="452">
                  <c:v>99750.104123281286</c:v>
                </c:pt>
                <c:pt idx="453">
                  <c:v>500000</c:v>
                </c:pt>
                <c:pt idx="454">
                  <c:v>99750.104123281286</c:v>
                </c:pt>
                <c:pt idx="455">
                  <c:v>500000</c:v>
                </c:pt>
                <c:pt idx="456">
                  <c:v>99750.104123281286</c:v>
                </c:pt>
                <c:pt idx="457">
                  <c:v>500000</c:v>
                </c:pt>
                <c:pt idx="458">
                  <c:v>99750.104123281286</c:v>
                </c:pt>
                <c:pt idx="459">
                  <c:v>500000</c:v>
                </c:pt>
                <c:pt idx="460">
                  <c:v>99750.104123281286</c:v>
                </c:pt>
                <c:pt idx="461">
                  <c:v>500000</c:v>
                </c:pt>
                <c:pt idx="462">
                  <c:v>99750.104123281286</c:v>
                </c:pt>
                <c:pt idx="463">
                  <c:v>500000</c:v>
                </c:pt>
                <c:pt idx="464">
                  <c:v>99750.104123281286</c:v>
                </c:pt>
                <c:pt idx="465">
                  <c:v>500000</c:v>
                </c:pt>
                <c:pt idx="466">
                  <c:v>99750.104123281286</c:v>
                </c:pt>
                <c:pt idx="467">
                  <c:v>500000</c:v>
                </c:pt>
                <c:pt idx="468">
                  <c:v>99750.104123281286</c:v>
                </c:pt>
                <c:pt idx="469">
                  <c:v>500000</c:v>
                </c:pt>
                <c:pt idx="470">
                  <c:v>99750.104123281286</c:v>
                </c:pt>
                <c:pt idx="471">
                  <c:v>500000</c:v>
                </c:pt>
                <c:pt idx="472">
                  <c:v>99750.104123281286</c:v>
                </c:pt>
                <c:pt idx="473">
                  <c:v>500000</c:v>
                </c:pt>
                <c:pt idx="474">
                  <c:v>99750.104123281286</c:v>
                </c:pt>
                <c:pt idx="475">
                  <c:v>500000</c:v>
                </c:pt>
                <c:pt idx="476">
                  <c:v>99750.104123281286</c:v>
                </c:pt>
                <c:pt idx="477">
                  <c:v>500000</c:v>
                </c:pt>
                <c:pt idx="478">
                  <c:v>99750.104123281286</c:v>
                </c:pt>
                <c:pt idx="479">
                  <c:v>500000</c:v>
                </c:pt>
                <c:pt idx="480">
                  <c:v>99750.104123281286</c:v>
                </c:pt>
                <c:pt idx="481">
                  <c:v>500000</c:v>
                </c:pt>
                <c:pt idx="482">
                  <c:v>99750.104123281286</c:v>
                </c:pt>
                <c:pt idx="483">
                  <c:v>500000</c:v>
                </c:pt>
                <c:pt idx="484">
                  <c:v>99750.104123281286</c:v>
                </c:pt>
                <c:pt idx="485">
                  <c:v>500000</c:v>
                </c:pt>
                <c:pt idx="486">
                  <c:v>99750.104123281286</c:v>
                </c:pt>
                <c:pt idx="487">
                  <c:v>500000</c:v>
                </c:pt>
                <c:pt idx="488">
                  <c:v>99750.104123281286</c:v>
                </c:pt>
                <c:pt idx="489">
                  <c:v>500000</c:v>
                </c:pt>
                <c:pt idx="490">
                  <c:v>99750.104123281286</c:v>
                </c:pt>
                <c:pt idx="491">
                  <c:v>500000</c:v>
                </c:pt>
                <c:pt idx="492">
                  <c:v>99750.104123281286</c:v>
                </c:pt>
                <c:pt idx="493">
                  <c:v>500000</c:v>
                </c:pt>
                <c:pt idx="494">
                  <c:v>99750.104123281286</c:v>
                </c:pt>
                <c:pt idx="495">
                  <c:v>500000</c:v>
                </c:pt>
                <c:pt idx="496">
                  <c:v>99750.104123281286</c:v>
                </c:pt>
                <c:pt idx="497">
                  <c:v>500000</c:v>
                </c:pt>
                <c:pt idx="498">
                  <c:v>99750.104123281286</c:v>
                </c:pt>
                <c:pt idx="499">
                  <c:v>500000</c:v>
                </c:pt>
                <c:pt idx="500">
                  <c:v>99750.104123281286</c:v>
                </c:pt>
                <c:pt idx="501">
                  <c:v>500000</c:v>
                </c:pt>
                <c:pt idx="502">
                  <c:v>99750.104123281286</c:v>
                </c:pt>
                <c:pt idx="503">
                  <c:v>500000</c:v>
                </c:pt>
                <c:pt idx="504">
                  <c:v>99750.104123281286</c:v>
                </c:pt>
                <c:pt idx="505">
                  <c:v>500000</c:v>
                </c:pt>
                <c:pt idx="506">
                  <c:v>99750.104123281286</c:v>
                </c:pt>
                <c:pt idx="507">
                  <c:v>500000</c:v>
                </c:pt>
                <c:pt idx="508">
                  <c:v>99750.104123281286</c:v>
                </c:pt>
                <c:pt idx="509">
                  <c:v>500000</c:v>
                </c:pt>
                <c:pt idx="510">
                  <c:v>99750.104123281286</c:v>
                </c:pt>
                <c:pt idx="511">
                  <c:v>500000</c:v>
                </c:pt>
                <c:pt idx="512">
                  <c:v>99750.104123281286</c:v>
                </c:pt>
                <c:pt idx="513">
                  <c:v>500000</c:v>
                </c:pt>
                <c:pt idx="514">
                  <c:v>99750.104123281286</c:v>
                </c:pt>
                <c:pt idx="515">
                  <c:v>500000</c:v>
                </c:pt>
                <c:pt idx="516">
                  <c:v>99750.104123281286</c:v>
                </c:pt>
                <c:pt idx="517">
                  <c:v>500000</c:v>
                </c:pt>
                <c:pt idx="518">
                  <c:v>99750.104123281286</c:v>
                </c:pt>
                <c:pt idx="519">
                  <c:v>500000</c:v>
                </c:pt>
                <c:pt idx="520">
                  <c:v>99750.104123281286</c:v>
                </c:pt>
                <c:pt idx="521">
                  <c:v>500000</c:v>
                </c:pt>
                <c:pt idx="522">
                  <c:v>99750.104123281286</c:v>
                </c:pt>
                <c:pt idx="523">
                  <c:v>500000</c:v>
                </c:pt>
                <c:pt idx="524">
                  <c:v>99750.104123281286</c:v>
                </c:pt>
                <c:pt idx="525">
                  <c:v>500000</c:v>
                </c:pt>
                <c:pt idx="526">
                  <c:v>99750.104123281286</c:v>
                </c:pt>
                <c:pt idx="527">
                  <c:v>500000</c:v>
                </c:pt>
                <c:pt idx="528">
                  <c:v>99750.104123281286</c:v>
                </c:pt>
                <c:pt idx="529">
                  <c:v>500000</c:v>
                </c:pt>
                <c:pt idx="530">
                  <c:v>99750.104123281286</c:v>
                </c:pt>
                <c:pt idx="531">
                  <c:v>500000</c:v>
                </c:pt>
                <c:pt idx="532">
                  <c:v>99750.104123281286</c:v>
                </c:pt>
                <c:pt idx="533">
                  <c:v>500000</c:v>
                </c:pt>
                <c:pt idx="534">
                  <c:v>99750.104123281286</c:v>
                </c:pt>
                <c:pt idx="535">
                  <c:v>500000</c:v>
                </c:pt>
                <c:pt idx="536">
                  <c:v>99750.104123281286</c:v>
                </c:pt>
                <c:pt idx="537">
                  <c:v>500000</c:v>
                </c:pt>
                <c:pt idx="538">
                  <c:v>99750.104123281286</c:v>
                </c:pt>
                <c:pt idx="539">
                  <c:v>500000</c:v>
                </c:pt>
                <c:pt idx="540">
                  <c:v>99750.104123281286</c:v>
                </c:pt>
                <c:pt idx="541">
                  <c:v>500000</c:v>
                </c:pt>
                <c:pt idx="542">
                  <c:v>99750.104123281286</c:v>
                </c:pt>
                <c:pt idx="543">
                  <c:v>500000</c:v>
                </c:pt>
                <c:pt idx="544">
                  <c:v>99750.104123281286</c:v>
                </c:pt>
                <c:pt idx="545">
                  <c:v>500000</c:v>
                </c:pt>
                <c:pt idx="546">
                  <c:v>99750.104123281286</c:v>
                </c:pt>
                <c:pt idx="547">
                  <c:v>500000</c:v>
                </c:pt>
                <c:pt idx="548">
                  <c:v>99750.104123281286</c:v>
                </c:pt>
                <c:pt idx="549">
                  <c:v>500000</c:v>
                </c:pt>
                <c:pt idx="550">
                  <c:v>99750.104123281286</c:v>
                </c:pt>
                <c:pt idx="551">
                  <c:v>500000</c:v>
                </c:pt>
                <c:pt idx="552">
                  <c:v>99750.104123281286</c:v>
                </c:pt>
                <c:pt idx="553">
                  <c:v>500000</c:v>
                </c:pt>
                <c:pt idx="554">
                  <c:v>99750.104123281286</c:v>
                </c:pt>
                <c:pt idx="555">
                  <c:v>500000</c:v>
                </c:pt>
                <c:pt idx="556">
                  <c:v>99750.104123281286</c:v>
                </c:pt>
                <c:pt idx="557">
                  <c:v>500000</c:v>
                </c:pt>
                <c:pt idx="558">
                  <c:v>99750.104123281286</c:v>
                </c:pt>
                <c:pt idx="559">
                  <c:v>500000</c:v>
                </c:pt>
                <c:pt idx="560">
                  <c:v>99750.104123281286</c:v>
                </c:pt>
                <c:pt idx="561">
                  <c:v>500000</c:v>
                </c:pt>
                <c:pt idx="562">
                  <c:v>99750.104123281286</c:v>
                </c:pt>
                <c:pt idx="563">
                  <c:v>500000</c:v>
                </c:pt>
                <c:pt idx="564">
                  <c:v>99750.104123281286</c:v>
                </c:pt>
                <c:pt idx="565">
                  <c:v>500000</c:v>
                </c:pt>
                <c:pt idx="566">
                  <c:v>99750.104123281286</c:v>
                </c:pt>
                <c:pt idx="567">
                  <c:v>500000</c:v>
                </c:pt>
                <c:pt idx="568">
                  <c:v>99750.104123281286</c:v>
                </c:pt>
                <c:pt idx="569">
                  <c:v>500000</c:v>
                </c:pt>
                <c:pt idx="570">
                  <c:v>99750.104123281286</c:v>
                </c:pt>
                <c:pt idx="571">
                  <c:v>500000</c:v>
                </c:pt>
                <c:pt idx="572">
                  <c:v>99750.104123281286</c:v>
                </c:pt>
                <c:pt idx="573">
                  <c:v>500000</c:v>
                </c:pt>
                <c:pt idx="574">
                  <c:v>99750.104123281286</c:v>
                </c:pt>
                <c:pt idx="575">
                  <c:v>500000</c:v>
                </c:pt>
                <c:pt idx="576">
                  <c:v>99750.104123281286</c:v>
                </c:pt>
                <c:pt idx="577">
                  <c:v>500000</c:v>
                </c:pt>
                <c:pt idx="578">
                  <c:v>99750.104123281286</c:v>
                </c:pt>
                <c:pt idx="579">
                  <c:v>500000</c:v>
                </c:pt>
                <c:pt idx="580">
                  <c:v>99750.104123281286</c:v>
                </c:pt>
                <c:pt idx="581">
                  <c:v>500000</c:v>
                </c:pt>
                <c:pt idx="582">
                  <c:v>99750.104123281286</c:v>
                </c:pt>
                <c:pt idx="583">
                  <c:v>500000</c:v>
                </c:pt>
                <c:pt idx="584">
                  <c:v>99750.104123281286</c:v>
                </c:pt>
                <c:pt idx="585">
                  <c:v>500000</c:v>
                </c:pt>
                <c:pt idx="586">
                  <c:v>99750.104123281286</c:v>
                </c:pt>
                <c:pt idx="587">
                  <c:v>500000</c:v>
                </c:pt>
                <c:pt idx="588">
                  <c:v>99750.104123281286</c:v>
                </c:pt>
                <c:pt idx="589">
                  <c:v>500000</c:v>
                </c:pt>
                <c:pt idx="590">
                  <c:v>99750.104123281286</c:v>
                </c:pt>
                <c:pt idx="591">
                  <c:v>500000</c:v>
                </c:pt>
                <c:pt idx="592">
                  <c:v>99750.104123281286</c:v>
                </c:pt>
                <c:pt idx="593">
                  <c:v>500000</c:v>
                </c:pt>
                <c:pt idx="594">
                  <c:v>99750.104123281286</c:v>
                </c:pt>
                <c:pt idx="595">
                  <c:v>500000</c:v>
                </c:pt>
                <c:pt idx="596">
                  <c:v>99750.104123281286</c:v>
                </c:pt>
                <c:pt idx="597">
                  <c:v>500000</c:v>
                </c:pt>
                <c:pt idx="598">
                  <c:v>99750.104123281286</c:v>
                </c:pt>
                <c:pt idx="599">
                  <c:v>500000</c:v>
                </c:pt>
                <c:pt idx="600">
                  <c:v>99750.104123281286</c:v>
                </c:pt>
                <c:pt idx="601">
                  <c:v>500000</c:v>
                </c:pt>
                <c:pt idx="602">
                  <c:v>99750.104123281286</c:v>
                </c:pt>
                <c:pt idx="603">
                  <c:v>500000</c:v>
                </c:pt>
                <c:pt idx="604">
                  <c:v>99750.104123281286</c:v>
                </c:pt>
                <c:pt idx="605">
                  <c:v>500000</c:v>
                </c:pt>
                <c:pt idx="606">
                  <c:v>99750.104123281286</c:v>
                </c:pt>
                <c:pt idx="607">
                  <c:v>500000</c:v>
                </c:pt>
                <c:pt idx="608">
                  <c:v>99750.104123281286</c:v>
                </c:pt>
                <c:pt idx="609">
                  <c:v>500000</c:v>
                </c:pt>
                <c:pt idx="610">
                  <c:v>99750.104123281286</c:v>
                </c:pt>
                <c:pt idx="611">
                  <c:v>500000</c:v>
                </c:pt>
                <c:pt idx="612">
                  <c:v>99750.104123281286</c:v>
                </c:pt>
                <c:pt idx="613">
                  <c:v>500000</c:v>
                </c:pt>
                <c:pt idx="614">
                  <c:v>99750.104123281286</c:v>
                </c:pt>
                <c:pt idx="615">
                  <c:v>500000</c:v>
                </c:pt>
                <c:pt idx="616">
                  <c:v>99750.104123281286</c:v>
                </c:pt>
                <c:pt idx="617">
                  <c:v>500000</c:v>
                </c:pt>
                <c:pt idx="618">
                  <c:v>99750.104123281286</c:v>
                </c:pt>
                <c:pt idx="619">
                  <c:v>500000</c:v>
                </c:pt>
                <c:pt idx="620">
                  <c:v>99750.104123281286</c:v>
                </c:pt>
                <c:pt idx="621">
                  <c:v>500000</c:v>
                </c:pt>
                <c:pt idx="622">
                  <c:v>99750.104123281286</c:v>
                </c:pt>
                <c:pt idx="623">
                  <c:v>500000</c:v>
                </c:pt>
                <c:pt idx="624">
                  <c:v>99750.104123281286</c:v>
                </c:pt>
                <c:pt idx="625">
                  <c:v>500000</c:v>
                </c:pt>
                <c:pt idx="626">
                  <c:v>99750.104123281286</c:v>
                </c:pt>
                <c:pt idx="627">
                  <c:v>500000</c:v>
                </c:pt>
                <c:pt idx="628">
                  <c:v>99750.104123281286</c:v>
                </c:pt>
                <c:pt idx="629">
                  <c:v>500000</c:v>
                </c:pt>
                <c:pt idx="630">
                  <c:v>99750.104123281286</c:v>
                </c:pt>
                <c:pt idx="631">
                  <c:v>500000</c:v>
                </c:pt>
                <c:pt idx="632">
                  <c:v>99750.104123281286</c:v>
                </c:pt>
                <c:pt idx="633">
                  <c:v>500000</c:v>
                </c:pt>
                <c:pt idx="634">
                  <c:v>99750.104123281286</c:v>
                </c:pt>
                <c:pt idx="635">
                  <c:v>500000</c:v>
                </c:pt>
                <c:pt idx="636">
                  <c:v>99750.104123281286</c:v>
                </c:pt>
                <c:pt idx="637">
                  <c:v>500000</c:v>
                </c:pt>
                <c:pt idx="638">
                  <c:v>99750.104123281286</c:v>
                </c:pt>
                <c:pt idx="639">
                  <c:v>500000</c:v>
                </c:pt>
                <c:pt idx="640">
                  <c:v>99750.104123281286</c:v>
                </c:pt>
                <c:pt idx="641">
                  <c:v>500000</c:v>
                </c:pt>
                <c:pt idx="642">
                  <c:v>99750.104123281286</c:v>
                </c:pt>
                <c:pt idx="643">
                  <c:v>500000</c:v>
                </c:pt>
                <c:pt idx="644">
                  <c:v>99750.104123281286</c:v>
                </c:pt>
                <c:pt idx="645">
                  <c:v>500000</c:v>
                </c:pt>
                <c:pt idx="646">
                  <c:v>99750.104123281286</c:v>
                </c:pt>
                <c:pt idx="647">
                  <c:v>500000</c:v>
                </c:pt>
                <c:pt idx="648">
                  <c:v>99750.104123281286</c:v>
                </c:pt>
                <c:pt idx="649">
                  <c:v>500000</c:v>
                </c:pt>
                <c:pt idx="650">
                  <c:v>99750.104123281286</c:v>
                </c:pt>
                <c:pt idx="651">
                  <c:v>500000</c:v>
                </c:pt>
                <c:pt idx="652">
                  <c:v>99750.104123281286</c:v>
                </c:pt>
                <c:pt idx="653">
                  <c:v>500000</c:v>
                </c:pt>
                <c:pt idx="654">
                  <c:v>99750.104123281286</c:v>
                </c:pt>
                <c:pt idx="655">
                  <c:v>500000</c:v>
                </c:pt>
                <c:pt idx="656">
                  <c:v>99750.104123281286</c:v>
                </c:pt>
                <c:pt idx="657">
                  <c:v>500000</c:v>
                </c:pt>
                <c:pt idx="658">
                  <c:v>99750.104123281286</c:v>
                </c:pt>
                <c:pt idx="659">
                  <c:v>500000</c:v>
                </c:pt>
                <c:pt idx="660">
                  <c:v>99750.104123281286</c:v>
                </c:pt>
                <c:pt idx="661">
                  <c:v>500000</c:v>
                </c:pt>
                <c:pt idx="662">
                  <c:v>99750.104123281286</c:v>
                </c:pt>
                <c:pt idx="663">
                  <c:v>500000</c:v>
                </c:pt>
                <c:pt idx="664">
                  <c:v>99750.104123281286</c:v>
                </c:pt>
                <c:pt idx="665">
                  <c:v>500000</c:v>
                </c:pt>
                <c:pt idx="666">
                  <c:v>99750.104123281286</c:v>
                </c:pt>
                <c:pt idx="667">
                  <c:v>500000</c:v>
                </c:pt>
                <c:pt idx="668">
                  <c:v>99750.104123281286</c:v>
                </c:pt>
                <c:pt idx="669">
                  <c:v>500000</c:v>
                </c:pt>
                <c:pt idx="670">
                  <c:v>99750.104123281286</c:v>
                </c:pt>
                <c:pt idx="671">
                  <c:v>500000</c:v>
                </c:pt>
                <c:pt idx="672">
                  <c:v>99750.104123281286</c:v>
                </c:pt>
                <c:pt idx="673">
                  <c:v>500000</c:v>
                </c:pt>
                <c:pt idx="674">
                  <c:v>99750.104123281286</c:v>
                </c:pt>
                <c:pt idx="675">
                  <c:v>500000</c:v>
                </c:pt>
                <c:pt idx="676">
                  <c:v>99750.104123281286</c:v>
                </c:pt>
                <c:pt idx="677">
                  <c:v>500000</c:v>
                </c:pt>
                <c:pt idx="678">
                  <c:v>99750.104123281286</c:v>
                </c:pt>
                <c:pt idx="679">
                  <c:v>500000</c:v>
                </c:pt>
                <c:pt idx="680">
                  <c:v>99750.104123281286</c:v>
                </c:pt>
                <c:pt idx="681">
                  <c:v>500000</c:v>
                </c:pt>
                <c:pt idx="682">
                  <c:v>99750.104123281286</c:v>
                </c:pt>
                <c:pt idx="683">
                  <c:v>500000</c:v>
                </c:pt>
                <c:pt idx="684">
                  <c:v>99750.104123281286</c:v>
                </c:pt>
                <c:pt idx="685">
                  <c:v>500000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BC7-4481-81B2-2624603B888F}"/>
            </c:ext>
          </c:extLst>
        </c:ser>
        <c:ser>
          <c:idx val="7"/>
          <c:order val="2"/>
          <c:tx>
            <c:v>Effektivitetstab</c:v>
          </c:tx>
          <c:spPr>
            <a:ln w="38100">
              <a:solidFill>
                <a:srgbClr val="F1A78A">
                  <a:alpha val="69804"/>
                </a:srgbClr>
              </a:solidFill>
            </a:ln>
          </c:spPr>
          <c:marker>
            <c:symbol val="none"/>
          </c:marker>
          <c:xVal>
            <c:numRef>
              <c:f>'3'!$AC$31:$AC$718</c:f>
              <c:numCache>
                <c:formatCode>#,##0.000</c:formatCode>
                <c:ptCount val="688"/>
                <c:pt idx="0">
                  <c:v>100</c:v>
                </c:pt>
                <c:pt idx="1">
                  <c:v>100</c:v>
                </c:pt>
                <c:pt idx="2">
                  <c:v>100.16659725114536</c:v>
                </c:pt>
                <c:pt idx="3">
                  <c:v>100.16659725114536</c:v>
                </c:pt>
                <c:pt idx="4">
                  <c:v>100.33319450229072</c:v>
                </c:pt>
                <c:pt idx="5">
                  <c:v>100.33319450229072</c:v>
                </c:pt>
                <c:pt idx="6">
                  <c:v>100.49979175343609</c:v>
                </c:pt>
                <c:pt idx="7">
                  <c:v>100.49979175343609</c:v>
                </c:pt>
                <c:pt idx="8">
                  <c:v>100.66638900458145</c:v>
                </c:pt>
                <c:pt idx="9">
                  <c:v>100.66638900458145</c:v>
                </c:pt>
                <c:pt idx="10">
                  <c:v>100.83298625572681</c:v>
                </c:pt>
                <c:pt idx="11">
                  <c:v>100.83298625572681</c:v>
                </c:pt>
                <c:pt idx="12">
                  <c:v>100.99958350687217</c:v>
                </c:pt>
                <c:pt idx="13">
                  <c:v>100.99958350687217</c:v>
                </c:pt>
                <c:pt idx="14">
                  <c:v>101.16618075801753</c:v>
                </c:pt>
                <c:pt idx="15">
                  <c:v>101.16618075801753</c:v>
                </c:pt>
                <c:pt idx="16">
                  <c:v>101.33277800916289</c:v>
                </c:pt>
                <c:pt idx="17">
                  <c:v>101.33277800916289</c:v>
                </c:pt>
                <c:pt idx="18">
                  <c:v>101.49937526030826</c:v>
                </c:pt>
                <c:pt idx="19">
                  <c:v>101.49937526030826</c:v>
                </c:pt>
                <c:pt idx="20">
                  <c:v>101.66597251145362</c:v>
                </c:pt>
                <c:pt idx="21">
                  <c:v>101.66597251145362</c:v>
                </c:pt>
                <c:pt idx="22">
                  <c:v>101.83256976259898</c:v>
                </c:pt>
                <c:pt idx="23">
                  <c:v>101.83256976259898</c:v>
                </c:pt>
                <c:pt idx="24">
                  <c:v>101.99916701374434</c:v>
                </c:pt>
                <c:pt idx="25">
                  <c:v>101.99916701374434</c:v>
                </c:pt>
                <c:pt idx="26">
                  <c:v>102.1657642648897</c:v>
                </c:pt>
                <c:pt idx="27">
                  <c:v>102.1657642648897</c:v>
                </c:pt>
                <c:pt idx="28">
                  <c:v>102.33236151603506</c:v>
                </c:pt>
                <c:pt idx="29">
                  <c:v>102.33236151603506</c:v>
                </c:pt>
                <c:pt idx="30">
                  <c:v>102.49895876718043</c:v>
                </c:pt>
                <c:pt idx="31">
                  <c:v>102.49895876718043</c:v>
                </c:pt>
                <c:pt idx="32">
                  <c:v>102.66555601832579</c:v>
                </c:pt>
                <c:pt idx="33">
                  <c:v>102.66555601832579</c:v>
                </c:pt>
                <c:pt idx="34">
                  <c:v>102.83215326947115</c:v>
                </c:pt>
                <c:pt idx="35">
                  <c:v>102.83215326947115</c:v>
                </c:pt>
                <c:pt idx="36">
                  <c:v>102.99875052061651</c:v>
                </c:pt>
                <c:pt idx="37">
                  <c:v>102.99875052061651</c:v>
                </c:pt>
                <c:pt idx="38">
                  <c:v>103.16534777176187</c:v>
                </c:pt>
                <c:pt idx="39">
                  <c:v>103.16534777176187</c:v>
                </c:pt>
                <c:pt idx="40">
                  <c:v>103.33194502290723</c:v>
                </c:pt>
                <c:pt idx="41">
                  <c:v>103.33194502290723</c:v>
                </c:pt>
                <c:pt idx="42">
                  <c:v>103.4985422740526</c:v>
                </c:pt>
                <c:pt idx="43">
                  <c:v>103.4985422740526</c:v>
                </c:pt>
                <c:pt idx="44">
                  <c:v>103.66513952519796</c:v>
                </c:pt>
                <c:pt idx="45">
                  <c:v>103.66513952519796</c:v>
                </c:pt>
                <c:pt idx="46">
                  <c:v>103.83173677634332</c:v>
                </c:pt>
                <c:pt idx="47">
                  <c:v>103.83173677634332</c:v>
                </c:pt>
                <c:pt idx="48">
                  <c:v>103.99833402748868</c:v>
                </c:pt>
                <c:pt idx="49">
                  <c:v>103.99833402748868</c:v>
                </c:pt>
                <c:pt idx="50">
                  <c:v>104.16493127863404</c:v>
                </c:pt>
                <c:pt idx="51">
                  <c:v>104.16493127863404</c:v>
                </c:pt>
                <c:pt idx="52">
                  <c:v>104.3315285297794</c:v>
                </c:pt>
                <c:pt idx="53">
                  <c:v>104.3315285297794</c:v>
                </c:pt>
                <c:pt idx="54">
                  <c:v>104.49812578092477</c:v>
                </c:pt>
                <c:pt idx="55">
                  <c:v>104.49812578092477</c:v>
                </c:pt>
                <c:pt idx="56">
                  <c:v>104.66472303207013</c:v>
                </c:pt>
                <c:pt idx="57">
                  <c:v>104.66472303207013</c:v>
                </c:pt>
                <c:pt idx="58">
                  <c:v>104.83132028321549</c:v>
                </c:pt>
                <c:pt idx="59">
                  <c:v>104.83132028321549</c:v>
                </c:pt>
                <c:pt idx="60">
                  <c:v>104.99791753436085</c:v>
                </c:pt>
                <c:pt idx="61">
                  <c:v>104.99791753436085</c:v>
                </c:pt>
                <c:pt idx="62">
                  <c:v>105.16451478550621</c:v>
                </c:pt>
                <c:pt idx="63">
                  <c:v>105.16451478550621</c:v>
                </c:pt>
                <c:pt idx="64">
                  <c:v>105.33111203665158</c:v>
                </c:pt>
                <c:pt idx="65">
                  <c:v>105.33111203665158</c:v>
                </c:pt>
                <c:pt idx="66">
                  <c:v>105.49770928779694</c:v>
                </c:pt>
                <c:pt idx="67">
                  <c:v>105.49770928779694</c:v>
                </c:pt>
                <c:pt idx="68">
                  <c:v>105.6643065389423</c:v>
                </c:pt>
                <c:pt idx="69">
                  <c:v>105.6643065389423</c:v>
                </c:pt>
                <c:pt idx="70">
                  <c:v>105.83090379008766</c:v>
                </c:pt>
                <c:pt idx="71">
                  <c:v>105.83090379008766</c:v>
                </c:pt>
                <c:pt idx="72">
                  <c:v>105.99750104123302</c:v>
                </c:pt>
                <c:pt idx="73">
                  <c:v>105.99750104123302</c:v>
                </c:pt>
                <c:pt idx="74">
                  <c:v>106.16409829237838</c:v>
                </c:pt>
                <c:pt idx="75">
                  <c:v>106.16409829237838</c:v>
                </c:pt>
                <c:pt idx="76">
                  <c:v>106.33069554352375</c:v>
                </c:pt>
                <c:pt idx="77">
                  <c:v>106.33069554352375</c:v>
                </c:pt>
                <c:pt idx="78">
                  <c:v>106.49729279466911</c:v>
                </c:pt>
                <c:pt idx="79">
                  <c:v>106.49729279466911</c:v>
                </c:pt>
                <c:pt idx="80">
                  <c:v>106.66389004581447</c:v>
                </c:pt>
                <c:pt idx="81">
                  <c:v>106.66389004581447</c:v>
                </c:pt>
                <c:pt idx="82">
                  <c:v>106.83048729695983</c:v>
                </c:pt>
                <c:pt idx="83">
                  <c:v>106.83048729695983</c:v>
                </c:pt>
                <c:pt idx="84">
                  <c:v>106.99708454810519</c:v>
                </c:pt>
                <c:pt idx="85">
                  <c:v>106.99708454810519</c:v>
                </c:pt>
                <c:pt idx="86">
                  <c:v>107.16368179925055</c:v>
                </c:pt>
                <c:pt idx="87">
                  <c:v>107.16368179925055</c:v>
                </c:pt>
                <c:pt idx="88">
                  <c:v>107.33027905039592</c:v>
                </c:pt>
                <c:pt idx="89">
                  <c:v>107.33027905039592</c:v>
                </c:pt>
                <c:pt idx="90">
                  <c:v>107.49687630154128</c:v>
                </c:pt>
                <c:pt idx="91">
                  <c:v>107.49687630154128</c:v>
                </c:pt>
                <c:pt idx="92">
                  <c:v>107.66347355268664</c:v>
                </c:pt>
                <c:pt idx="93">
                  <c:v>107.66347355268664</c:v>
                </c:pt>
                <c:pt idx="94">
                  <c:v>107.830070803832</c:v>
                </c:pt>
                <c:pt idx="95">
                  <c:v>107.830070803832</c:v>
                </c:pt>
                <c:pt idx="96">
                  <c:v>107.99666805497736</c:v>
                </c:pt>
                <c:pt idx="97">
                  <c:v>107.99666805497736</c:v>
                </c:pt>
                <c:pt idx="98">
                  <c:v>108.16326530612272</c:v>
                </c:pt>
                <c:pt idx="99">
                  <c:v>108.16326530612272</c:v>
                </c:pt>
                <c:pt idx="100">
                  <c:v>108.32986255726809</c:v>
                </c:pt>
                <c:pt idx="101">
                  <c:v>108.32986255726809</c:v>
                </c:pt>
                <c:pt idx="102">
                  <c:v>108.49645980841345</c:v>
                </c:pt>
                <c:pt idx="103">
                  <c:v>108.49645980841345</c:v>
                </c:pt>
                <c:pt idx="104">
                  <c:v>108.66305705955881</c:v>
                </c:pt>
                <c:pt idx="105">
                  <c:v>108.66305705955881</c:v>
                </c:pt>
                <c:pt idx="106">
                  <c:v>108.82965431070417</c:v>
                </c:pt>
                <c:pt idx="107">
                  <c:v>108.82965431070417</c:v>
                </c:pt>
                <c:pt idx="108">
                  <c:v>108.99625156184953</c:v>
                </c:pt>
                <c:pt idx="109">
                  <c:v>108.99625156184953</c:v>
                </c:pt>
                <c:pt idx="110">
                  <c:v>109.16284881299489</c:v>
                </c:pt>
                <c:pt idx="111">
                  <c:v>109.16284881299489</c:v>
                </c:pt>
                <c:pt idx="112">
                  <c:v>109.32944606414026</c:v>
                </c:pt>
                <c:pt idx="113">
                  <c:v>109.32944606414026</c:v>
                </c:pt>
                <c:pt idx="114">
                  <c:v>109.49604331528562</c:v>
                </c:pt>
                <c:pt idx="115">
                  <c:v>109.49604331528562</c:v>
                </c:pt>
                <c:pt idx="116">
                  <c:v>109.66264056643098</c:v>
                </c:pt>
                <c:pt idx="117">
                  <c:v>109.66264056643098</c:v>
                </c:pt>
                <c:pt idx="118">
                  <c:v>109.82923781757634</c:v>
                </c:pt>
                <c:pt idx="119">
                  <c:v>109.82923781757634</c:v>
                </c:pt>
                <c:pt idx="120">
                  <c:v>109.9958350687217</c:v>
                </c:pt>
                <c:pt idx="121">
                  <c:v>109.9958350687217</c:v>
                </c:pt>
                <c:pt idx="122">
                  <c:v>110.16243231986707</c:v>
                </c:pt>
                <c:pt idx="123">
                  <c:v>110.16243231986707</c:v>
                </c:pt>
                <c:pt idx="124">
                  <c:v>110.32902957101243</c:v>
                </c:pt>
                <c:pt idx="125">
                  <c:v>110.32902957101243</c:v>
                </c:pt>
                <c:pt idx="126">
                  <c:v>110.49562682215779</c:v>
                </c:pt>
                <c:pt idx="127">
                  <c:v>110.49562682215779</c:v>
                </c:pt>
                <c:pt idx="128">
                  <c:v>110.66222407330315</c:v>
                </c:pt>
                <c:pt idx="129">
                  <c:v>110.66222407330315</c:v>
                </c:pt>
                <c:pt idx="130">
                  <c:v>110.82882132444851</c:v>
                </c:pt>
                <c:pt idx="131">
                  <c:v>110.82882132444851</c:v>
                </c:pt>
                <c:pt idx="132">
                  <c:v>110.99541857559387</c:v>
                </c:pt>
                <c:pt idx="133">
                  <c:v>110.99541857559387</c:v>
                </c:pt>
                <c:pt idx="134">
                  <c:v>111.16201582673924</c:v>
                </c:pt>
                <c:pt idx="135">
                  <c:v>111.16201582673924</c:v>
                </c:pt>
                <c:pt idx="136">
                  <c:v>111.3286130778846</c:v>
                </c:pt>
                <c:pt idx="137">
                  <c:v>111.3286130778846</c:v>
                </c:pt>
                <c:pt idx="138">
                  <c:v>111.49521032902996</c:v>
                </c:pt>
                <c:pt idx="139">
                  <c:v>111.49521032902996</c:v>
                </c:pt>
                <c:pt idx="140">
                  <c:v>111.66180758017532</c:v>
                </c:pt>
                <c:pt idx="141">
                  <c:v>111.66180758017532</c:v>
                </c:pt>
                <c:pt idx="142">
                  <c:v>111.82840483132068</c:v>
                </c:pt>
                <c:pt idx="143">
                  <c:v>111.82840483132068</c:v>
                </c:pt>
                <c:pt idx="144">
                  <c:v>111.99500208246604</c:v>
                </c:pt>
                <c:pt idx="145">
                  <c:v>111.99500208246604</c:v>
                </c:pt>
                <c:pt idx="146">
                  <c:v>112.16159933361141</c:v>
                </c:pt>
                <c:pt idx="147">
                  <c:v>112.16159933361141</c:v>
                </c:pt>
                <c:pt idx="148">
                  <c:v>112.32819658475677</c:v>
                </c:pt>
                <c:pt idx="149">
                  <c:v>112.32819658475677</c:v>
                </c:pt>
                <c:pt idx="150">
                  <c:v>112.49479383590213</c:v>
                </c:pt>
                <c:pt idx="151">
                  <c:v>112.49479383590213</c:v>
                </c:pt>
                <c:pt idx="152">
                  <c:v>112.66139108704749</c:v>
                </c:pt>
                <c:pt idx="153">
                  <c:v>112.66139108704749</c:v>
                </c:pt>
                <c:pt idx="154">
                  <c:v>112.82798833819285</c:v>
                </c:pt>
                <c:pt idx="155">
                  <c:v>112.82798833819285</c:v>
                </c:pt>
                <c:pt idx="156">
                  <c:v>112.99458558933821</c:v>
                </c:pt>
                <c:pt idx="157">
                  <c:v>112.99458558933821</c:v>
                </c:pt>
                <c:pt idx="158">
                  <c:v>113.16118284048358</c:v>
                </c:pt>
                <c:pt idx="159">
                  <c:v>113.16118284048358</c:v>
                </c:pt>
                <c:pt idx="160">
                  <c:v>113.32778009162894</c:v>
                </c:pt>
                <c:pt idx="161">
                  <c:v>113.32778009162894</c:v>
                </c:pt>
                <c:pt idx="162">
                  <c:v>113.4943773427743</c:v>
                </c:pt>
                <c:pt idx="163">
                  <c:v>113.4943773427743</c:v>
                </c:pt>
                <c:pt idx="164">
                  <c:v>113.66097459391966</c:v>
                </c:pt>
                <c:pt idx="165">
                  <c:v>113.66097459391966</c:v>
                </c:pt>
                <c:pt idx="166">
                  <c:v>113.82757184506502</c:v>
                </c:pt>
                <c:pt idx="167">
                  <c:v>113.82757184506502</c:v>
                </c:pt>
                <c:pt idx="168">
                  <c:v>113.99416909621038</c:v>
                </c:pt>
                <c:pt idx="169">
                  <c:v>113.99416909621038</c:v>
                </c:pt>
                <c:pt idx="170">
                  <c:v>114.16076634735575</c:v>
                </c:pt>
                <c:pt idx="171">
                  <c:v>114.16076634735575</c:v>
                </c:pt>
                <c:pt idx="172">
                  <c:v>114.32736359850111</c:v>
                </c:pt>
                <c:pt idx="173">
                  <c:v>114.32736359850111</c:v>
                </c:pt>
                <c:pt idx="174">
                  <c:v>114.49396084964647</c:v>
                </c:pt>
                <c:pt idx="175">
                  <c:v>114.49396084964647</c:v>
                </c:pt>
                <c:pt idx="176">
                  <c:v>114.66055810079183</c:v>
                </c:pt>
                <c:pt idx="177">
                  <c:v>114.66055810079183</c:v>
                </c:pt>
                <c:pt idx="178">
                  <c:v>114.82715535193719</c:v>
                </c:pt>
                <c:pt idx="179">
                  <c:v>114.82715535193719</c:v>
                </c:pt>
                <c:pt idx="180">
                  <c:v>114.99375260308256</c:v>
                </c:pt>
                <c:pt idx="181">
                  <c:v>114.99375260308256</c:v>
                </c:pt>
                <c:pt idx="182">
                  <c:v>115.16034985422792</c:v>
                </c:pt>
                <c:pt idx="183">
                  <c:v>115.16034985422792</c:v>
                </c:pt>
                <c:pt idx="184">
                  <c:v>115.32694710537328</c:v>
                </c:pt>
                <c:pt idx="185">
                  <c:v>115.32694710537328</c:v>
                </c:pt>
                <c:pt idx="186">
                  <c:v>115.49354435651864</c:v>
                </c:pt>
                <c:pt idx="187">
                  <c:v>115.49354435651864</c:v>
                </c:pt>
                <c:pt idx="188">
                  <c:v>115.660141607664</c:v>
                </c:pt>
                <c:pt idx="189">
                  <c:v>115.660141607664</c:v>
                </c:pt>
                <c:pt idx="190">
                  <c:v>115.82673885880936</c:v>
                </c:pt>
                <c:pt idx="191">
                  <c:v>115.82673885880936</c:v>
                </c:pt>
                <c:pt idx="192">
                  <c:v>115.99333610995473</c:v>
                </c:pt>
                <c:pt idx="193">
                  <c:v>115.99333610995473</c:v>
                </c:pt>
                <c:pt idx="194">
                  <c:v>116.15993336110009</c:v>
                </c:pt>
                <c:pt idx="195">
                  <c:v>116.15993336110009</c:v>
                </c:pt>
                <c:pt idx="196">
                  <c:v>116.32653061224545</c:v>
                </c:pt>
                <c:pt idx="197">
                  <c:v>116.32653061224545</c:v>
                </c:pt>
                <c:pt idx="198">
                  <c:v>116.49312786339081</c:v>
                </c:pt>
                <c:pt idx="199">
                  <c:v>116.49312786339081</c:v>
                </c:pt>
                <c:pt idx="200">
                  <c:v>116.65972511453617</c:v>
                </c:pt>
                <c:pt idx="201">
                  <c:v>116.65972511453617</c:v>
                </c:pt>
                <c:pt idx="202">
                  <c:v>116.82632236568153</c:v>
                </c:pt>
                <c:pt idx="203">
                  <c:v>116.82632236568153</c:v>
                </c:pt>
                <c:pt idx="204">
                  <c:v>116.9929196168269</c:v>
                </c:pt>
                <c:pt idx="205">
                  <c:v>116.9929196168269</c:v>
                </c:pt>
                <c:pt idx="206">
                  <c:v>117.15951686797226</c:v>
                </c:pt>
                <c:pt idx="207">
                  <c:v>117.15951686797226</c:v>
                </c:pt>
                <c:pt idx="208">
                  <c:v>117.32611411911762</c:v>
                </c:pt>
                <c:pt idx="209">
                  <c:v>117.32611411911762</c:v>
                </c:pt>
                <c:pt idx="210">
                  <c:v>117.49271137026298</c:v>
                </c:pt>
                <c:pt idx="211">
                  <c:v>117.49271137026298</c:v>
                </c:pt>
                <c:pt idx="212">
                  <c:v>117.65930862140834</c:v>
                </c:pt>
                <c:pt idx="213">
                  <c:v>117.65930862140834</c:v>
                </c:pt>
                <c:pt idx="214">
                  <c:v>117.8259058725537</c:v>
                </c:pt>
                <c:pt idx="215">
                  <c:v>117.8259058725537</c:v>
                </c:pt>
                <c:pt idx="216">
                  <c:v>117.99250312369907</c:v>
                </c:pt>
                <c:pt idx="217">
                  <c:v>117.99250312369907</c:v>
                </c:pt>
                <c:pt idx="218">
                  <c:v>118.15910037484443</c:v>
                </c:pt>
                <c:pt idx="219">
                  <c:v>118.15910037484443</c:v>
                </c:pt>
                <c:pt idx="220">
                  <c:v>118.32569762598979</c:v>
                </c:pt>
                <c:pt idx="221">
                  <c:v>118.32569762598979</c:v>
                </c:pt>
                <c:pt idx="222">
                  <c:v>118.49229487713515</c:v>
                </c:pt>
                <c:pt idx="223">
                  <c:v>118.49229487713515</c:v>
                </c:pt>
                <c:pt idx="224">
                  <c:v>118.65889212828051</c:v>
                </c:pt>
                <c:pt idx="225">
                  <c:v>118.65889212828051</c:v>
                </c:pt>
                <c:pt idx="226">
                  <c:v>118.82548937942587</c:v>
                </c:pt>
                <c:pt idx="227">
                  <c:v>118.82548937942587</c:v>
                </c:pt>
                <c:pt idx="228">
                  <c:v>118.99208663057124</c:v>
                </c:pt>
                <c:pt idx="229">
                  <c:v>118.99208663057124</c:v>
                </c:pt>
                <c:pt idx="230">
                  <c:v>119.1586838817166</c:v>
                </c:pt>
                <c:pt idx="231">
                  <c:v>119.1586838817166</c:v>
                </c:pt>
                <c:pt idx="232">
                  <c:v>119.32528113286196</c:v>
                </c:pt>
                <c:pt idx="233">
                  <c:v>119.32528113286196</c:v>
                </c:pt>
                <c:pt idx="234">
                  <c:v>119.49187838400732</c:v>
                </c:pt>
                <c:pt idx="235">
                  <c:v>119.49187838400732</c:v>
                </c:pt>
                <c:pt idx="236">
                  <c:v>119.65847563515268</c:v>
                </c:pt>
                <c:pt idx="237">
                  <c:v>119.65847563515268</c:v>
                </c:pt>
                <c:pt idx="238">
                  <c:v>119.82507288629805</c:v>
                </c:pt>
                <c:pt idx="239">
                  <c:v>119.82507288629805</c:v>
                </c:pt>
                <c:pt idx="240">
                  <c:v>119.99167013744341</c:v>
                </c:pt>
                <c:pt idx="241">
                  <c:v>119.99167013744341</c:v>
                </c:pt>
                <c:pt idx="242">
                  <c:v>120.15826738858877</c:v>
                </c:pt>
                <c:pt idx="243">
                  <c:v>120.15826738858877</c:v>
                </c:pt>
                <c:pt idx="244">
                  <c:v>120.32486463973413</c:v>
                </c:pt>
                <c:pt idx="245">
                  <c:v>120.32486463973413</c:v>
                </c:pt>
                <c:pt idx="246">
                  <c:v>120.49146189087949</c:v>
                </c:pt>
                <c:pt idx="247">
                  <c:v>120.49146189087949</c:v>
                </c:pt>
                <c:pt idx="248">
                  <c:v>120.65805914202485</c:v>
                </c:pt>
                <c:pt idx="249">
                  <c:v>120.65805914202485</c:v>
                </c:pt>
                <c:pt idx="250">
                  <c:v>120.82465639317022</c:v>
                </c:pt>
                <c:pt idx="251">
                  <c:v>120.82465639317022</c:v>
                </c:pt>
                <c:pt idx="252">
                  <c:v>120.99125364431558</c:v>
                </c:pt>
                <c:pt idx="253">
                  <c:v>120.99125364431558</c:v>
                </c:pt>
                <c:pt idx="254">
                  <c:v>121.15785089546094</c:v>
                </c:pt>
                <c:pt idx="255">
                  <c:v>121.15785089546094</c:v>
                </c:pt>
                <c:pt idx="256">
                  <c:v>121.3244481466063</c:v>
                </c:pt>
                <c:pt idx="257">
                  <c:v>121.3244481466063</c:v>
                </c:pt>
                <c:pt idx="258">
                  <c:v>121.49104539775166</c:v>
                </c:pt>
                <c:pt idx="259">
                  <c:v>121.49104539775166</c:v>
                </c:pt>
                <c:pt idx="260">
                  <c:v>121.65764264889702</c:v>
                </c:pt>
                <c:pt idx="261">
                  <c:v>121.65764264889702</c:v>
                </c:pt>
                <c:pt idx="262">
                  <c:v>121.82423990004239</c:v>
                </c:pt>
                <c:pt idx="263">
                  <c:v>121.82423990004239</c:v>
                </c:pt>
                <c:pt idx="264">
                  <c:v>121.99083715118775</c:v>
                </c:pt>
                <c:pt idx="265">
                  <c:v>121.99083715118775</c:v>
                </c:pt>
                <c:pt idx="266">
                  <c:v>122.15743440233311</c:v>
                </c:pt>
                <c:pt idx="267">
                  <c:v>122.15743440233311</c:v>
                </c:pt>
                <c:pt idx="268">
                  <c:v>122.32403165347847</c:v>
                </c:pt>
                <c:pt idx="269">
                  <c:v>122.32403165347847</c:v>
                </c:pt>
                <c:pt idx="270">
                  <c:v>122.49062890462383</c:v>
                </c:pt>
                <c:pt idx="271">
                  <c:v>122.49062890462383</c:v>
                </c:pt>
                <c:pt idx="272">
                  <c:v>122.65722615576919</c:v>
                </c:pt>
                <c:pt idx="273">
                  <c:v>122.65722615576919</c:v>
                </c:pt>
                <c:pt idx="274">
                  <c:v>122.82382340691456</c:v>
                </c:pt>
                <c:pt idx="275">
                  <c:v>122.82382340691456</c:v>
                </c:pt>
                <c:pt idx="276">
                  <c:v>122.99042065805992</c:v>
                </c:pt>
                <c:pt idx="277">
                  <c:v>122.99042065805992</c:v>
                </c:pt>
                <c:pt idx="278">
                  <c:v>123.15701790920528</c:v>
                </c:pt>
                <c:pt idx="279">
                  <c:v>123.15701790920528</c:v>
                </c:pt>
                <c:pt idx="280">
                  <c:v>123.32361516035064</c:v>
                </c:pt>
                <c:pt idx="281">
                  <c:v>123.32361516035064</c:v>
                </c:pt>
                <c:pt idx="282">
                  <c:v>123.490212411496</c:v>
                </c:pt>
                <c:pt idx="283">
                  <c:v>123.490212411496</c:v>
                </c:pt>
                <c:pt idx="284">
                  <c:v>123.65680966264136</c:v>
                </c:pt>
                <c:pt idx="285">
                  <c:v>123.65680966264136</c:v>
                </c:pt>
                <c:pt idx="286">
                  <c:v>123.82340691378673</c:v>
                </c:pt>
                <c:pt idx="287">
                  <c:v>123.82340691378673</c:v>
                </c:pt>
                <c:pt idx="288">
                  <c:v>123.99000416493209</c:v>
                </c:pt>
                <c:pt idx="289">
                  <c:v>123.99000416493209</c:v>
                </c:pt>
                <c:pt idx="290">
                  <c:v>124.15660141607745</c:v>
                </c:pt>
                <c:pt idx="291">
                  <c:v>124.15660141607745</c:v>
                </c:pt>
                <c:pt idx="292">
                  <c:v>124.32319866722281</c:v>
                </c:pt>
                <c:pt idx="293">
                  <c:v>124.32319866722281</c:v>
                </c:pt>
                <c:pt idx="294">
                  <c:v>124.48979591836817</c:v>
                </c:pt>
                <c:pt idx="295">
                  <c:v>124.48979591836817</c:v>
                </c:pt>
                <c:pt idx="296">
                  <c:v>124.65639316951354</c:v>
                </c:pt>
                <c:pt idx="297">
                  <c:v>124.65639316951354</c:v>
                </c:pt>
                <c:pt idx="298">
                  <c:v>124.8229904206589</c:v>
                </c:pt>
                <c:pt idx="299">
                  <c:v>124.8229904206589</c:v>
                </c:pt>
                <c:pt idx="300">
                  <c:v>124.98958767180426</c:v>
                </c:pt>
                <c:pt idx="301">
                  <c:v>124.98958767180426</c:v>
                </c:pt>
                <c:pt idx="302">
                  <c:v>125.15618492294962</c:v>
                </c:pt>
                <c:pt idx="303">
                  <c:v>125.15618492294962</c:v>
                </c:pt>
                <c:pt idx="304">
                  <c:v>125.32278217409498</c:v>
                </c:pt>
                <c:pt idx="305">
                  <c:v>125.32278217409498</c:v>
                </c:pt>
                <c:pt idx="306">
                  <c:v>125.48937942524034</c:v>
                </c:pt>
                <c:pt idx="307">
                  <c:v>125.48937942524034</c:v>
                </c:pt>
                <c:pt idx="308">
                  <c:v>125.65597667638571</c:v>
                </c:pt>
                <c:pt idx="309">
                  <c:v>125.65597667638571</c:v>
                </c:pt>
                <c:pt idx="310">
                  <c:v>125.82257392753107</c:v>
                </c:pt>
                <c:pt idx="311">
                  <c:v>125.82257392753107</c:v>
                </c:pt>
                <c:pt idx="312">
                  <c:v>125.98917117867643</c:v>
                </c:pt>
                <c:pt idx="313">
                  <c:v>125.98917117867643</c:v>
                </c:pt>
                <c:pt idx="314">
                  <c:v>126.15576842982179</c:v>
                </c:pt>
                <c:pt idx="315">
                  <c:v>126.15576842982179</c:v>
                </c:pt>
                <c:pt idx="316">
                  <c:v>126.32236568096715</c:v>
                </c:pt>
                <c:pt idx="317">
                  <c:v>126.32236568096715</c:v>
                </c:pt>
                <c:pt idx="318">
                  <c:v>126.48896293211251</c:v>
                </c:pt>
                <c:pt idx="319">
                  <c:v>126.48896293211251</c:v>
                </c:pt>
                <c:pt idx="320">
                  <c:v>126.65556018325788</c:v>
                </c:pt>
                <c:pt idx="321">
                  <c:v>126.65556018325788</c:v>
                </c:pt>
                <c:pt idx="322">
                  <c:v>126.82215743440324</c:v>
                </c:pt>
                <c:pt idx="323">
                  <c:v>126.82215743440324</c:v>
                </c:pt>
                <c:pt idx="324">
                  <c:v>126.9887546855486</c:v>
                </c:pt>
                <c:pt idx="325">
                  <c:v>126.9887546855486</c:v>
                </c:pt>
                <c:pt idx="326">
                  <c:v>127.15535193669396</c:v>
                </c:pt>
                <c:pt idx="327">
                  <c:v>127.15535193669396</c:v>
                </c:pt>
                <c:pt idx="328">
                  <c:v>127.32194918783932</c:v>
                </c:pt>
                <c:pt idx="329">
                  <c:v>127.32194918783932</c:v>
                </c:pt>
                <c:pt idx="330">
                  <c:v>127.48854643898468</c:v>
                </c:pt>
                <c:pt idx="331">
                  <c:v>127.48854643898468</c:v>
                </c:pt>
                <c:pt idx="332">
                  <c:v>127.65514369013005</c:v>
                </c:pt>
                <c:pt idx="333">
                  <c:v>127.65514369013005</c:v>
                </c:pt>
                <c:pt idx="334">
                  <c:v>127.82174094127541</c:v>
                </c:pt>
                <c:pt idx="335">
                  <c:v>127.82174094127541</c:v>
                </c:pt>
                <c:pt idx="336">
                  <c:v>127.98833819242077</c:v>
                </c:pt>
                <c:pt idx="337">
                  <c:v>127.98833819242077</c:v>
                </c:pt>
                <c:pt idx="338">
                  <c:v>128.15493544356613</c:v>
                </c:pt>
                <c:pt idx="339">
                  <c:v>128.15493544356613</c:v>
                </c:pt>
                <c:pt idx="340">
                  <c:v>128.32153269471149</c:v>
                </c:pt>
                <c:pt idx="341">
                  <c:v>128.32153269471149</c:v>
                </c:pt>
                <c:pt idx="342">
                  <c:v>128.48812994585685</c:v>
                </c:pt>
                <c:pt idx="343">
                  <c:v>128.48812994585685</c:v>
                </c:pt>
                <c:pt idx="344">
                  <c:v>128.65472719700222</c:v>
                </c:pt>
                <c:pt idx="345">
                  <c:v>128.65472719700222</c:v>
                </c:pt>
                <c:pt idx="346">
                  <c:v>128.82132444814758</c:v>
                </c:pt>
                <c:pt idx="347">
                  <c:v>128.82132444814758</c:v>
                </c:pt>
                <c:pt idx="348">
                  <c:v>128.98792169929294</c:v>
                </c:pt>
                <c:pt idx="349">
                  <c:v>128.98792169929294</c:v>
                </c:pt>
                <c:pt idx="350">
                  <c:v>129.1545189504383</c:v>
                </c:pt>
                <c:pt idx="351">
                  <c:v>129.1545189504383</c:v>
                </c:pt>
                <c:pt idx="352">
                  <c:v>129.32111620158366</c:v>
                </c:pt>
                <c:pt idx="353">
                  <c:v>129.32111620158366</c:v>
                </c:pt>
                <c:pt idx="354">
                  <c:v>129.48771345272903</c:v>
                </c:pt>
                <c:pt idx="355">
                  <c:v>129.48771345272903</c:v>
                </c:pt>
                <c:pt idx="356">
                  <c:v>129.65431070387439</c:v>
                </c:pt>
                <c:pt idx="357">
                  <c:v>129.65431070387439</c:v>
                </c:pt>
                <c:pt idx="358">
                  <c:v>129.82090795501975</c:v>
                </c:pt>
                <c:pt idx="359">
                  <c:v>129.82090795501975</c:v>
                </c:pt>
                <c:pt idx="360">
                  <c:v>129.98750520616511</c:v>
                </c:pt>
                <c:pt idx="361">
                  <c:v>129.98750520616511</c:v>
                </c:pt>
                <c:pt idx="362">
                  <c:v>130.15410245731047</c:v>
                </c:pt>
                <c:pt idx="363">
                  <c:v>130.15410245731047</c:v>
                </c:pt>
                <c:pt idx="364">
                  <c:v>130.32069970845583</c:v>
                </c:pt>
                <c:pt idx="365">
                  <c:v>130.32069970845583</c:v>
                </c:pt>
                <c:pt idx="366">
                  <c:v>130.4872969596012</c:v>
                </c:pt>
                <c:pt idx="367">
                  <c:v>130.4872969596012</c:v>
                </c:pt>
                <c:pt idx="368">
                  <c:v>130.65389421074656</c:v>
                </c:pt>
                <c:pt idx="369">
                  <c:v>130.65389421074656</c:v>
                </c:pt>
                <c:pt idx="370">
                  <c:v>130.82049146189192</c:v>
                </c:pt>
                <c:pt idx="371">
                  <c:v>130.82049146189192</c:v>
                </c:pt>
                <c:pt idx="372">
                  <c:v>130.98708871303728</c:v>
                </c:pt>
                <c:pt idx="373">
                  <c:v>130.98708871303728</c:v>
                </c:pt>
                <c:pt idx="374">
                  <c:v>131.15368596418264</c:v>
                </c:pt>
                <c:pt idx="375">
                  <c:v>131.15368596418264</c:v>
                </c:pt>
                <c:pt idx="376">
                  <c:v>131.320283215328</c:v>
                </c:pt>
                <c:pt idx="377">
                  <c:v>131.320283215328</c:v>
                </c:pt>
                <c:pt idx="378">
                  <c:v>131.48688046647337</c:v>
                </c:pt>
                <c:pt idx="379">
                  <c:v>131.48688046647337</c:v>
                </c:pt>
                <c:pt idx="380">
                  <c:v>131.65347771761873</c:v>
                </c:pt>
                <c:pt idx="381">
                  <c:v>131.65347771761873</c:v>
                </c:pt>
                <c:pt idx="382">
                  <c:v>131.82007496876409</c:v>
                </c:pt>
                <c:pt idx="383">
                  <c:v>131.82007496876409</c:v>
                </c:pt>
                <c:pt idx="384">
                  <c:v>131.98667221990945</c:v>
                </c:pt>
                <c:pt idx="385">
                  <c:v>131.98667221990945</c:v>
                </c:pt>
                <c:pt idx="386">
                  <c:v>132.15326947105481</c:v>
                </c:pt>
                <c:pt idx="387">
                  <c:v>132.15326947105481</c:v>
                </c:pt>
                <c:pt idx="388">
                  <c:v>132.31986672220017</c:v>
                </c:pt>
                <c:pt idx="389">
                  <c:v>132.31986672220017</c:v>
                </c:pt>
                <c:pt idx="390">
                  <c:v>132.48646397334554</c:v>
                </c:pt>
                <c:pt idx="391">
                  <c:v>132.48646397334554</c:v>
                </c:pt>
                <c:pt idx="392">
                  <c:v>132.6530612244909</c:v>
                </c:pt>
                <c:pt idx="393">
                  <c:v>132.6530612244909</c:v>
                </c:pt>
                <c:pt idx="394">
                  <c:v>132.81965847563626</c:v>
                </c:pt>
                <c:pt idx="395">
                  <c:v>132.81965847563626</c:v>
                </c:pt>
                <c:pt idx="396">
                  <c:v>132.98625572678162</c:v>
                </c:pt>
                <c:pt idx="397">
                  <c:v>132.98625572678162</c:v>
                </c:pt>
                <c:pt idx="398">
                  <c:v>133.15285297792698</c:v>
                </c:pt>
                <c:pt idx="399">
                  <c:v>133.15285297792698</c:v>
                </c:pt>
                <c:pt idx="400">
                  <c:v>133.31945022907234</c:v>
                </c:pt>
                <c:pt idx="401">
                  <c:v>133.31945022907234</c:v>
                </c:pt>
                <c:pt idx="402">
                  <c:v>133.48604748021771</c:v>
                </c:pt>
                <c:pt idx="403">
                  <c:v>133.48604748021771</c:v>
                </c:pt>
                <c:pt idx="404">
                  <c:v>133.65264473136307</c:v>
                </c:pt>
                <c:pt idx="405">
                  <c:v>133.65264473136307</c:v>
                </c:pt>
                <c:pt idx="406">
                  <c:v>133.81924198250843</c:v>
                </c:pt>
                <c:pt idx="407">
                  <c:v>133.81924198250843</c:v>
                </c:pt>
                <c:pt idx="408">
                  <c:v>133.98583923365379</c:v>
                </c:pt>
                <c:pt idx="409">
                  <c:v>133.98583923365379</c:v>
                </c:pt>
                <c:pt idx="410">
                  <c:v>134.15243648479915</c:v>
                </c:pt>
                <c:pt idx="411">
                  <c:v>134.15243648479915</c:v>
                </c:pt>
                <c:pt idx="412">
                  <c:v>134.31903373594452</c:v>
                </c:pt>
                <c:pt idx="413">
                  <c:v>134.31903373594452</c:v>
                </c:pt>
                <c:pt idx="414">
                  <c:v>134.48563098708988</c:v>
                </c:pt>
                <c:pt idx="415">
                  <c:v>134.48563098708988</c:v>
                </c:pt>
                <c:pt idx="416">
                  <c:v>134.65222823823524</c:v>
                </c:pt>
                <c:pt idx="417">
                  <c:v>134.65222823823524</c:v>
                </c:pt>
                <c:pt idx="418">
                  <c:v>134.8188254893806</c:v>
                </c:pt>
                <c:pt idx="419">
                  <c:v>134.8188254893806</c:v>
                </c:pt>
                <c:pt idx="420">
                  <c:v>134.98542274052596</c:v>
                </c:pt>
                <c:pt idx="421">
                  <c:v>134.98542274052596</c:v>
                </c:pt>
                <c:pt idx="422">
                  <c:v>135.15201999167132</c:v>
                </c:pt>
                <c:pt idx="423">
                  <c:v>135.15201999167132</c:v>
                </c:pt>
                <c:pt idx="424">
                  <c:v>135.31861724281669</c:v>
                </c:pt>
                <c:pt idx="425">
                  <c:v>135.31861724281669</c:v>
                </c:pt>
                <c:pt idx="426">
                  <c:v>135.48521449396205</c:v>
                </c:pt>
                <c:pt idx="427">
                  <c:v>135.48521449396205</c:v>
                </c:pt>
                <c:pt idx="428">
                  <c:v>135.65181174510741</c:v>
                </c:pt>
                <c:pt idx="429">
                  <c:v>135.65181174510741</c:v>
                </c:pt>
                <c:pt idx="430">
                  <c:v>135.81840899625277</c:v>
                </c:pt>
                <c:pt idx="431">
                  <c:v>135.81840899625277</c:v>
                </c:pt>
                <c:pt idx="432">
                  <c:v>135.98500624739813</c:v>
                </c:pt>
                <c:pt idx="433">
                  <c:v>135.98500624739813</c:v>
                </c:pt>
                <c:pt idx="434">
                  <c:v>136.15160349854349</c:v>
                </c:pt>
                <c:pt idx="435">
                  <c:v>136.15160349854349</c:v>
                </c:pt>
                <c:pt idx="436">
                  <c:v>136.31820074968886</c:v>
                </c:pt>
                <c:pt idx="437">
                  <c:v>136.31820074968886</c:v>
                </c:pt>
                <c:pt idx="438">
                  <c:v>136.48479800083422</c:v>
                </c:pt>
                <c:pt idx="439">
                  <c:v>136.48479800083422</c:v>
                </c:pt>
                <c:pt idx="440">
                  <c:v>136.65139525197958</c:v>
                </c:pt>
                <c:pt idx="441">
                  <c:v>136.65139525197958</c:v>
                </c:pt>
                <c:pt idx="442">
                  <c:v>136.81799250312494</c:v>
                </c:pt>
                <c:pt idx="443">
                  <c:v>136.81799250312494</c:v>
                </c:pt>
                <c:pt idx="444">
                  <c:v>136.9845897542703</c:v>
                </c:pt>
                <c:pt idx="445">
                  <c:v>136.9845897542703</c:v>
                </c:pt>
                <c:pt idx="446">
                  <c:v>137.15118700541566</c:v>
                </c:pt>
                <c:pt idx="447">
                  <c:v>137.15118700541566</c:v>
                </c:pt>
                <c:pt idx="448">
                  <c:v>137.31778425656103</c:v>
                </c:pt>
                <c:pt idx="449">
                  <c:v>137.31778425656103</c:v>
                </c:pt>
                <c:pt idx="450">
                  <c:v>137.48438150770639</c:v>
                </c:pt>
                <c:pt idx="451">
                  <c:v>137.48438150770639</c:v>
                </c:pt>
                <c:pt idx="452">
                  <c:v>137.65097875885175</c:v>
                </c:pt>
                <c:pt idx="453">
                  <c:v>137.65097875885175</c:v>
                </c:pt>
                <c:pt idx="454">
                  <c:v>137.81757600999711</c:v>
                </c:pt>
                <c:pt idx="455">
                  <c:v>137.81757600999711</c:v>
                </c:pt>
                <c:pt idx="456">
                  <c:v>137.98417326114247</c:v>
                </c:pt>
                <c:pt idx="457">
                  <c:v>137.98417326114247</c:v>
                </c:pt>
                <c:pt idx="458">
                  <c:v>138.15077051228783</c:v>
                </c:pt>
                <c:pt idx="459">
                  <c:v>138.15077051228783</c:v>
                </c:pt>
                <c:pt idx="460">
                  <c:v>138.3173677634332</c:v>
                </c:pt>
                <c:pt idx="461">
                  <c:v>138.3173677634332</c:v>
                </c:pt>
                <c:pt idx="462">
                  <c:v>138.48396501457856</c:v>
                </c:pt>
                <c:pt idx="463">
                  <c:v>138.48396501457856</c:v>
                </c:pt>
                <c:pt idx="464">
                  <c:v>138.65056226572392</c:v>
                </c:pt>
                <c:pt idx="465">
                  <c:v>138.65056226572392</c:v>
                </c:pt>
                <c:pt idx="466">
                  <c:v>138.81715951686928</c:v>
                </c:pt>
                <c:pt idx="467">
                  <c:v>138.81715951686928</c:v>
                </c:pt>
                <c:pt idx="468">
                  <c:v>138.98375676801464</c:v>
                </c:pt>
                <c:pt idx="469">
                  <c:v>138.98375676801464</c:v>
                </c:pt>
                <c:pt idx="470">
                  <c:v>139.15035401916001</c:v>
                </c:pt>
                <c:pt idx="471">
                  <c:v>139.15035401916001</c:v>
                </c:pt>
                <c:pt idx="472">
                  <c:v>139.31695127030537</c:v>
                </c:pt>
                <c:pt idx="473">
                  <c:v>139.31695127030537</c:v>
                </c:pt>
                <c:pt idx="474">
                  <c:v>139.48354852145073</c:v>
                </c:pt>
                <c:pt idx="475">
                  <c:v>139.48354852145073</c:v>
                </c:pt>
                <c:pt idx="476">
                  <c:v>139.65014577259609</c:v>
                </c:pt>
                <c:pt idx="477">
                  <c:v>139.65014577259609</c:v>
                </c:pt>
                <c:pt idx="478">
                  <c:v>139.81674302374145</c:v>
                </c:pt>
                <c:pt idx="479">
                  <c:v>139.81674302374145</c:v>
                </c:pt>
                <c:pt idx="480">
                  <c:v>139.98334027488681</c:v>
                </c:pt>
                <c:pt idx="481">
                  <c:v>139.98334027488681</c:v>
                </c:pt>
                <c:pt idx="482">
                  <c:v>140.14993752603218</c:v>
                </c:pt>
                <c:pt idx="483">
                  <c:v>140.14993752603218</c:v>
                </c:pt>
                <c:pt idx="484">
                  <c:v>140.31653477717754</c:v>
                </c:pt>
                <c:pt idx="485">
                  <c:v>140.31653477717754</c:v>
                </c:pt>
                <c:pt idx="486">
                  <c:v>140.4831320283229</c:v>
                </c:pt>
                <c:pt idx="487">
                  <c:v>140.4831320283229</c:v>
                </c:pt>
                <c:pt idx="488">
                  <c:v>140.64972927946826</c:v>
                </c:pt>
                <c:pt idx="489">
                  <c:v>140.64972927946826</c:v>
                </c:pt>
                <c:pt idx="490">
                  <c:v>140.81632653061362</c:v>
                </c:pt>
                <c:pt idx="491">
                  <c:v>140.81632653061362</c:v>
                </c:pt>
                <c:pt idx="492">
                  <c:v>140.98292378175898</c:v>
                </c:pt>
                <c:pt idx="493">
                  <c:v>140.98292378175898</c:v>
                </c:pt>
                <c:pt idx="494">
                  <c:v>141.14952103290435</c:v>
                </c:pt>
                <c:pt idx="495">
                  <c:v>141.14952103290435</c:v>
                </c:pt>
                <c:pt idx="496">
                  <c:v>141.31611828404971</c:v>
                </c:pt>
                <c:pt idx="497">
                  <c:v>141.31611828404971</c:v>
                </c:pt>
                <c:pt idx="498">
                  <c:v>141.48271553519507</c:v>
                </c:pt>
                <c:pt idx="499">
                  <c:v>141.48271553519507</c:v>
                </c:pt>
                <c:pt idx="500">
                  <c:v>141.64931278634043</c:v>
                </c:pt>
                <c:pt idx="501">
                  <c:v>141.64931278634043</c:v>
                </c:pt>
                <c:pt idx="502">
                  <c:v>141.81591003748579</c:v>
                </c:pt>
                <c:pt idx="503">
                  <c:v>141.81591003748579</c:v>
                </c:pt>
                <c:pt idx="504">
                  <c:v>141.98250728863115</c:v>
                </c:pt>
                <c:pt idx="505">
                  <c:v>141.98250728863115</c:v>
                </c:pt>
                <c:pt idx="506">
                  <c:v>142.14910453977652</c:v>
                </c:pt>
                <c:pt idx="507">
                  <c:v>142.14910453977652</c:v>
                </c:pt>
                <c:pt idx="508">
                  <c:v>142.31570179092188</c:v>
                </c:pt>
                <c:pt idx="509">
                  <c:v>142.31570179092188</c:v>
                </c:pt>
                <c:pt idx="510">
                  <c:v>142.48229904206724</c:v>
                </c:pt>
                <c:pt idx="511">
                  <c:v>142.48229904206724</c:v>
                </c:pt>
                <c:pt idx="512">
                  <c:v>142.6488962932126</c:v>
                </c:pt>
                <c:pt idx="513">
                  <c:v>142.6488962932126</c:v>
                </c:pt>
                <c:pt idx="514">
                  <c:v>142.81549354435796</c:v>
                </c:pt>
                <c:pt idx="515">
                  <c:v>142.81549354435796</c:v>
                </c:pt>
                <c:pt idx="516">
                  <c:v>142.98209079550332</c:v>
                </c:pt>
                <c:pt idx="517">
                  <c:v>142.98209079550332</c:v>
                </c:pt>
                <c:pt idx="518">
                  <c:v>143.14868804664869</c:v>
                </c:pt>
                <c:pt idx="519">
                  <c:v>143.14868804664869</c:v>
                </c:pt>
                <c:pt idx="520">
                  <c:v>143.31528529779405</c:v>
                </c:pt>
                <c:pt idx="521">
                  <c:v>143.31528529779405</c:v>
                </c:pt>
                <c:pt idx="522">
                  <c:v>143.48188254893941</c:v>
                </c:pt>
                <c:pt idx="523">
                  <c:v>143.48188254893941</c:v>
                </c:pt>
                <c:pt idx="524">
                  <c:v>143.64847980008477</c:v>
                </c:pt>
                <c:pt idx="525">
                  <c:v>143.64847980008477</c:v>
                </c:pt>
                <c:pt idx="526">
                  <c:v>143.81507705123013</c:v>
                </c:pt>
                <c:pt idx="527">
                  <c:v>143.81507705123013</c:v>
                </c:pt>
                <c:pt idx="528">
                  <c:v>143.9816743023755</c:v>
                </c:pt>
                <c:pt idx="529">
                  <c:v>143.9816743023755</c:v>
                </c:pt>
                <c:pt idx="530">
                  <c:v>144.14827155352086</c:v>
                </c:pt>
                <c:pt idx="531">
                  <c:v>144.14827155352086</c:v>
                </c:pt>
                <c:pt idx="532">
                  <c:v>144.31486880466622</c:v>
                </c:pt>
                <c:pt idx="533">
                  <c:v>144.31486880466622</c:v>
                </c:pt>
                <c:pt idx="534">
                  <c:v>144.48146605581158</c:v>
                </c:pt>
                <c:pt idx="535">
                  <c:v>144.48146605581158</c:v>
                </c:pt>
                <c:pt idx="536">
                  <c:v>144.64806330695694</c:v>
                </c:pt>
                <c:pt idx="537">
                  <c:v>144.64806330695694</c:v>
                </c:pt>
                <c:pt idx="538">
                  <c:v>144.8146605581023</c:v>
                </c:pt>
                <c:pt idx="539">
                  <c:v>144.8146605581023</c:v>
                </c:pt>
                <c:pt idx="540">
                  <c:v>144.98125780924767</c:v>
                </c:pt>
                <c:pt idx="541">
                  <c:v>144.98125780924767</c:v>
                </c:pt>
                <c:pt idx="542">
                  <c:v>145.14785506039303</c:v>
                </c:pt>
                <c:pt idx="543">
                  <c:v>145.14785506039303</c:v>
                </c:pt>
                <c:pt idx="544">
                  <c:v>145.31445231153839</c:v>
                </c:pt>
                <c:pt idx="545">
                  <c:v>145.31445231153839</c:v>
                </c:pt>
                <c:pt idx="546">
                  <c:v>145.48104956268375</c:v>
                </c:pt>
                <c:pt idx="547">
                  <c:v>145.48104956268375</c:v>
                </c:pt>
                <c:pt idx="548">
                  <c:v>145.64764681382911</c:v>
                </c:pt>
                <c:pt idx="549">
                  <c:v>145.64764681382911</c:v>
                </c:pt>
                <c:pt idx="550">
                  <c:v>145.81424406497447</c:v>
                </c:pt>
                <c:pt idx="551">
                  <c:v>145.81424406497447</c:v>
                </c:pt>
                <c:pt idx="552">
                  <c:v>145.98084131611984</c:v>
                </c:pt>
                <c:pt idx="553">
                  <c:v>145.98084131611984</c:v>
                </c:pt>
                <c:pt idx="554">
                  <c:v>146.1474385672652</c:v>
                </c:pt>
                <c:pt idx="555">
                  <c:v>146.1474385672652</c:v>
                </c:pt>
                <c:pt idx="556">
                  <c:v>146.31403581841056</c:v>
                </c:pt>
                <c:pt idx="557">
                  <c:v>146.31403581841056</c:v>
                </c:pt>
                <c:pt idx="558">
                  <c:v>146.48063306955592</c:v>
                </c:pt>
                <c:pt idx="559">
                  <c:v>146.48063306955592</c:v>
                </c:pt>
                <c:pt idx="560">
                  <c:v>146.64723032070128</c:v>
                </c:pt>
                <c:pt idx="561">
                  <c:v>146.64723032070128</c:v>
                </c:pt>
                <c:pt idx="562">
                  <c:v>146.81382757184664</c:v>
                </c:pt>
                <c:pt idx="563">
                  <c:v>146.81382757184664</c:v>
                </c:pt>
                <c:pt idx="564">
                  <c:v>146.98042482299201</c:v>
                </c:pt>
                <c:pt idx="565">
                  <c:v>146.98042482299201</c:v>
                </c:pt>
                <c:pt idx="566">
                  <c:v>147.14702207413737</c:v>
                </c:pt>
                <c:pt idx="567">
                  <c:v>147.14702207413737</c:v>
                </c:pt>
                <c:pt idx="568">
                  <c:v>147.31361932528273</c:v>
                </c:pt>
                <c:pt idx="569">
                  <c:v>147.31361932528273</c:v>
                </c:pt>
                <c:pt idx="570">
                  <c:v>147.48021657642809</c:v>
                </c:pt>
                <c:pt idx="571">
                  <c:v>147.48021657642809</c:v>
                </c:pt>
                <c:pt idx="572">
                  <c:v>147.64681382757345</c:v>
                </c:pt>
                <c:pt idx="573">
                  <c:v>147.64681382757345</c:v>
                </c:pt>
                <c:pt idx="574">
                  <c:v>147.81341107871881</c:v>
                </c:pt>
                <c:pt idx="575">
                  <c:v>147.81341107871881</c:v>
                </c:pt>
                <c:pt idx="576">
                  <c:v>147.98000832986418</c:v>
                </c:pt>
                <c:pt idx="577">
                  <c:v>147.98000832986418</c:v>
                </c:pt>
                <c:pt idx="578">
                  <c:v>148.14660558100954</c:v>
                </c:pt>
                <c:pt idx="579">
                  <c:v>148.14660558100954</c:v>
                </c:pt>
                <c:pt idx="580">
                  <c:v>148.3132028321549</c:v>
                </c:pt>
                <c:pt idx="581">
                  <c:v>148.3132028321549</c:v>
                </c:pt>
                <c:pt idx="582">
                  <c:v>148.47980008330026</c:v>
                </c:pt>
                <c:pt idx="583">
                  <c:v>148.47980008330026</c:v>
                </c:pt>
                <c:pt idx="584">
                  <c:v>148.64639733444562</c:v>
                </c:pt>
                <c:pt idx="585">
                  <c:v>148.64639733444562</c:v>
                </c:pt>
                <c:pt idx="586">
                  <c:v>148.81299458559099</c:v>
                </c:pt>
                <c:pt idx="587">
                  <c:v>148.81299458559099</c:v>
                </c:pt>
                <c:pt idx="588">
                  <c:v>148.97959183673635</c:v>
                </c:pt>
                <c:pt idx="589">
                  <c:v>148.97959183673635</c:v>
                </c:pt>
                <c:pt idx="590">
                  <c:v>149.14618908788171</c:v>
                </c:pt>
                <c:pt idx="591">
                  <c:v>149.14618908788171</c:v>
                </c:pt>
                <c:pt idx="592">
                  <c:v>149.31278633902707</c:v>
                </c:pt>
                <c:pt idx="593">
                  <c:v>149.31278633902707</c:v>
                </c:pt>
                <c:pt idx="594">
                  <c:v>149.47938359017243</c:v>
                </c:pt>
                <c:pt idx="595">
                  <c:v>149.47938359017243</c:v>
                </c:pt>
                <c:pt idx="596">
                  <c:v>149.64598084131779</c:v>
                </c:pt>
                <c:pt idx="597">
                  <c:v>149.64598084131779</c:v>
                </c:pt>
                <c:pt idx="598">
                  <c:v>149.81257809246316</c:v>
                </c:pt>
                <c:pt idx="599">
                  <c:v>149.81257809246316</c:v>
                </c:pt>
                <c:pt idx="600">
                  <c:v>149.97917534360852</c:v>
                </c:pt>
                <c:pt idx="601">
                  <c:v>149.97917534360852</c:v>
                </c:pt>
                <c:pt idx="602">
                  <c:v>150.14577259475388</c:v>
                </c:pt>
                <c:pt idx="603">
                  <c:v>150.14577259475388</c:v>
                </c:pt>
                <c:pt idx="604">
                  <c:v>150.31236984589924</c:v>
                </c:pt>
                <c:pt idx="605">
                  <c:v>150.31236984589924</c:v>
                </c:pt>
                <c:pt idx="606">
                  <c:v>150.4789670970446</c:v>
                </c:pt>
                <c:pt idx="607">
                  <c:v>150.4789670970446</c:v>
                </c:pt>
                <c:pt idx="608">
                  <c:v>150.64556434818996</c:v>
                </c:pt>
                <c:pt idx="609">
                  <c:v>150.64556434818996</c:v>
                </c:pt>
                <c:pt idx="610">
                  <c:v>150.81216159933533</c:v>
                </c:pt>
                <c:pt idx="611">
                  <c:v>150.81216159933533</c:v>
                </c:pt>
                <c:pt idx="612">
                  <c:v>150.97875885048069</c:v>
                </c:pt>
                <c:pt idx="613">
                  <c:v>150.97875885048069</c:v>
                </c:pt>
                <c:pt idx="614">
                  <c:v>151.14535610162605</c:v>
                </c:pt>
                <c:pt idx="615">
                  <c:v>151.14535610162605</c:v>
                </c:pt>
                <c:pt idx="616">
                  <c:v>151.31195335277141</c:v>
                </c:pt>
                <c:pt idx="617">
                  <c:v>151.31195335277141</c:v>
                </c:pt>
                <c:pt idx="618">
                  <c:v>151.47855060391677</c:v>
                </c:pt>
                <c:pt idx="619">
                  <c:v>151.47855060391677</c:v>
                </c:pt>
                <c:pt idx="620">
                  <c:v>151.64514785506213</c:v>
                </c:pt>
                <c:pt idx="621">
                  <c:v>151.64514785506213</c:v>
                </c:pt>
                <c:pt idx="622">
                  <c:v>151.8117451062075</c:v>
                </c:pt>
                <c:pt idx="623">
                  <c:v>151.8117451062075</c:v>
                </c:pt>
                <c:pt idx="624">
                  <c:v>151.97834235735286</c:v>
                </c:pt>
                <c:pt idx="625">
                  <c:v>151.97834235735286</c:v>
                </c:pt>
                <c:pt idx="626">
                  <c:v>152.14493960849822</c:v>
                </c:pt>
                <c:pt idx="627">
                  <c:v>152.14493960849822</c:v>
                </c:pt>
                <c:pt idx="628">
                  <c:v>152.31153685964358</c:v>
                </c:pt>
                <c:pt idx="629">
                  <c:v>152.31153685964358</c:v>
                </c:pt>
                <c:pt idx="630">
                  <c:v>152.47813411078894</c:v>
                </c:pt>
                <c:pt idx="631">
                  <c:v>152.47813411078894</c:v>
                </c:pt>
                <c:pt idx="632">
                  <c:v>152.6447313619343</c:v>
                </c:pt>
                <c:pt idx="633">
                  <c:v>152.6447313619343</c:v>
                </c:pt>
                <c:pt idx="634">
                  <c:v>152.81132861307967</c:v>
                </c:pt>
                <c:pt idx="635">
                  <c:v>152.81132861307967</c:v>
                </c:pt>
                <c:pt idx="636">
                  <c:v>152.97792586422503</c:v>
                </c:pt>
                <c:pt idx="637">
                  <c:v>152.97792586422503</c:v>
                </c:pt>
                <c:pt idx="638">
                  <c:v>153.14452311537039</c:v>
                </c:pt>
                <c:pt idx="639">
                  <c:v>153.14452311537039</c:v>
                </c:pt>
                <c:pt idx="640">
                  <c:v>153.31112036651575</c:v>
                </c:pt>
                <c:pt idx="641">
                  <c:v>153.31112036651575</c:v>
                </c:pt>
                <c:pt idx="642">
                  <c:v>153.47771761766111</c:v>
                </c:pt>
                <c:pt idx="643">
                  <c:v>153.47771761766111</c:v>
                </c:pt>
                <c:pt idx="644">
                  <c:v>153.64431486880648</c:v>
                </c:pt>
                <c:pt idx="645">
                  <c:v>153.64431486880648</c:v>
                </c:pt>
                <c:pt idx="646">
                  <c:v>153.81091211995184</c:v>
                </c:pt>
                <c:pt idx="647">
                  <c:v>153.81091211995184</c:v>
                </c:pt>
                <c:pt idx="648">
                  <c:v>153.9775093710972</c:v>
                </c:pt>
                <c:pt idx="649">
                  <c:v>153.9775093710972</c:v>
                </c:pt>
                <c:pt idx="650">
                  <c:v>154.14410662224256</c:v>
                </c:pt>
                <c:pt idx="651">
                  <c:v>154.14410662224256</c:v>
                </c:pt>
                <c:pt idx="652">
                  <c:v>154.31070387338792</c:v>
                </c:pt>
                <c:pt idx="653">
                  <c:v>154.31070387338792</c:v>
                </c:pt>
                <c:pt idx="654">
                  <c:v>154.47730112453328</c:v>
                </c:pt>
                <c:pt idx="655">
                  <c:v>154.47730112453328</c:v>
                </c:pt>
                <c:pt idx="656">
                  <c:v>154.64389837567865</c:v>
                </c:pt>
                <c:pt idx="657">
                  <c:v>154.64389837567865</c:v>
                </c:pt>
                <c:pt idx="658">
                  <c:v>154.81049562682401</c:v>
                </c:pt>
                <c:pt idx="659">
                  <c:v>154.81049562682401</c:v>
                </c:pt>
                <c:pt idx="660">
                  <c:v>154.97709287796937</c:v>
                </c:pt>
                <c:pt idx="661">
                  <c:v>154.97709287796937</c:v>
                </c:pt>
                <c:pt idx="662">
                  <c:v>155.14369012911473</c:v>
                </c:pt>
                <c:pt idx="663">
                  <c:v>155.14369012911473</c:v>
                </c:pt>
                <c:pt idx="664">
                  <c:v>155.31028738026009</c:v>
                </c:pt>
                <c:pt idx="665">
                  <c:v>155.31028738026009</c:v>
                </c:pt>
                <c:pt idx="666">
                  <c:v>155.47688463140545</c:v>
                </c:pt>
                <c:pt idx="667">
                  <c:v>155.47688463140545</c:v>
                </c:pt>
                <c:pt idx="668">
                  <c:v>155.64348188255082</c:v>
                </c:pt>
                <c:pt idx="669">
                  <c:v>155.64348188255082</c:v>
                </c:pt>
                <c:pt idx="670">
                  <c:v>155.81007913369618</c:v>
                </c:pt>
                <c:pt idx="671">
                  <c:v>155.81007913369618</c:v>
                </c:pt>
                <c:pt idx="672">
                  <c:v>155.97667638484154</c:v>
                </c:pt>
                <c:pt idx="673">
                  <c:v>155.97667638484154</c:v>
                </c:pt>
                <c:pt idx="674">
                  <c:v>156.1432736359869</c:v>
                </c:pt>
                <c:pt idx="675">
                  <c:v>156.1432736359869</c:v>
                </c:pt>
                <c:pt idx="676">
                  <c:v>156.30987088713226</c:v>
                </c:pt>
                <c:pt idx="677">
                  <c:v>156.30987088713226</c:v>
                </c:pt>
                <c:pt idx="678">
                  <c:v>156.47646813827762</c:v>
                </c:pt>
                <c:pt idx="679">
                  <c:v>156.47646813827762</c:v>
                </c:pt>
                <c:pt idx="680">
                  <c:v>156.64306538942299</c:v>
                </c:pt>
                <c:pt idx="681">
                  <c:v>156.64306538942299</c:v>
                </c:pt>
                <c:pt idx="682">
                  <c:v>156.80966264056835</c:v>
                </c:pt>
                <c:pt idx="683">
                  <c:v>156.80966264056835</c:v>
                </c:pt>
                <c:pt idx="684">
                  <c:v>156.97625989171371</c:v>
                </c:pt>
                <c:pt idx="685">
                  <c:v>156.97625989171371</c:v>
                </c:pt>
              </c:numCache>
            </c:numRef>
          </c:xVal>
          <c:yVal>
            <c:numRef>
              <c:f>'3'!$AD$31:$AD$718</c:f>
              <c:numCache>
                <c:formatCode>#,##0.000</c:formatCode>
                <c:ptCount val="688"/>
                <c:pt idx="0">
                  <c:v>100000</c:v>
                </c:pt>
                <c:pt idx="1">
                  <c:v>500000</c:v>
                </c:pt>
                <c:pt idx="2">
                  <c:v>100333.19450229072</c:v>
                </c:pt>
                <c:pt idx="3">
                  <c:v>499167.01374427316</c:v>
                </c:pt>
                <c:pt idx="4">
                  <c:v>100666.38900458143</c:v>
                </c:pt>
                <c:pt idx="5">
                  <c:v>498334.02748854639</c:v>
                </c:pt>
                <c:pt idx="6">
                  <c:v>100999.58350687218</c:v>
                </c:pt>
                <c:pt idx="7">
                  <c:v>497501.04123281955</c:v>
                </c:pt>
                <c:pt idx="8">
                  <c:v>101332.7780091629</c:v>
                </c:pt>
                <c:pt idx="9">
                  <c:v>496668.05497709278</c:v>
                </c:pt>
                <c:pt idx="10">
                  <c:v>101665.97251145361</c:v>
                </c:pt>
                <c:pt idx="11">
                  <c:v>495835.06872136594</c:v>
                </c:pt>
                <c:pt idx="12">
                  <c:v>101999.16701374433</c:v>
                </c:pt>
                <c:pt idx="13">
                  <c:v>495002.08246563916</c:v>
                </c:pt>
                <c:pt idx="14">
                  <c:v>102332.36151603507</c:v>
                </c:pt>
                <c:pt idx="15">
                  <c:v>494169.09620991233</c:v>
                </c:pt>
                <c:pt idx="16">
                  <c:v>102665.55601832579</c:v>
                </c:pt>
                <c:pt idx="17">
                  <c:v>493336.10995418555</c:v>
                </c:pt>
                <c:pt idx="18">
                  <c:v>102998.75052061651</c:v>
                </c:pt>
                <c:pt idx="19">
                  <c:v>492503.12369845872</c:v>
                </c:pt>
                <c:pt idx="20">
                  <c:v>103331.94502290722</c:v>
                </c:pt>
                <c:pt idx="21">
                  <c:v>491670.13744273194</c:v>
                </c:pt>
                <c:pt idx="22">
                  <c:v>103665.13952519797</c:v>
                </c:pt>
                <c:pt idx="23">
                  <c:v>490837.1511870051</c:v>
                </c:pt>
                <c:pt idx="24">
                  <c:v>103998.33402748869</c:v>
                </c:pt>
                <c:pt idx="25">
                  <c:v>490004.16493127827</c:v>
                </c:pt>
                <c:pt idx="26">
                  <c:v>104331.5285297794</c:v>
                </c:pt>
                <c:pt idx="27">
                  <c:v>489171.17867555149</c:v>
                </c:pt>
                <c:pt idx="28">
                  <c:v>104664.72303207012</c:v>
                </c:pt>
                <c:pt idx="29">
                  <c:v>488338.19241982466</c:v>
                </c:pt>
                <c:pt idx="30">
                  <c:v>104997.91753436087</c:v>
                </c:pt>
                <c:pt idx="31">
                  <c:v>487505.20616409788</c:v>
                </c:pt>
                <c:pt idx="32">
                  <c:v>105331.11203665158</c:v>
                </c:pt>
                <c:pt idx="33">
                  <c:v>486672.21990837104</c:v>
                </c:pt>
                <c:pt idx="34">
                  <c:v>105664.3065389423</c:v>
                </c:pt>
                <c:pt idx="35">
                  <c:v>485839.23365264427</c:v>
                </c:pt>
                <c:pt idx="36">
                  <c:v>105997.50104123302</c:v>
                </c:pt>
                <c:pt idx="37">
                  <c:v>485006.24739691743</c:v>
                </c:pt>
                <c:pt idx="38">
                  <c:v>106330.69554352373</c:v>
                </c:pt>
                <c:pt idx="39">
                  <c:v>484173.26114119065</c:v>
                </c:pt>
                <c:pt idx="40">
                  <c:v>106663.89004581448</c:v>
                </c:pt>
                <c:pt idx="41">
                  <c:v>483340.27488546382</c:v>
                </c:pt>
                <c:pt idx="42">
                  <c:v>106997.08454810519</c:v>
                </c:pt>
                <c:pt idx="43">
                  <c:v>482507.28862973704</c:v>
                </c:pt>
                <c:pt idx="44">
                  <c:v>107330.27905039591</c:v>
                </c:pt>
                <c:pt idx="45">
                  <c:v>481674.30237401021</c:v>
                </c:pt>
                <c:pt idx="46">
                  <c:v>107663.47355268663</c:v>
                </c:pt>
                <c:pt idx="47">
                  <c:v>480841.31611828343</c:v>
                </c:pt>
                <c:pt idx="48">
                  <c:v>107996.66805497737</c:v>
                </c:pt>
                <c:pt idx="49">
                  <c:v>480008.32986255659</c:v>
                </c:pt>
                <c:pt idx="50">
                  <c:v>108329.86255726809</c:v>
                </c:pt>
                <c:pt idx="51">
                  <c:v>479175.34360682976</c:v>
                </c:pt>
                <c:pt idx="52">
                  <c:v>108663.05705955881</c:v>
                </c:pt>
                <c:pt idx="53">
                  <c:v>478342.35735110298</c:v>
                </c:pt>
                <c:pt idx="54">
                  <c:v>108996.25156184952</c:v>
                </c:pt>
                <c:pt idx="55">
                  <c:v>477509.37109537615</c:v>
                </c:pt>
                <c:pt idx="56">
                  <c:v>109329.44606414027</c:v>
                </c:pt>
                <c:pt idx="57">
                  <c:v>476676.38483964937</c:v>
                </c:pt>
                <c:pt idx="58">
                  <c:v>109662.64056643099</c:v>
                </c:pt>
                <c:pt idx="59">
                  <c:v>475843.39858392254</c:v>
                </c:pt>
                <c:pt idx="60">
                  <c:v>109995.8350687217</c:v>
                </c:pt>
                <c:pt idx="61">
                  <c:v>475010.41232819576</c:v>
                </c:pt>
                <c:pt idx="62">
                  <c:v>110329.02957101242</c:v>
                </c:pt>
                <c:pt idx="63">
                  <c:v>474177.42607246898</c:v>
                </c:pt>
                <c:pt idx="64">
                  <c:v>110662.22407330316</c:v>
                </c:pt>
                <c:pt idx="65">
                  <c:v>473344.43981674209</c:v>
                </c:pt>
                <c:pt idx="66">
                  <c:v>110995.41857559388</c:v>
                </c:pt>
                <c:pt idx="67">
                  <c:v>472511.45356101531</c:v>
                </c:pt>
                <c:pt idx="68">
                  <c:v>111328.6130778846</c:v>
                </c:pt>
                <c:pt idx="69">
                  <c:v>471678.46730528853</c:v>
                </c:pt>
                <c:pt idx="70">
                  <c:v>111661.80758017531</c:v>
                </c:pt>
                <c:pt idx="71">
                  <c:v>470845.48104956164</c:v>
                </c:pt>
                <c:pt idx="72">
                  <c:v>111995.00208246603</c:v>
                </c:pt>
                <c:pt idx="73">
                  <c:v>470012.49479383486</c:v>
                </c:pt>
                <c:pt idx="74">
                  <c:v>112328.19658475678</c:v>
                </c:pt>
                <c:pt idx="75">
                  <c:v>469179.50853810809</c:v>
                </c:pt>
                <c:pt idx="76">
                  <c:v>112661.39108704749</c:v>
                </c:pt>
                <c:pt idx="77">
                  <c:v>468346.52228238131</c:v>
                </c:pt>
                <c:pt idx="78">
                  <c:v>112994.58558933821</c:v>
                </c:pt>
                <c:pt idx="79">
                  <c:v>467513.53602665442</c:v>
                </c:pt>
                <c:pt idx="80">
                  <c:v>113327.78009162893</c:v>
                </c:pt>
                <c:pt idx="81">
                  <c:v>466680.54977092764</c:v>
                </c:pt>
                <c:pt idx="82">
                  <c:v>113660.97459391967</c:v>
                </c:pt>
                <c:pt idx="83">
                  <c:v>465847.56351520086</c:v>
                </c:pt>
                <c:pt idx="84">
                  <c:v>113994.16909621039</c:v>
                </c:pt>
                <c:pt idx="85">
                  <c:v>465014.57725947408</c:v>
                </c:pt>
                <c:pt idx="86">
                  <c:v>114327.36359850111</c:v>
                </c:pt>
                <c:pt idx="87">
                  <c:v>464181.59100374719</c:v>
                </c:pt>
                <c:pt idx="88">
                  <c:v>114660.55810079182</c:v>
                </c:pt>
                <c:pt idx="89">
                  <c:v>463348.60474802041</c:v>
                </c:pt>
                <c:pt idx="90">
                  <c:v>114993.75260308257</c:v>
                </c:pt>
                <c:pt idx="91">
                  <c:v>462515.61849229364</c:v>
                </c:pt>
                <c:pt idx="92">
                  <c:v>115326.94710537329</c:v>
                </c:pt>
                <c:pt idx="93">
                  <c:v>461682.63223656686</c:v>
                </c:pt>
                <c:pt idx="94">
                  <c:v>115660.141607664</c:v>
                </c:pt>
                <c:pt idx="95">
                  <c:v>460849.64598083997</c:v>
                </c:pt>
                <c:pt idx="96">
                  <c:v>115993.33610995472</c:v>
                </c:pt>
                <c:pt idx="97">
                  <c:v>460016.65972511319</c:v>
                </c:pt>
                <c:pt idx="98">
                  <c:v>116326.53061224543</c:v>
                </c:pt>
                <c:pt idx="99">
                  <c:v>459183.67346938641</c:v>
                </c:pt>
                <c:pt idx="100">
                  <c:v>116659.72511453618</c:v>
                </c:pt>
                <c:pt idx="101">
                  <c:v>458350.68721365952</c:v>
                </c:pt>
                <c:pt idx="102">
                  <c:v>116992.9196168269</c:v>
                </c:pt>
                <c:pt idx="103">
                  <c:v>457517.70095793274</c:v>
                </c:pt>
                <c:pt idx="104">
                  <c:v>117326.11411911761</c:v>
                </c:pt>
                <c:pt idx="105">
                  <c:v>456684.71470220597</c:v>
                </c:pt>
                <c:pt idx="106">
                  <c:v>117659.30862140833</c:v>
                </c:pt>
                <c:pt idx="107">
                  <c:v>455851.72844647919</c:v>
                </c:pt>
                <c:pt idx="108">
                  <c:v>117992.50312369908</c:v>
                </c:pt>
                <c:pt idx="109">
                  <c:v>455018.74219075229</c:v>
                </c:pt>
                <c:pt idx="110">
                  <c:v>118325.69762598979</c:v>
                </c:pt>
                <c:pt idx="111">
                  <c:v>454185.75593502552</c:v>
                </c:pt>
                <c:pt idx="112">
                  <c:v>118658.89212828051</c:v>
                </c:pt>
                <c:pt idx="113">
                  <c:v>453352.76967929874</c:v>
                </c:pt>
                <c:pt idx="114">
                  <c:v>118992.08663057123</c:v>
                </c:pt>
                <c:pt idx="115">
                  <c:v>452519.78342357196</c:v>
                </c:pt>
                <c:pt idx="116">
                  <c:v>119325.28113286197</c:v>
                </c:pt>
                <c:pt idx="117">
                  <c:v>451686.79716784507</c:v>
                </c:pt>
                <c:pt idx="118">
                  <c:v>119658.47563515269</c:v>
                </c:pt>
                <c:pt idx="119">
                  <c:v>450853.81091211829</c:v>
                </c:pt>
                <c:pt idx="120">
                  <c:v>119991.67013744341</c:v>
                </c:pt>
                <c:pt idx="121">
                  <c:v>450020.82465639152</c:v>
                </c:pt>
                <c:pt idx="122">
                  <c:v>120324.86463973412</c:v>
                </c:pt>
                <c:pt idx="123">
                  <c:v>449187.83840066462</c:v>
                </c:pt>
                <c:pt idx="124">
                  <c:v>120658.05914202487</c:v>
                </c:pt>
                <c:pt idx="125">
                  <c:v>448354.85214493785</c:v>
                </c:pt>
                <c:pt idx="126">
                  <c:v>120991.25364431558</c:v>
                </c:pt>
                <c:pt idx="127">
                  <c:v>447521.86588921107</c:v>
                </c:pt>
                <c:pt idx="128">
                  <c:v>121324.4481466063</c:v>
                </c:pt>
                <c:pt idx="129">
                  <c:v>446688.87963348429</c:v>
                </c:pt>
                <c:pt idx="130">
                  <c:v>121657.64264889702</c:v>
                </c:pt>
                <c:pt idx="131">
                  <c:v>445855.8933777574</c:v>
                </c:pt>
                <c:pt idx="132">
                  <c:v>121990.83715118773</c:v>
                </c:pt>
                <c:pt idx="133">
                  <c:v>445022.90712203062</c:v>
                </c:pt>
                <c:pt idx="134">
                  <c:v>122324.03165347848</c:v>
                </c:pt>
                <c:pt idx="135">
                  <c:v>444189.92086630384</c:v>
                </c:pt>
                <c:pt idx="136">
                  <c:v>122657.2261557692</c:v>
                </c:pt>
                <c:pt idx="137">
                  <c:v>443356.93461057707</c:v>
                </c:pt>
                <c:pt idx="138">
                  <c:v>122990.42065805991</c:v>
                </c:pt>
                <c:pt idx="139">
                  <c:v>442523.94835485017</c:v>
                </c:pt>
                <c:pt idx="140">
                  <c:v>123323.61516035063</c:v>
                </c:pt>
                <c:pt idx="141">
                  <c:v>441690.9620991234</c:v>
                </c:pt>
                <c:pt idx="142">
                  <c:v>123656.80966264138</c:v>
                </c:pt>
                <c:pt idx="143">
                  <c:v>440857.97584339662</c:v>
                </c:pt>
                <c:pt idx="144">
                  <c:v>123990.00416493209</c:v>
                </c:pt>
                <c:pt idx="145">
                  <c:v>440024.98958766973</c:v>
                </c:pt>
                <c:pt idx="146">
                  <c:v>124323.19866722281</c:v>
                </c:pt>
                <c:pt idx="147">
                  <c:v>439192.00333194295</c:v>
                </c:pt>
                <c:pt idx="148">
                  <c:v>124656.39316951353</c:v>
                </c:pt>
                <c:pt idx="149">
                  <c:v>438359.01707621617</c:v>
                </c:pt>
                <c:pt idx="150">
                  <c:v>124989.58767180427</c:v>
                </c:pt>
                <c:pt idx="151">
                  <c:v>437526.0308204894</c:v>
                </c:pt>
                <c:pt idx="152">
                  <c:v>125322.78217409499</c:v>
                </c:pt>
                <c:pt idx="153">
                  <c:v>436693.0445647625</c:v>
                </c:pt>
                <c:pt idx="154">
                  <c:v>125655.9766763857</c:v>
                </c:pt>
                <c:pt idx="155">
                  <c:v>435860.05830903572</c:v>
                </c:pt>
                <c:pt idx="156">
                  <c:v>125989.17117867642</c:v>
                </c:pt>
                <c:pt idx="157">
                  <c:v>435027.07205330895</c:v>
                </c:pt>
                <c:pt idx="158">
                  <c:v>126322.36568096717</c:v>
                </c:pt>
                <c:pt idx="159">
                  <c:v>434194.08579758217</c:v>
                </c:pt>
                <c:pt idx="160">
                  <c:v>126655.56018325788</c:v>
                </c:pt>
                <c:pt idx="161">
                  <c:v>433361.09954185528</c:v>
                </c:pt>
                <c:pt idx="162">
                  <c:v>126988.7546855486</c:v>
                </c:pt>
                <c:pt idx="163">
                  <c:v>432528.1132861285</c:v>
                </c:pt>
                <c:pt idx="164">
                  <c:v>127321.94918783932</c:v>
                </c:pt>
                <c:pt idx="165">
                  <c:v>431695.12703040172</c:v>
                </c:pt>
                <c:pt idx="166">
                  <c:v>127655.14369013003</c:v>
                </c:pt>
                <c:pt idx="167">
                  <c:v>430862.14077467483</c:v>
                </c:pt>
                <c:pt idx="168">
                  <c:v>127988.33819242078</c:v>
                </c:pt>
                <c:pt idx="169">
                  <c:v>430029.15451894805</c:v>
                </c:pt>
                <c:pt idx="170">
                  <c:v>128321.5326947115</c:v>
                </c:pt>
                <c:pt idx="171">
                  <c:v>429196.16826322128</c:v>
                </c:pt>
                <c:pt idx="172">
                  <c:v>128654.72719700221</c:v>
                </c:pt>
                <c:pt idx="173">
                  <c:v>428363.1820074945</c:v>
                </c:pt>
                <c:pt idx="174">
                  <c:v>128987.92169929293</c:v>
                </c:pt>
                <c:pt idx="175">
                  <c:v>427530.19575176761</c:v>
                </c:pt>
                <c:pt idx="176">
                  <c:v>129321.11620158367</c:v>
                </c:pt>
                <c:pt idx="177">
                  <c:v>426697.20949604083</c:v>
                </c:pt>
                <c:pt idx="178">
                  <c:v>129654.31070387439</c:v>
                </c:pt>
                <c:pt idx="179">
                  <c:v>425864.22324031405</c:v>
                </c:pt>
                <c:pt idx="180">
                  <c:v>129987.50520616511</c:v>
                </c:pt>
                <c:pt idx="181">
                  <c:v>425031.23698458727</c:v>
                </c:pt>
                <c:pt idx="182">
                  <c:v>130320.69970845582</c:v>
                </c:pt>
                <c:pt idx="183">
                  <c:v>424198.25072886038</c:v>
                </c:pt>
                <c:pt idx="184">
                  <c:v>130653.89421074657</c:v>
                </c:pt>
                <c:pt idx="185">
                  <c:v>423365.2644731336</c:v>
                </c:pt>
                <c:pt idx="186">
                  <c:v>130987.08871303729</c:v>
                </c:pt>
                <c:pt idx="187">
                  <c:v>422532.27821740683</c:v>
                </c:pt>
                <c:pt idx="188">
                  <c:v>131320.283215328</c:v>
                </c:pt>
                <c:pt idx="189">
                  <c:v>421699.29196167993</c:v>
                </c:pt>
                <c:pt idx="190">
                  <c:v>131653.47771761872</c:v>
                </c:pt>
                <c:pt idx="191">
                  <c:v>420866.30570595316</c:v>
                </c:pt>
                <c:pt idx="192">
                  <c:v>131986.67221990944</c:v>
                </c:pt>
                <c:pt idx="193">
                  <c:v>420033.31945022638</c:v>
                </c:pt>
                <c:pt idx="194">
                  <c:v>132319.86672220018</c:v>
                </c:pt>
                <c:pt idx="195">
                  <c:v>419200.3331944996</c:v>
                </c:pt>
                <c:pt idx="196">
                  <c:v>132653.0612244909</c:v>
                </c:pt>
                <c:pt idx="197">
                  <c:v>418367.34693877271</c:v>
                </c:pt>
                <c:pt idx="198">
                  <c:v>132986.25572678162</c:v>
                </c:pt>
                <c:pt idx="199">
                  <c:v>417534.36068304593</c:v>
                </c:pt>
                <c:pt idx="200">
                  <c:v>133319.45022907233</c:v>
                </c:pt>
                <c:pt idx="201">
                  <c:v>416701.37442731916</c:v>
                </c:pt>
                <c:pt idx="202">
                  <c:v>133652.64473136308</c:v>
                </c:pt>
                <c:pt idx="203">
                  <c:v>415868.38817159238</c:v>
                </c:pt>
                <c:pt idx="204">
                  <c:v>133985.83923365379</c:v>
                </c:pt>
                <c:pt idx="205">
                  <c:v>415035.40191586548</c:v>
                </c:pt>
                <c:pt idx="206">
                  <c:v>134319.03373594451</c:v>
                </c:pt>
                <c:pt idx="207">
                  <c:v>414202.41566013871</c:v>
                </c:pt>
                <c:pt idx="208">
                  <c:v>134652.22823823523</c:v>
                </c:pt>
                <c:pt idx="209">
                  <c:v>413369.42940441193</c:v>
                </c:pt>
                <c:pt idx="210">
                  <c:v>134985.42274052597</c:v>
                </c:pt>
                <c:pt idx="211">
                  <c:v>412536.44314868504</c:v>
                </c:pt>
                <c:pt idx="212">
                  <c:v>135318.61724281669</c:v>
                </c:pt>
                <c:pt idx="213">
                  <c:v>411703.45689295826</c:v>
                </c:pt>
                <c:pt idx="214">
                  <c:v>135651.81174510741</c:v>
                </c:pt>
                <c:pt idx="215">
                  <c:v>410870.47063723148</c:v>
                </c:pt>
                <c:pt idx="216">
                  <c:v>135985.00624739812</c:v>
                </c:pt>
                <c:pt idx="217">
                  <c:v>410037.48438150471</c:v>
                </c:pt>
                <c:pt idx="218">
                  <c:v>136318.20074968887</c:v>
                </c:pt>
                <c:pt idx="219">
                  <c:v>409204.49812577781</c:v>
                </c:pt>
                <c:pt idx="220">
                  <c:v>136651.39525197959</c:v>
                </c:pt>
                <c:pt idx="221">
                  <c:v>408371.51187005104</c:v>
                </c:pt>
                <c:pt idx="222">
                  <c:v>136984.5897542703</c:v>
                </c:pt>
                <c:pt idx="223">
                  <c:v>407538.52561432426</c:v>
                </c:pt>
                <c:pt idx="224">
                  <c:v>137317.78425656102</c:v>
                </c:pt>
                <c:pt idx="225">
                  <c:v>406705.53935859748</c:v>
                </c:pt>
                <c:pt idx="226">
                  <c:v>137650.97875885174</c:v>
                </c:pt>
                <c:pt idx="227">
                  <c:v>405872.55310287059</c:v>
                </c:pt>
                <c:pt idx="228">
                  <c:v>137984.17326114248</c:v>
                </c:pt>
                <c:pt idx="229">
                  <c:v>405039.56684714381</c:v>
                </c:pt>
                <c:pt idx="230">
                  <c:v>138317.3677634332</c:v>
                </c:pt>
                <c:pt idx="231">
                  <c:v>404206.58059141703</c:v>
                </c:pt>
                <c:pt idx="232">
                  <c:v>138650.56226572391</c:v>
                </c:pt>
                <c:pt idx="233">
                  <c:v>403373.59433569026</c:v>
                </c:pt>
                <c:pt idx="234">
                  <c:v>138983.75676801463</c:v>
                </c:pt>
                <c:pt idx="235">
                  <c:v>402540.60807996336</c:v>
                </c:pt>
                <c:pt idx="236">
                  <c:v>139316.95127030538</c:v>
                </c:pt>
                <c:pt idx="237">
                  <c:v>401707.62182423659</c:v>
                </c:pt>
                <c:pt idx="238">
                  <c:v>139650.14577259609</c:v>
                </c:pt>
                <c:pt idx="239">
                  <c:v>400874.63556850981</c:v>
                </c:pt>
                <c:pt idx="240">
                  <c:v>139983.34027488681</c:v>
                </c:pt>
                <c:pt idx="241">
                  <c:v>400041.64931278292</c:v>
                </c:pt>
                <c:pt idx="242">
                  <c:v>140316.53477717753</c:v>
                </c:pt>
                <c:pt idx="243">
                  <c:v>399208.66305705614</c:v>
                </c:pt>
                <c:pt idx="244">
                  <c:v>140649.72927946827</c:v>
                </c:pt>
                <c:pt idx="245">
                  <c:v>398375.67680132936</c:v>
                </c:pt>
                <c:pt idx="246">
                  <c:v>140982.92378175899</c:v>
                </c:pt>
                <c:pt idx="247">
                  <c:v>397542.69054560259</c:v>
                </c:pt>
                <c:pt idx="248">
                  <c:v>141316.11828404971</c:v>
                </c:pt>
                <c:pt idx="249">
                  <c:v>396709.70428987569</c:v>
                </c:pt>
                <c:pt idx="250">
                  <c:v>141649.31278634042</c:v>
                </c:pt>
                <c:pt idx="251">
                  <c:v>395876.71803414891</c:v>
                </c:pt>
                <c:pt idx="252">
                  <c:v>141982.50728863117</c:v>
                </c:pt>
                <c:pt idx="253">
                  <c:v>395043.73177842214</c:v>
                </c:pt>
                <c:pt idx="254">
                  <c:v>142315.70179092188</c:v>
                </c:pt>
                <c:pt idx="255">
                  <c:v>394210.74552269536</c:v>
                </c:pt>
                <c:pt idx="256">
                  <c:v>142648.8962932126</c:v>
                </c:pt>
                <c:pt idx="257">
                  <c:v>393377.75926696847</c:v>
                </c:pt>
                <c:pt idx="258">
                  <c:v>142982.09079550332</c:v>
                </c:pt>
                <c:pt idx="259">
                  <c:v>392544.77301124169</c:v>
                </c:pt>
                <c:pt idx="260">
                  <c:v>143315.28529779403</c:v>
                </c:pt>
                <c:pt idx="261">
                  <c:v>391711.78675551491</c:v>
                </c:pt>
                <c:pt idx="262">
                  <c:v>143648.47980008478</c:v>
                </c:pt>
                <c:pt idx="263">
                  <c:v>390878.80049978802</c:v>
                </c:pt>
                <c:pt idx="264">
                  <c:v>143981.6743023755</c:v>
                </c:pt>
                <c:pt idx="265">
                  <c:v>390045.81424406124</c:v>
                </c:pt>
                <c:pt idx="266">
                  <c:v>144314.86880466621</c:v>
                </c:pt>
                <c:pt idx="267">
                  <c:v>389212.82798833447</c:v>
                </c:pt>
                <c:pt idx="268">
                  <c:v>144648.06330695693</c:v>
                </c:pt>
                <c:pt idx="269">
                  <c:v>388379.84173260769</c:v>
                </c:pt>
                <c:pt idx="270">
                  <c:v>144981.25780924768</c:v>
                </c:pt>
                <c:pt idx="271">
                  <c:v>387546.8554768808</c:v>
                </c:pt>
                <c:pt idx="272">
                  <c:v>145314.45231153839</c:v>
                </c:pt>
                <c:pt idx="273">
                  <c:v>386713.86922115402</c:v>
                </c:pt>
                <c:pt idx="274">
                  <c:v>145647.64681382911</c:v>
                </c:pt>
                <c:pt idx="275">
                  <c:v>385880.88296542724</c:v>
                </c:pt>
                <c:pt idx="276">
                  <c:v>145980.84131611983</c:v>
                </c:pt>
                <c:pt idx="277">
                  <c:v>385047.89670970046</c:v>
                </c:pt>
                <c:pt idx="278">
                  <c:v>146314.03581841057</c:v>
                </c:pt>
                <c:pt idx="279">
                  <c:v>384214.91045397357</c:v>
                </c:pt>
                <c:pt idx="280">
                  <c:v>146647.23032070129</c:v>
                </c:pt>
                <c:pt idx="281">
                  <c:v>383381.92419824679</c:v>
                </c:pt>
                <c:pt idx="282">
                  <c:v>146980.424822992</c:v>
                </c:pt>
                <c:pt idx="283">
                  <c:v>382548.93794252002</c:v>
                </c:pt>
                <c:pt idx="284">
                  <c:v>147313.61932528272</c:v>
                </c:pt>
                <c:pt idx="285">
                  <c:v>381715.95168679312</c:v>
                </c:pt>
                <c:pt idx="286">
                  <c:v>147646.81382757347</c:v>
                </c:pt>
                <c:pt idx="287">
                  <c:v>380882.96543106635</c:v>
                </c:pt>
                <c:pt idx="288">
                  <c:v>147980.00832986418</c:v>
                </c:pt>
                <c:pt idx="289">
                  <c:v>380049.97917533957</c:v>
                </c:pt>
                <c:pt idx="290">
                  <c:v>148313.2028321549</c:v>
                </c:pt>
                <c:pt idx="291">
                  <c:v>379216.99291961279</c:v>
                </c:pt>
                <c:pt idx="292">
                  <c:v>148646.39733444562</c:v>
                </c:pt>
                <c:pt idx="293">
                  <c:v>378384.0066638859</c:v>
                </c:pt>
                <c:pt idx="294">
                  <c:v>148979.59183673633</c:v>
                </c:pt>
                <c:pt idx="295">
                  <c:v>377551.02040815912</c:v>
                </c:pt>
                <c:pt idx="296">
                  <c:v>149312.78633902708</c:v>
                </c:pt>
                <c:pt idx="297">
                  <c:v>376718.03415243234</c:v>
                </c:pt>
                <c:pt idx="298">
                  <c:v>149645.9808413178</c:v>
                </c:pt>
                <c:pt idx="299">
                  <c:v>375885.04789670557</c:v>
                </c:pt>
                <c:pt idx="300">
                  <c:v>149979.17534360851</c:v>
                </c:pt>
                <c:pt idx="301">
                  <c:v>375052.06164097867</c:v>
                </c:pt>
                <c:pt idx="302">
                  <c:v>150312.36984589923</c:v>
                </c:pt>
                <c:pt idx="303">
                  <c:v>374219.0753852519</c:v>
                </c:pt>
                <c:pt idx="304">
                  <c:v>150645.56434818998</c:v>
                </c:pt>
                <c:pt idx="305">
                  <c:v>373386.08912952512</c:v>
                </c:pt>
                <c:pt idx="306">
                  <c:v>150978.75885048069</c:v>
                </c:pt>
                <c:pt idx="307">
                  <c:v>372553.10287379823</c:v>
                </c:pt>
                <c:pt idx="308">
                  <c:v>151311.95335277141</c:v>
                </c:pt>
                <c:pt idx="309">
                  <c:v>371720.11661807145</c:v>
                </c:pt>
                <c:pt idx="310">
                  <c:v>151645.14785506213</c:v>
                </c:pt>
                <c:pt idx="311">
                  <c:v>370887.13036234467</c:v>
                </c:pt>
                <c:pt idx="312">
                  <c:v>151978.34235735287</c:v>
                </c:pt>
                <c:pt idx="313">
                  <c:v>370054.1441066179</c:v>
                </c:pt>
                <c:pt idx="314">
                  <c:v>152311.53685964359</c:v>
                </c:pt>
                <c:pt idx="315">
                  <c:v>369221.157850891</c:v>
                </c:pt>
                <c:pt idx="316">
                  <c:v>152644.7313619343</c:v>
                </c:pt>
                <c:pt idx="317">
                  <c:v>368388.17159516423</c:v>
                </c:pt>
                <c:pt idx="318">
                  <c:v>152977.92586422502</c:v>
                </c:pt>
                <c:pt idx="319">
                  <c:v>367555.18533943745</c:v>
                </c:pt>
                <c:pt idx="320">
                  <c:v>153311.12036651577</c:v>
                </c:pt>
                <c:pt idx="321">
                  <c:v>366722.19908371067</c:v>
                </c:pt>
                <c:pt idx="322">
                  <c:v>153644.31486880648</c:v>
                </c:pt>
                <c:pt idx="323">
                  <c:v>365889.21282798378</c:v>
                </c:pt>
                <c:pt idx="324">
                  <c:v>153977.5093710972</c:v>
                </c:pt>
                <c:pt idx="325">
                  <c:v>365056.226572257</c:v>
                </c:pt>
                <c:pt idx="326">
                  <c:v>154310.70387338792</c:v>
                </c:pt>
                <c:pt idx="327">
                  <c:v>364223.24031653022</c:v>
                </c:pt>
                <c:pt idx="328">
                  <c:v>154643.89837567863</c:v>
                </c:pt>
                <c:pt idx="329">
                  <c:v>363390.25406080333</c:v>
                </c:pt>
                <c:pt idx="330">
                  <c:v>154977.09287796938</c:v>
                </c:pt>
                <c:pt idx="331">
                  <c:v>362557.26780507655</c:v>
                </c:pt>
                <c:pt idx="332">
                  <c:v>155310.2873802601</c:v>
                </c:pt>
                <c:pt idx="333">
                  <c:v>361724.28154934978</c:v>
                </c:pt>
                <c:pt idx="334">
                  <c:v>155643.48188255081</c:v>
                </c:pt>
                <c:pt idx="335">
                  <c:v>360891.295293623</c:v>
                </c:pt>
                <c:pt idx="336">
                  <c:v>155976.67638484153</c:v>
                </c:pt>
                <c:pt idx="337">
                  <c:v>360058.30903789611</c:v>
                </c:pt>
                <c:pt idx="338">
                  <c:v>156309.87088713227</c:v>
                </c:pt>
                <c:pt idx="339">
                  <c:v>359225.32278216933</c:v>
                </c:pt>
                <c:pt idx="340">
                  <c:v>156643.06538942299</c:v>
                </c:pt>
                <c:pt idx="341">
                  <c:v>358392.33652644255</c:v>
                </c:pt>
                <c:pt idx="342">
                  <c:v>156976.25989171371</c:v>
                </c:pt>
                <c:pt idx="343">
                  <c:v>357559.35027071577</c:v>
                </c:pt>
                <c:pt idx="344">
                  <c:v>157309.45439400442</c:v>
                </c:pt>
                <c:pt idx="345">
                  <c:v>356726.36401498888</c:v>
                </c:pt>
                <c:pt idx="346">
                  <c:v>157642.64889629517</c:v>
                </c:pt>
                <c:pt idx="347">
                  <c:v>355893.3777592621</c:v>
                </c:pt>
                <c:pt idx="348">
                  <c:v>157975.84339858589</c:v>
                </c:pt>
                <c:pt idx="349">
                  <c:v>355060.39150353533</c:v>
                </c:pt>
                <c:pt idx="350">
                  <c:v>158309.0379008766</c:v>
                </c:pt>
                <c:pt idx="351">
                  <c:v>354227.40524780843</c:v>
                </c:pt>
                <c:pt idx="352">
                  <c:v>158642.23240316732</c:v>
                </c:pt>
                <c:pt idx="353">
                  <c:v>353394.41899208166</c:v>
                </c:pt>
                <c:pt idx="354">
                  <c:v>158975.42690545804</c:v>
                </c:pt>
                <c:pt idx="355">
                  <c:v>352561.43273635488</c:v>
                </c:pt>
                <c:pt idx="356">
                  <c:v>159308.62140774878</c:v>
                </c:pt>
                <c:pt idx="357">
                  <c:v>351728.4464806281</c:v>
                </c:pt>
                <c:pt idx="358">
                  <c:v>159641.8159100395</c:v>
                </c:pt>
                <c:pt idx="359">
                  <c:v>350895.46022490121</c:v>
                </c:pt>
                <c:pt idx="360">
                  <c:v>159975.01041233022</c:v>
                </c:pt>
                <c:pt idx="361">
                  <c:v>350062.47396917443</c:v>
                </c:pt>
                <c:pt idx="362">
                  <c:v>160308.20491462093</c:v>
                </c:pt>
                <c:pt idx="363">
                  <c:v>349229.48771344766</c:v>
                </c:pt>
                <c:pt idx="364">
                  <c:v>160641.39941691168</c:v>
                </c:pt>
                <c:pt idx="365">
                  <c:v>348396.50145772088</c:v>
                </c:pt>
                <c:pt idx="366">
                  <c:v>160974.59391920239</c:v>
                </c:pt>
                <c:pt idx="367">
                  <c:v>347563.51520199399</c:v>
                </c:pt>
                <c:pt idx="368">
                  <c:v>161307.78842149311</c:v>
                </c:pt>
                <c:pt idx="369">
                  <c:v>346730.52894626721</c:v>
                </c:pt>
                <c:pt idx="370">
                  <c:v>161640.98292378383</c:v>
                </c:pt>
                <c:pt idx="371">
                  <c:v>345897.54269054043</c:v>
                </c:pt>
                <c:pt idx="372">
                  <c:v>161974.17742607457</c:v>
                </c:pt>
                <c:pt idx="373">
                  <c:v>345064.55643481365</c:v>
                </c:pt>
                <c:pt idx="374">
                  <c:v>162307.37192836526</c:v>
                </c:pt>
                <c:pt idx="375">
                  <c:v>344231.57017908676</c:v>
                </c:pt>
                <c:pt idx="376">
                  <c:v>162640.56643065601</c:v>
                </c:pt>
                <c:pt idx="377">
                  <c:v>343398.58392335998</c:v>
                </c:pt>
                <c:pt idx="378">
                  <c:v>162973.76093294675</c:v>
                </c:pt>
                <c:pt idx="379">
                  <c:v>342565.59766763321</c:v>
                </c:pt>
                <c:pt idx="380">
                  <c:v>163306.95543523744</c:v>
                </c:pt>
                <c:pt idx="381">
                  <c:v>341732.61141190631</c:v>
                </c:pt>
                <c:pt idx="382">
                  <c:v>163640.14993752819</c:v>
                </c:pt>
                <c:pt idx="383">
                  <c:v>340899.62515617954</c:v>
                </c:pt>
                <c:pt idx="384">
                  <c:v>163973.34443981887</c:v>
                </c:pt>
                <c:pt idx="385">
                  <c:v>340066.63890045276</c:v>
                </c:pt>
                <c:pt idx="386">
                  <c:v>164306.53894210962</c:v>
                </c:pt>
                <c:pt idx="387">
                  <c:v>339233.65264472598</c:v>
                </c:pt>
                <c:pt idx="388">
                  <c:v>164639.73344440036</c:v>
                </c:pt>
                <c:pt idx="389">
                  <c:v>338400.66638899909</c:v>
                </c:pt>
                <c:pt idx="390">
                  <c:v>164972.92794669105</c:v>
                </c:pt>
                <c:pt idx="391">
                  <c:v>337567.68013327231</c:v>
                </c:pt>
                <c:pt idx="392">
                  <c:v>165306.1224489818</c:v>
                </c:pt>
                <c:pt idx="393">
                  <c:v>336734.69387754553</c:v>
                </c:pt>
                <c:pt idx="394">
                  <c:v>165639.31695127254</c:v>
                </c:pt>
                <c:pt idx="395">
                  <c:v>335901.70762181876</c:v>
                </c:pt>
                <c:pt idx="396">
                  <c:v>165972.51145356323</c:v>
                </c:pt>
                <c:pt idx="397">
                  <c:v>335068.72136609186</c:v>
                </c:pt>
                <c:pt idx="398">
                  <c:v>166305.70595585398</c:v>
                </c:pt>
                <c:pt idx="399">
                  <c:v>334235.73511036509</c:v>
                </c:pt>
                <c:pt idx="400">
                  <c:v>166638.90045814466</c:v>
                </c:pt>
                <c:pt idx="401">
                  <c:v>333402.74885463831</c:v>
                </c:pt>
                <c:pt idx="402">
                  <c:v>166972.09496043541</c:v>
                </c:pt>
                <c:pt idx="403">
                  <c:v>332569.76259891142</c:v>
                </c:pt>
                <c:pt idx="404">
                  <c:v>167305.28946272616</c:v>
                </c:pt>
                <c:pt idx="405">
                  <c:v>331736.77634318464</c:v>
                </c:pt>
                <c:pt idx="406">
                  <c:v>167638.48396501684</c:v>
                </c:pt>
                <c:pt idx="407">
                  <c:v>330903.79008745786</c:v>
                </c:pt>
                <c:pt idx="408">
                  <c:v>167971.67846730759</c:v>
                </c:pt>
                <c:pt idx="409">
                  <c:v>330070.80383173109</c:v>
                </c:pt>
                <c:pt idx="410">
                  <c:v>168304.87296959833</c:v>
                </c:pt>
                <c:pt idx="411">
                  <c:v>329237.81757600419</c:v>
                </c:pt>
                <c:pt idx="412">
                  <c:v>168638.06747188902</c:v>
                </c:pt>
                <c:pt idx="413">
                  <c:v>328404.83132027742</c:v>
                </c:pt>
                <c:pt idx="414">
                  <c:v>168971.26197417977</c:v>
                </c:pt>
                <c:pt idx="415">
                  <c:v>327571.84506455064</c:v>
                </c:pt>
                <c:pt idx="416">
                  <c:v>169304.45647647046</c:v>
                </c:pt>
                <c:pt idx="417">
                  <c:v>326738.85880882386</c:v>
                </c:pt>
                <c:pt idx="418">
                  <c:v>169637.6509787612</c:v>
                </c:pt>
                <c:pt idx="419">
                  <c:v>325905.87255309697</c:v>
                </c:pt>
                <c:pt idx="420">
                  <c:v>169970.84548105195</c:v>
                </c:pt>
                <c:pt idx="421">
                  <c:v>325072.88629737019</c:v>
                </c:pt>
                <c:pt idx="422">
                  <c:v>170304.03998334263</c:v>
                </c:pt>
                <c:pt idx="423">
                  <c:v>324239.90004164341</c:v>
                </c:pt>
                <c:pt idx="424">
                  <c:v>170637.23448563338</c:v>
                </c:pt>
                <c:pt idx="425">
                  <c:v>323406.91378591652</c:v>
                </c:pt>
                <c:pt idx="426">
                  <c:v>170970.42898792407</c:v>
                </c:pt>
                <c:pt idx="427">
                  <c:v>322573.92753018974</c:v>
                </c:pt>
                <c:pt idx="428">
                  <c:v>171303.62349021481</c:v>
                </c:pt>
                <c:pt idx="429">
                  <c:v>321740.94127446297</c:v>
                </c:pt>
                <c:pt idx="430">
                  <c:v>171636.81799250556</c:v>
                </c:pt>
                <c:pt idx="431">
                  <c:v>320907.95501873619</c:v>
                </c:pt>
                <c:pt idx="432">
                  <c:v>171970.01249479625</c:v>
                </c:pt>
                <c:pt idx="433">
                  <c:v>320074.9687630093</c:v>
                </c:pt>
                <c:pt idx="434">
                  <c:v>172303.20699708699</c:v>
                </c:pt>
                <c:pt idx="435">
                  <c:v>319241.98250728252</c:v>
                </c:pt>
                <c:pt idx="436">
                  <c:v>172636.40149937774</c:v>
                </c:pt>
                <c:pt idx="437">
                  <c:v>318408.99625155574</c:v>
                </c:pt>
                <c:pt idx="438">
                  <c:v>172969.59600166843</c:v>
                </c:pt>
                <c:pt idx="439">
                  <c:v>317576.00999582896</c:v>
                </c:pt>
                <c:pt idx="440">
                  <c:v>173302.79050395917</c:v>
                </c:pt>
                <c:pt idx="441">
                  <c:v>316743.02374010207</c:v>
                </c:pt>
                <c:pt idx="442">
                  <c:v>173635.98500624986</c:v>
                </c:pt>
                <c:pt idx="443">
                  <c:v>315910.03748437529</c:v>
                </c:pt>
                <c:pt idx="444">
                  <c:v>173969.1795085406</c:v>
                </c:pt>
                <c:pt idx="445">
                  <c:v>315077.05122864852</c:v>
                </c:pt>
                <c:pt idx="446">
                  <c:v>174302.37401083135</c:v>
                </c:pt>
                <c:pt idx="447">
                  <c:v>314244.06497292162</c:v>
                </c:pt>
                <c:pt idx="448">
                  <c:v>174635.56851312204</c:v>
                </c:pt>
                <c:pt idx="449">
                  <c:v>313411.07871719485</c:v>
                </c:pt>
                <c:pt idx="450">
                  <c:v>174968.76301541278</c:v>
                </c:pt>
                <c:pt idx="451">
                  <c:v>312578.09246146807</c:v>
                </c:pt>
                <c:pt idx="452">
                  <c:v>175301.95751770347</c:v>
                </c:pt>
                <c:pt idx="453">
                  <c:v>311745.10620574129</c:v>
                </c:pt>
                <c:pt idx="454">
                  <c:v>175635.15201999422</c:v>
                </c:pt>
                <c:pt idx="455">
                  <c:v>310912.1199500144</c:v>
                </c:pt>
                <c:pt idx="456">
                  <c:v>175968.34652228496</c:v>
                </c:pt>
                <c:pt idx="457">
                  <c:v>310079.13369428762</c:v>
                </c:pt>
                <c:pt idx="458">
                  <c:v>176301.54102457565</c:v>
                </c:pt>
                <c:pt idx="459">
                  <c:v>309246.14743856085</c:v>
                </c:pt>
                <c:pt idx="460">
                  <c:v>176634.7355268664</c:v>
                </c:pt>
                <c:pt idx="461">
                  <c:v>308413.16118283407</c:v>
                </c:pt>
                <c:pt idx="462">
                  <c:v>176967.93002915714</c:v>
                </c:pt>
                <c:pt idx="463">
                  <c:v>307580.17492710717</c:v>
                </c:pt>
                <c:pt idx="464">
                  <c:v>177301.12453144783</c:v>
                </c:pt>
                <c:pt idx="465">
                  <c:v>306747.1886713804</c:v>
                </c:pt>
                <c:pt idx="466">
                  <c:v>177634.31903373857</c:v>
                </c:pt>
                <c:pt idx="467">
                  <c:v>305914.20241565362</c:v>
                </c:pt>
                <c:pt idx="468">
                  <c:v>177967.51353602926</c:v>
                </c:pt>
                <c:pt idx="469">
                  <c:v>305081.21615992673</c:v>
                </c:pt>
                <c:pt idx="470">
                  <c:v>178300.70803832001</c:v>
                </c:pt>
                <c:pt idx="471">
                  <c:v>304248.22990419995</c:v>
                </c:pt>
                <c:pt idx="472">
                  <c:v>178633.90254061075</c:v>
                </c:pt>
                <c:pt idx="473">
                  <c:v>303415.24364847317</c:v>
                </c:pt>
                <c:pt idx="474">
                  <c:v>178967.09704290144</c:v>
                </c:pt>
                <c:pt idx="475">
                  <c:v>302582.2573927464</c:v>
                </c:pt>
                <c:pt idx="476">
                  <c:v>179300.29154519219</c:v>
                </c:pt>
                <c:pt idx="477">
                  <c:v>301749.2711370195</c:v>
                </c:pt>
                <c:pt idx="478">
                  <c:v>179633.48604748293</c:v>
                </c:pt>
                <c:pt idx="479">
                  <c:v>300916.28488129273</c:v>
                </c:pt>
                <c:pt idx="480">
                  <c:v>179966.68054977362</c:v>
                </c:pt>
                <c:pt idx="481">
                  <c:v>300083.29862556595</c:v>
                </c:pt>
                <c:pt idx="482">
                  <c:v>180299.87505206437</c:v>
                </c:pt>
                <c:pt idx="483">
                  <c:v>299250.31236983917</c:v>
                </c:pt>
                <c:pt idx="484">
                  <c:v>180633.06955435505</c:v>
                </c:pt>
                <c:pt idx="485">
                  <c:v>298417.32611411228</c:v>
                </c:pt>
                <c:pt idx="486">
                  <c:v>180966.2640566458</c:v>
                </c:pt>
                <c:pt idx="487">
                  <c:v>297584.3398583855</c:v>
                </c:pt>
                <c:pt idx="488">
                  <c:v>181299.45855893655</c:v>
                </c:pt>
                <c:pt idx="489">
                  <c:v>296751.35360265872</c:v>
                </c:pt>
                <c:pt idx="490">
                  <c:v>181632.65306122723</c:v>
                </c:pt>
                <c:pt idx="491">
                  <c:v>295918.36734693183</c:v>
                </c:pt>
                <c:pt idx="492">
                  <c:v>181965.84756351798</c:v>
                </c:pt>
                <c:pt idx="493">
                  <c:v>295085.38109120505</c:v>
                </c:pt>
                <c:pt idx="494">
                  <c:v>182299.04206580867</c:v>
                </c:pt>
                <c:pt idx="495">
                  <c:v>294252.39483547828</c:v>
                </c:pt>
                <c:pt idx="496">
                  <c:v>182632.23656809941</c:v>
                </c:pt>
                <c:pt idx="497">
                  <c:v>293419.4085797515</c:v>
                </c:pt>
                <c:pt idx="498">
                  <c:v>182965.43107039016</c:v>
                </c:pt>
                <c:pt idx="499">
                  <c:v>292586.42232402461</c:v>
                </c:pt>
                <c:pt idx="500">
                  <c:v>183298.62557268084</c:v>
                </c:pt>
                <c:pt idx="501">
                  <c:v>291753.43606829783</c:v>
                </c:pt>
                <c:pt idx="502">
                  <c:v>183631.82007497159</c:v>
                </c:pt>
                <c:pt idx="503">
                  <c:v>290920.44981257105</c:v>
                </c:pt>
                <c:pt idx="504">
                  <c:v>183965.01457726234</c:v>
                </c:pt>
                <c:pt idx="505">
                  <c:v>290087.46355684428</c:v>
                </c:pt>
                <c:pt idx="506">
                  <c:v>184298.20907955302</c:v>
                </c:pt>
                <c:pt idx="507">
                  <c:v>289254.47730111738</c:v>
                </c:pt>
                <c:pt idx="508">
                  <c:v>184631.40358184377</c:v>
                </c:pt>
                <c:pt idx="509">
                  <c:v>288421.4910453906</c:v>
                </c:pt>
                <c:pt idx="510">
                  <c:v>184964.59808413446</c:v>
                </c:pt>
                <c:pt idx="511">
                  <c:v>287588.50478966383</c:v>
                </c:pt>
                <c:pt idx="512">
                  <c:v>185297.7925864252</c:v>
                </c:pt>
                <c:pt idx="513">
                  <c:v>286755.51853393693</c:v>
                </c:pt>
                <c:pt idx="514">
                  <c:v>185630.98708871595</c:v>
                </c:pt>
                <c:pt idx="515">
                  <c:v>285922.53227821016</c:v>
                </c:pt>
                <c:pt idx="516">
                  <c:v>185964.18159100664</c:v>
                </c:pt>
                <c:pt idx="517">
                  <c:v>285089.54602248338</c:v>
                </c:pt>
                <c:pt idx="518">
                  <c:v>186297.37609329738</c:v>
                </c:pt>
                <c:pt idx="519">
                  <c:v>284256.5597667566</c:v>
                </c:pt>
                <c:pt idx="520">
                  <c:v>186630.57059558807</c:v>
                </c:pt>
                <c:pt idx="521">
                  <c:v>283423.57351102971</c:v>
                </c:pt>
                <c:pt idx="522">
                  <c:v>186963.76509787882</c:v>
                </c:pt>
                <c:pt idx="523">
                  <c:v>282590.58725530293</c:v>
                </c:pt>
                <c:pt idx="524">
                  <c:v>187296.95960016956</c:v>
                </c:pt>
                <c:pt idx="525">
                  <c:v>281757.60099957616</c:v>
                </c:pt>
                <c:pt idx="526">
                  <c:v>187630.15410246025</c:v>
                </c:pt>
                <c:pt idx="527">
                  <c:v>280924.61474384938</c:v>
                </c:pt>
                <c:pt idx="528">
                  <c:v>187963.34860475099</c:v>
                </c:pt>
                <c:pt idx="529">
                  <c:v>280091.62848812249</c:v>
                </c:pt>
                <c:pt idx="530">
                  <c:v>188296.54310704174</c:v>
                </c:pt>
                <c:pt idx="531">
                  <c:v>279258.64223239571</c:v>
                </c:pt>
                <c:pt idx="532">
                  <c:v>188629.73760933243</c:v>
                </c:pt>
                <c:pt idx="533">
                  <c:v>278425.65597666893</c:v>
                </c:pt>
                <c:pt idx="534">
                  <c:v>188962.93211162317</c:v>
                </c:pt>
                <c:pt idx="535">
                  <c:v>277592.66972094215</c:v>
                </c:pt>
                <c:pt idx="536">
                  <c:v>189296.12661391386</c:v>
                </c:pt>
                <c:pt idx="537">
                  <c:v>276759.68346521526</c:v>
                </c:pt>
                <c:pt idx="538">
                  <c:v>189629.32111620461</c:v>
                </c:pt>
                <c:pt idx="539">
                  <c:v>275926.69720948848</c:v>
                </c:pt>
                <c:pt idx="540">
                  <c:v>189962.51561849535</c:v>
                </c:pt>
                <c:pt idx="541">
                  <c:v>275093.71095376171</c:v>
                </c:pt>
                <c:pt idx="542">
                  <c:v>190295.71012078604</c:v>
                </c:pt>
                <c:pt idx="543">
                  <c:v>274260.72469803481</c:v>
                </c:pt>
                <c:pt idx="544">
                  <c:v>190628.90462307679</c:v>
                </c:pt>
                <c:pt idx="545">
                  <c:v>273427.73844230804</c:v>
                </c:pt>
                <c:pt idx="546">
                  <c:v>190962.09912536747</c:v>
                </c:pt>
                <c:pt idx="547">
                  <c:v>272594.75218658126</c:v>
                </c:pt>
                <c:pt idx="548">
                  <c:v>191295.29362765822</c:v>
                </c:pt>
                <c:pt idx="549">
                  <c:v>271761.76593085448</c:v>
                </c:pt>
                <c:pt idx="550">
                  <c:v>191628.48812994896</c:v>
                </c:pt>
                <c:pt idx="551">
                  <c:v>270928.77967512759</c:v>
                </c:pt>
                <c:pt idx="552">
                  <c:v>191961.68263223965</c:v>
                </c:pt>
                <c:pt idx="553">
                  <c:v>270095.79341940081</c:v>
                </c:pt>
                <c:pt idx="554">
                  <c:v>192294.8771345304</c:v>
                </c:pt>
                <c:pt idx="555">
                  <c:v>269262.80716367404</c:v>
                </c:pt>
                <c:pt idx="556">
                  <c:v>192628.07163682114</c:v>
                </c:pt>
                <c:pt idx="557">
                  <c:v>268429.82090794726</c:v>
                </c:pt>
                <c:pt idx="558">
                  <c:v>192961.26613911183</c:v>
                </c:pt>
                <c:pt idx="559">
                  <c:v>267596.83465222036</c:v>
                </c:pt>
                <c:pt idx="560">
                  <c:v>193294.46064140258</c:v>
                </c:pt>
                <c:pt idx="561">
                  <c:v>266763.84839649359</c:v>
                </c:pt>
                <c:pt idx="562">
                  <c:v>193627.65514369326</c:v>
                </c:pt>
                <c:pt idx="563">
                  <c:v>265930.86214076681</c:v>
                </c:pt>
                <c:pt idx="564">
                  <c:v>193960.84964598401</c:v>
                </c:pt>
                <c:pt idx="565">
                  <c:v>265097.87588503992</c:v>
                </c:pt>
                <c:pt idx="566">
                  <c:v>194294.04414827476</c:v>
                </c:pt>
                <c:pt idx="567">
                  <c:v>264264.88962931314</c:v>
                </c:pt>
                <c:pt idx="568">
                  <c:v>194627.23865056544</c:v>
                </c:pt>
                <c:pt idx="569">
                  <c:v>263431.90337358636</c:v>
                </c:pt>
                <c:pt idx="570">
                  <c:v>194960.43315285619</c:v>
                </c:pt>
                <c:pt idx="571">
                  <c:v>262598.91711785959</c:v>
                </c:pt>
                <c:pt idx="572">
                  <c:v>195293.62765514693</c:v>
                </c:pt>
                <c:pt idx="573">
                  <c:v>261765.93086213269</c:v>
                </c:pt>
                <c:pt idx="574">
                  <c:v>195626.82215743762</c:v>
                </c:pt>
                <c:pt idx="575">
                  <c:v>260932.94460640592</c:v>
                </c:pt>
                <c:pt idx="576">
                  <c:v>195960.01665972837</c:v>
                </c:pt>
                <c:pt idx="577">
                  <c:v>260099.95835067914</c:v>
                </c:pt>
                <c:pt idx="578">
                  <c:v>196293.21116201906</c:v>
                </c:pt>
                <c:pt idx="579">
                  <c:v>259266.97209495236</c:v>
                </c:pt>
                <c:pt idx="580">
                  <c:v>196626.4056643098</c:v>
                </c:pt>
                <c:pt idx="581">
                  <c:v>258433.98583922547</c:v>
                </c:pt>
                <c:pt idx="582">
                  <c:v>196959.60016660055</c:v>
                </c:pt>
                <c:pt idx="583">
                  <c:v>257600.99958349869</c:v>
                </c:pt>
                <c:pt idx="584">
                  <c:v>197292.79466889123</c:v>
                </c:pt>
                <c:pt idx="585">
                  <c:v>256768.01332777191</c:v>
                </c:pt>
                <c:pt idx="586">
                  <c:v>197625.98917118198</c:v>
                </c:pt>
                <c:pt idx="587">
                  <c:v>255935.02707204502</c:v>
                </c:pt>
                <c:pt idx="588">
                  <c:v>197959.18367347267</c:v>
                </c:pt>
                <c:pt idx="589">
                  <c:v>255102.04081631824</c:v>
                </c:pt>
                <c:pt idx="590">
                  <c:v>198292.37817576341</c:v>
                </c:pt>
                <c:pt idx="591">
                  <c:v>254269.05456059147</c:v>
                </c:pt>
                <c:pt idx="592">
                  <c:v>198625.57267805416</c:v>
                </c:pt>
                <c:pt idx="593">
                  <c:v>253436.06830486469</c:v>
                </c:pt>
                <c:pt idx="594">
                  <c:v>198958.76718034485</c:v>
                </c:pt>
                <c:pt idx="595">
                  <c:v>252603.0820491378</c:v>
                </c:pt>
                <c:pt idx="596">
                  <c:v>199291.96168263559</c:v>
                </c:pt>
                <c:pt idx="597">
                  <c:v>251770.09579341102</c:v>
                </c:pt>
                <c:pt idx="598">
                  <c:v>199625.15618492634</c:v>
                </c:pt>
                <c:pt idx="599">
                  <c:v>250937.10953768424</c:v>
                </c:pt>
                <c:pt idx="600">
                  <c:v>199958.35068721703</c:v>
                </c:pt>
                <c:pt idx="601">
                  <c:v>250104.12328195747</c:v>
                </c:pt>
                <c:pt idx="602">
                  <c:v>200291.54518950777</c:v>
                </c:pt>
                <c:pt idx="603">
                  <c:v>249271.13702623057</c:v>
                </c:pt>
                <c:pt idx="604">
                  <c:v>200624.73969179846</c:v>
                </c:pt>
                <c:pt idx="605">
                  <c:v>248438.15077050379</c:v>
                </c:pt>
                <c:pt idx="606">
                  <c:v>200957.9341940892</c:v>
                </c:pt>
                <c:pt idx="607">
                  <c:v>247605.16451477702</c:v>
                </c:pt>
                <c:pt idx="608">
                  <c:v>201291.12869637995</c:v>
                </c:pt>
                <c:pt idx="609">
                  <c:v>246772.17825905012</c:v>
                </c:pt>
                <c:pt idx="610">
                  <c:v>201624.32319867064</c:v>
                </c:pt>
                <c:pt idx="611">
                  <c:v>245939.19200332335</c:v>
                </c:pt>
                <c:pt idx="612">
                  <c:v>201957.51770096138</c:v>
                </c:pt>
                <c:pt idx="613">
                  <c:v>245106.20574759657</c:v>
                </c:pt>
                <c:pt idx="614">
                  <c:v>202290.71220325207</c:v>
                </c:pt>
                <c:pt idx="615">
                  <c:v>244273.21949186979</c:v>
                </c:pt>
                <c:pt idx="616">
                  <c:v>202623.90670554282</c:v>
                </c:pt>
                <c:pt idx="617">
                  <c:v>243440.2332361429</c:v>
                </c:pt>
                <c:pt idx="618">
                  <c:v>202957.10120783356</c:v>
                </c:pt>
                <c:pt idx="619">
                  <c:v>242607.24698041612</c:v>
                </c:pt>
                <c:pt idx="620">
                  <c:v>203290.29571012425</c:v>
                </c:pt>
                <c:pt idx="621">
                  <c:v>241774.26072468935</c:v>
                </c:pt>
                <c:pt idx="622">
                  <c:v>203623.490212415</c:v>
                </c:pt>
                <c:pt idx="623">
                  <c:v>240941.27446896257</c:v>
                </c:pt>
                <c:pt idx="624">
                  <c:v>203956.68471470574</c:v>
                </c:pt>
                <c:pt idx="625">
                  <c:v>240108.28821323568</c:v>
                </c:pt>
                <c:pt idx="626">
                  <c:v>204289.87921699643</c:v>
                </c:pt>
                <c:pt idx="627">
                  <c:v>239275.3019575089</c:v>
                </c:pt>
                <c:pt idx="628">
                  <c:v>204623.07371928717</c:v>
                </c:pt>
                <c:pt idx="629">
                  <c:v>238442.31570178212</c:v>
                </c:pt>
                <c:pt idx="630">
                  <c:v>204956.26822157786</c:v>
                </c:pt>
                <c:pt idx="631">
                  <c:v>237609.32944605523</c:v>
                </c:pt>
                <c:pt idx="632">
                  <c:v>205289.46272386861</c:v>
                </c:pt>
                <c:pt idx="633">
                  <c:v>236776.34319032845</c:v>
                </c:pt>
                <c:pt idx="634">
                  <c:v>205622.65722615935</c:v>
                </c:pt>
                <c:pt idx="635">
                  <c:v>235943.35693460167</c:v>
                </c:pt>
                <c:pt idx="636">
                  <c:v>205955.85172845004</c:v>
                </c:pt>
                <c:pt idx="637">
                  <c:v>235110.3706788749</c:v>
                </c:pt>
                <c:pt idx="638">
                  <c:v>206289.04623074079</c:v>
                </c:pt>
                <c:pt idx="639">
                  <c:v>234277.384423148</c:v>
                </c:pt>
                <c:pt idx="640">
                  <c:v>206622.24073303153</c:v>
                </c:pt>
                <c:pt idx="641">
                  <c:v>233444.39816742123</c:v>
                </c:pt>
                <c:pt idx="642">
                  <c:v>206955.43523532222</c:v>
                </c:pt>
                <c:pt idx="643">
                  <c:v>232611.41191169445</c:v>
                </c:pt>
                <c:pt idx="644">
                  <c:v>207288.62973761297</c:v>
                </c:pt>
                <c:pt idx="645">
                  <c:v>231778.42565596767</c:v>
                </c:pt>
                <c:pt idx="646">
                  <c:v>207621.82423990365</c:v>
                </c:pt>
                <c:pt idx="647">
                  <c:v>230945.43940024078</c:v>
                </c:pt>
                <c:pt idx="648">
                  <c:v>207955.0187421944</c:v>
                </c:pt>
                <c:pt idx="649">
                  <c:v>230112.453144514</c:v>
                </c:pt>
                <c:pt idx="650">
                  <c:v>208288.21324448514</c:v>
                </c:pt>
                <c:pt idx="651">
                  <c:v>229279.46688878722</c:v>
                </c:pt>
                <c:pt idx="652">
                  <c:v>208621.40774677583</c:v>
                </c:pt>
                <c:pt idx="653">
                  <c:v>228446.48063306033</c:v>
                </c:pt>
                <c:pt idx="654">
                  <c:v>208954.60224906658</c:v>
                </c:pt>
                <c:pt idx="655">
                  <c:v>227613.49437733355</c:v>
                </c:pt>
                <c:pt idx="656">
                  <c:v>209287.79675135727</c:v>
                </c:pt>
                <c:pt idx="657">
                  <c:v>226780.50812160678</c:v>
                </c:pt>
                <c:pt idx="658">
                  <c:v>209620.99125364801</c:v>
                </c:pt>
                <c:pt idx="659">
                  <c:v>225947.52186588</c:v>
                </c:pt>
                <c:pt idx="660">
                  <c:v>209954.18575593876</c:v>
                </c:pt>
                <c:pt idx="661">
                  <c:v>225114.53561015311</c:v>
                </c:pt>
                <c:pt idx="662">
                  <c:v>210287.38025822944</c:v>
                </c:pt>
                <c:pt idx="663">
                  <c:v>224281.54935442633</c:v>
                </c:pt>
                <c:pt idx="664">
                  <c:v>210620.57476052019</c:v>
                </c:pt>
                <c:pt idx="665">
                  <c:v>223448.56309869955</c:v>
                </c:pt>
                <c:pt idx="666">
                  <c:v>210953.76926281094</c:v>
                </c:pt>
                <c:pt idx="667">
                  <c:v>222615.57684297278</c:v>
                </c:pt>
                <c:pt idx="668">
                  <c:v>211286.96376510162</c:v>
                </c:pt>
                <c:pt idx="669">
                  <c:v>221782.59058724588</c:v>
                </c:pt>
                <c:pt idx="670">
                  <c:v>211620.15826739237</c:v>
                </c:pt>
                <c:pt idx="671">
                  <c:v>220949.60433151911</c:v>
                </c:pt>
                <c:pt idx="672">
                  <c:v>211953.35276968306</c:v>
                </c:pt>
                <c:pt idx="673">
                  <c:v>220116.61807579233</c:v>
                </c:pt>
                <c:pt idx="674">
                  <c:v>212286.5472719738</c:v>
                </c:pt>
                <c:pt idx="675">
                  <c:v>219283.63182006555</c:v>
                </c:pt>
                <c:pt idx="676">
                  <c:v>212619.74177426455</c:v>
                </c:pt>
                <c:pt idx="677">
                  <c:v>218450.64556433866</c:v>
                </c:pt>
                <c:pt idx="678">
                  <c:v>212952.93627655524</c:v>
                </c:pt>
                <c:pt idx="679">
                  <c:v>217617.65930861188</c:v>
                </c:pt>
                <c:pt idx="680">
                  <c:v>213286.13077884598</c:v>
                </c:pt>
                <c:pt idx="681">
                  <c:v>216784.6730528851</c:v>
                </c:pt>
                <c:pt idx="682">
                  <c:v>213619.32528113667</c:v>
                </c:pt>
                <c:pt idx="683">
                  <c:v>215951.68679715821</c:v>
                </c:pt>
                <c:pt idx="684">
                  <c:v>213952.51978342741</c:v>
                </c:pt>
                <c:pt idx="685">
                  <c:v>215118.70054143143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BC7-4481-81B2-2624603B888F}"/>
            </c:ext>
          </c:extLst>
        </c:ser>
        <c:ser>
          <c:idx val="6"/>
          <c:order val="3"/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'3'!$AC$26:$AC$27</c:f>
              <c:numCache>
                <c:formatCode>_ * #,##0_ ;_ * \-#,##0_ ;_ * "-"??_ ;_ @_ 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xVal>
          <c:yVal>
            <c:numRef>
              <c:f>'3'!$AD$26:$AD$27</c:f>
              <c:numCache>
                <c:formatCode>_ * #,##0_ ;_ * \-#,##0_ ;_ * "-"??_ ;_ @_ </c:formatCode>
                <c:ptCount val="2"/>
                <c:pt idx="0">
                  <c:v>100000</c:v>
                </c:pt>
                <c:pt idx="1">
                  <c:v>100000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BC7-4481-81B2-2624603B888F}"/>
            </c:ext>
          </c:extLst>
        </c:ser>
        <c:ser>
          <c:idx val="5"/>
          <c:order val="4"/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'3'!$AE$23:$AE$24</c:f>
              <c:numCache>
                <c:formatCode>_ * #,##0_ ;_ * \-#,##0_ ;_ * "-"??_ ;_ @_ 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xVal>
          <c:yVal>
            <c:numRef>
              <c:f>'3'!$AF$23:$AF$24</c:f>
              <c:numCache>
                <c:formatCode>_ * #,##0_ ;_ * \-#,##0_ ;_ * "-"??_ ;_ @_ </c:formatCode>
                <c:ptCount val="2"/>
                <c:pt idx="0">
                  <c:v>500000</c:v>
                </c:pt>
                <c:pt idx="1">
                  <c:v>500000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BC7-4481-81B2-2624603B888F}"/>
            </c:ext>
          </c:extLst>
        </c:ser>
        <c:ser>
          <c:idx val="4"/>
          <c:order val="5"/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'3'!$AC$23:$AC$24</c:f>
              <c:numCache>
                <c:formatCode>_ * #,##0_ ;_ * \-#,##0_ ;_ * "-"??_ ;_ @_ 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'3'!$AD$23:$AD$24</c:f>
              <c:numCache>
                <c:formatCode>_ * #,##0_ ;_ * \-#,##0_ ;_ * "-"??_ ;_ @_ </c:formatCode>
                <c:ptCount val="2"/>
                <c:pt idx="0">
                  <c:v>100000</c:v>
                </c:pt>
                <c:pt idx="1">
                  <c:v>500000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BC7-4481-81B2-2624603B888F}"/>
            </c:ext>
          </c:extLst>
        </c:ser>
        <c:ser>
          <c:idx val="0"/>
          <c:order val="6"/>
          <c:tx>
            <c:strRef>
              <c:f>'3'!$AD$17</c:f>
              <c:strCache>
                <c:ptCount val="1"/>
                <c:pt idx="0">
                  <c:v>Efterspørgsel</c:v>
                </c:pt>
              </c:strCache>
            </c:strRef>
          </c:tx>
          <c:spPr>
            <a:ln w="28575">
              <a:solidFill>
                <a:srgbClr val="FF0000"/>
              </a:solidFill>
              <a:headEnd type="none"/>
              <a:tailEnd type="triangle"/>
            </a:ln>
          </c:spPr>
          <c:marker>
            <c:symbol val="none"/>
          </c:marker>
          <c:xVal>
            <c:numRef>
              <c:f>'3'!$AC$18:$AC$19</c:f>
              <c:numCache>
                <c:formatCode>#,##0_ ;\-#,##0\ </c:formatCode>
                <c:ptCount val="2"/>
                <c:pt idx="0">
                  <c:v>0</c:v>
                </c:pt>
                <c:pt idx="1">
                  <c:v>200</c:v>
                </c:pt>
              </c:numCache>
            </c:numRef>
          </c:xVal>
          <c:yVal>
            <c:numRef>
              <c:f>'3'!$AD$18:$AD$19</c:f>
              <c:numCache>
                <c:formatCode>#,##0_ ;\-#,##0\ </c:formatCode>
                <c:ptCount val="2"/>
                <c:pt idx="0">
                  <c:v>1000000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BC7-4481-81B2-2624603B888F}"/>
            </c:ext>
          </c:extLst>
        </c:ser>
        <c:ser>
          <c:idx val="2"/>
          <c:order val="7"/>
          <c:tx>
            <c:strRef>
              <c:f>'3'!$AE$17</c:f>
              <c:strCache>
                <c:ptCount val="1"/>
                <c:pt idx="0">
                  <c:v>Udbud</c:v>
                </c:pt>
              </c:strCache>
            </c:strRef>
          </c:tx>
          <c:spPr>
            <a:ln w="28575">
              <a:solidFill>
                <a:schemeClr val="tx2"/>
              </a:solidFill>
              <a:tailEnd type="triangle"/>
            </a:ln>
          </c:spPr>
          <c:marker>
            <c:symbol val="none"/>
          </c:marker>
          <c:xVal>
            <c:numRef>
              <c:f>'3'!$AC$18:$AC$19</c:f>
              <c:numCache>
                <c:formatCode>#,##0_ ;\-#,##0\ </c:formatCode>
                <c:ptCount val="2"/>
                <c:pt idx="0">
                  <c:v>0</c:v>
                </c:pt>
                <c:pt idx="1">
                  <c:v>200</c:v>
                </c:pt>
              </c:numCache>
            </c:numRef>
          </c:xVal>
          <c:yVal>
            <c:numRef>
              <c:f>'3'!$AE$18:$AE$19</c:f>
              <c:numCache>
                <c:formatCode>#,##0_ ;\-#,##0\ </c:formatCode>
                <c:ptCount val="2"/>
                <c:pt idx="0">
                  <c:v>-100000</c:v>
                </c:pt>
                <c:pt idx="1">
                  <c:v>300000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BC7-4481-81B2-2624603B888F}"/>
            </c:ext>
          </c:extLst>
        </c:ser>
        <c:ser>
          <c:idx val="1"/>
          <c:order val="8"/>
          <c:tx>
            <c:v>Efterspørgelse udskudt</c:v>
          </c:tx>
          <c:spPr>
            <a:ln w="31750">
              <a:solidFill>
                <a:schemeClr val="tx2"/>
              </a:solidFill>
              <a:prstDash val="dash"/>
              <a:tailEnd type="triangle"/>
            </a:ln>
          </c:spPr>
          <c:marker>
            <c:symbol val="none"/>
          </c:marker>
          <c:xVal>
            <c:numRef>
              <c:f>'3'!$AC$18:$AC$19</c:f>
              <c:numCache>
                <c:formatCode>#,##0_ ;\-#,##0\ </c:formatCode>
                <c:ptCount val="2"/>
                <c:pt idx="0">
                  <c:v>0</c:v>
                </c:pt>
                <c:pt idx="1">
                  <c:v>200</c:v>
                </c:pt>
              </c:numCache>
            </c:numRef>
          </c:xVal>
          <c:yVal>
            <c:numRef>
              <c:f>'3'!$AF$18:$AF$19</c:f>
              <c:numCache>
                <c:formatCode>#,##0</c:formatCode>
                <c:ptCount val="2"/>
                <c:pt idx="0">
                  <c:v>300000</c:v>
                </c:pt>
                <c:pt idx="1">
                  <c:v>700000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BC7-4481-81B2-2624603B888F}"/>
            </c:ext>
          </c:extLst>
        </c:ser>
        <c:ser>
          <c:idx val="3"/>
          <c:order val="9"/>
          <c:spPr>
            <a:ln>
              <a:noFill/>
            </a:ln>
          </c:spPr>
          <c:marker>
            <c:symbol val="circle"/>
            <c:size val="7"/>
            <c:spPr>
              <a:solidFill>
                <a:schemeClr val="bg1"/>
              </a:solidFill>
              <a:ln w="22225">
                <a:solidFill>
                  <a:schemeClr val="tx2"/>
                </a:solidFill>
                <a:prstDash val="sysDash"/>
              </a:ln>
            </c:spPr>
          </c:marker>
          <c:xVal>
            <c:numRef>
              <c:f>'3'!$AC$20</c:f>
              <c:numCache>
                <c:formatCode>#,##0</c:formatCode>
                <c:ptCount val="1"/>
                <c:pt idx="0">
                  <c:v>100</c:v>
                </c:pt>
              </c:numCache>
            </c:numRef>
          </c:xVal>
          <c:yVal>
            <c:numRef>
              <c:f>'3'!$G$7</c:f>
              <c:numCache>
                <c:formatCode>#,##0</c:formatCode>
                <c:ptCount val="1"/>
                <c:pt idx="0">
                  <c:v>500000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8BC7-4481-81B2-2624603B8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7386136"/>
        <c:axId val="397388096"/>
      </c:scatterChart>
      <c:valAx>
        <c:axId val="397386136"/>
        <c:scaling>
          <c:orientation val="minMax"/>
          <c:min val="0"/>
        </c:scaling>
        <c:delete val="0"/>
        <c:axPos val="b"/>
        <c:majorGridlines/>
        <c:numFmt formatCode="#,##0" sourceLinked="0"/>
        <c:majorTickMark val="none"/>
        <c:minorTickMark val="none"/>
        <c:tickLblPos val="nextTo"/>
        <c:spPr>
          <a:ln>
            <a:solidFill>
              <a:srgbClr val="868686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7388096"/>
        <c:crosses val="autoZero"/>
        <c:crossBetween val="midCat"/>
      </c:valAx>
      <c:valAx>
        <c:axId val="397388096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397386136"/>
        <c:crosses val="autoZero"/>
        <c:crossBetween val="midCat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5.2287603226845031E-3"/>
          <c:y val="0.86019476473223733"/>
          <c:w val="0.96032345252709284"/>
          <c:h val="9.882636482081336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Ligevægt</a:t>
            </a:r>
          </a:p>
        </c:rich>
      </c:tx>
      <c:layout>
        <c:manualLayout>
          <c:xMode val="edge"/>
          <c:yMode val="edge"/>
          <c:x val="0.40769167581092514"/>
          <c:y val="2.11640211640211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036544234636547"/>
          <c:y val="0.17057598964512999"/>
          <c:w val="0.75275316124849223"/>
          <c:h val="0.62091829053503766"/>
        </c:manualLayout>
      </c:layout>
      <c:scatterChart>
        <c:scatterStyle val="lineMarker"/>
        <c:varyColors val="0"/>
        <c:ser>
          <c:idx val="10"/>
          <c:order val="0"/>
          <c:spPr>
            <a:ln>
              <a:solidFill>
                <a:srgbClr val="F3F303">
                  <a:alpha val="70000"/>
                </a:srgbClr>
              </a:solidFill>
            </a:ln>
          </c:spPr>
          <c:marker>
            <c:symbol val="none"/>
          </c:marker>
          <c:xVal>
            <c:numRef>
              <c:f>'4'!$AE$31:$AE$716</c:f>
              <c:numCache>
                <c:formatCode>#,##0.000</c:formatCode>
                <c:ptCount val="686"/>
                <c:pt idx="0">
                  <c:v>0</c:v>
                </c:pt>
                <c:pt idx="1">
                  <c:v>0</c:v>
                </c:pt>
                <c:pt idx="2">
                  <c:v>4.1937654182552145E-2</c:v>
                </c:pt>
                <c:pt idx="3">
                  <c:v>4.1937654182552145E-2</c:v>
                </c:pt>
                <c:pt idx="4">
                  <c:v>8.387530836510429E-2</c:v>
                </c:pt>
                <c:pt idx="5">
                  <c:v>8.387530836510429E-2</c:v>
                </c:pt>
                <c:pt idx="6">
                  <c:v>0.12581296254765645</c:v>
                </c:pt>
                <c:pt idx="7">
                  <c:v>0.12581296254765645</c:v>
                </c:pt>
                <c:pt idx="8">
                  <c:v>0.16775061673020858</c:v>
                </c:pt>
                <c:pt idx="9">
                  <c:v>0.16775061673020858</c:v>
                </c:pt>
                <c:pt idx="10">
                  <c:v>0.20968827091276071</c:v>
                </c:pt>
                <c:pt idx="11">
                  <c:v>0.20968827091276071</c:v>
                </c:pt>
                <c:pt idx="12">
                  <c:v>0.25162592509531284</c:v>
                </c:pt>
                <c:pt idx="13">
                  <c:v>0.25162592509531284</c:v>
                </c:pt>
                <c:pt idx="14">
                  <c:v>0.29356357927786497</c:v>
                </c:pt>
                <c:pt idx="15">
                  <c:v>0.29356357927786497</c:v>
                </c:pt>
                <c:pt idx="16">
                  <c:v>0.3355012334604171</c:v>
                </c:pt>
                <c:pt idx="17">
                  <c:v>0.3355012334604171</c:v>
                </c:pt>
                <c:pt idx="18">
                  <c:v>0.37743888764296923</c:v>
                </c:pt>
                <c:pt idx="19">
                  <c:v>0.37743888764296923</c:v>
                </c:pt>
                <c:pt idx="20">
                  <c:v>0.41937654182552137</c:v>
                </c:pt>
                <c:pt idx="21">
                  <c:v>0.41937654182552137</c:v>
                </c:pt>
                <c:pt idx="22">
                  <c:v>0.4613141960080735</c:v>
                </c:pt>
                <c:pt idx="23">
                  <c:v>0.4613141960080735</c:v>
                </c:pt>
                <c:pt idx="24">
                  <c:v>0.50325185019062568</c:v>
                </c:pt>
                <c:pt idx="25">
                  <c:v>0.50325185019062568</c:v>
                </c:pt>
                <c:pt idx="26">
                  <c:v>0.54518950437317781</c:v>
                </c:pt>
                <c:pt idx="27">
                  <c:v>0.54518950437317781</c:v>
                </c:pt>
                <c:pt idx="28">
                  <c:v>0.58712715855572994</c:v>
                </c:pt>
                <c:pt idx="29">
                  <c:v>0.58712715855572994</c:v>
                </c:pt>
                <c:pt idx="30">
                  <c:v>0.62906481273828208</c:v>
                </c:pt>
                <c:pt idx="31">
                  <c:v>0.62906481273828208</c:v>
                </c:pt>
                <c:pt idx="32">
                  <c:v>0.67100246692083421</c:v>
                </c:pt>
                <c:pt idx="33">
                  <c:v>0.67100246692083421</c:v>
                </c:pt>
                <c:pt idx="34">
                  <c:v>0.71294012110338634</c:v>
                </c:pt>
                <c:pt idx="35">
                  <c:v>0.71294012110338634</c:v>
                </c:pt>
                <c:pt idx="36">
                  <c:v>0.75487777528593847</c:v>
                </c:pt>
                <c:pt idx="37">
                  <c:v>0.75487777528593847</c:v>
                </c:pt>
                <c:pt idx="38">
                  <c:v>0.7968154294684906</c:v>
                </c:pt>
                <c:pt idx="39">
                  <c:v>0.7968154294684906</c:v>
                </c:pt>
                <c:pt idx="40">
                  <c:v>0.83875308365104273</c:v>
                </c:pt>
                <c:pt idx="41">
                  <c:v>0.83875308365104273</c:v>
                </c:pt>
                <c:pt idx="42">
                  <c:v>0.88069073783359486</c:v>
                </c:pt>
                <c:pt idx="43">
                  <c:v>0.88069073783359486</c:v>
                </c:pt>
                <c:pt idx="44">
                  <c:v>0.92262839201614699</c:v>
                </c:pt>
                <c:pt idx="45">
                  <c:v>0.92262839201614699</c:v>
                </c:pt>
                <c:pt idx="46">
                  <c:v>0.96456604619869912</c:v>
                </c:pt>
                <c:pt idx="47">
                  <c:v>0.96456604619869912</c:v>
                </c:pt>
                <c:pt idx="48">
                  <c:v>1.0065037003812514</c:v>
                </c:pt>
                <c:pt idx="49">
                  <c:v>1.0065037003812514</c:v>
                </c:pt>
                <c:pt idx="50">
                  <c:v>1.0484413545638036</c:v>
                </c:pt>
                <c:pt idx="51">
                  <c:v>1.0484413545638036</c:v>
                </c:pt>
                <c:pt idx="52">
                  <c:v>1.0903790087463558</c:v>
                </c:pt>
                <c:pt idx="53">
                  <c:v>1.0903790087463558</c:v>
                </c:pt>
                <c:pt idx="54">
                  <c:v>1.1323166629289081</c:v>
                </c:pt>
                <c:pt idx="55">
                  <c:v>1.1323166629289081</c:v>
                </c:pt>
                <c:pt idx="56">
                  <c:v>1.1742543171114603</c:v>
                </c:pt>
                <c:pt idx="57">
                  <c:v>1.1742543171114603</c:v>
                </c:pt>
                <c:pt idx="58">
                  <c:v>1.2161919712940126</c:v>
                </c:pt>
                <c:pt idx="59">
                  <c:v>1.2161919712940126</c:v>
                </c:pt>
                <c:pt idx="60">
                  <c:v>1.2581296254765648</c:v>
                </c:pt>
                <c:pt idx="61">
                  <c:v>1.2581296254765648</c:v>
                </c:pt>
                <c:pt idx="62">
                  <c:v>1.3000672796591171</c:v>
                </c:pt>
                <c:pt idx="63">
                  <c:v>1.3000672796591171</c:v>
                </c:pt>
                <c:pt idx="64">
                  <c:v>1.3420049338416693</c:v>
                </c:pt>
                <c:pt idx="65">
                  <c:v>1.3420049338416693</c:v>
                </c:pt>
                <c:pt idx="66">
                  <c:v>1.3839425880242215</c:v>
                </c:pt>
                <c:pt idx="67">
                  <c:v>1.3839425880242215</c:v>
                </c:pt>
                <c:pt idx="68">
                  <c:v>1.4258802422067738</c:v>
                </c:pt>
                <c:pt idx="69">
                  <c:v>1.4258802422067738</c:v>
                </c:pt>
                <c:pt idx="70">
                  <c:v>1.467817896389326</c:v>
                </c:pt>
                <c:pt idx="71">
                  <c:v>1.467817896389326</c:v>
                </c:pt>
                <c:pt idx="72">
                  <c:v>1.5097555505718783</c:v>
                </c:pt>
                <c:pt idx="73">
                  <c:v>1.5097555505718783</c:v>
                </c:pt>
                <c:pt idx="74">
                  <c:v>1.5516932047544305</c:v>
                </c:pt>
                <c:pt idx="75">
                  <c:v>1.5516932047544305</c:v>
                </c:pt>
                <c:pt idx="76">
                  <c:v>1.5936308589369828</c:v>
                </c:pt>
                <c:pt idx="77">
                  <c:v>1.5936308589369828</c:v>
                </c:pt>
                <c:pt idx="78">
                  <c:v>1.635568513119535</c:v>
                </c:pt>
                <c:pt idx="79">
                  <c:v>1.635568513119535</c:v>
                </c:pt>
                <c:pt idx="80">
                  <c:v>1.6775061673020872</c:v>
                </c:pt>
                <c:pt idx="81">
                  <c:v>1.6775061673020872</c:v>
                </c:pt>
                <c:pt idx="82">
                  <c:v>1.7194438214846395</c:v>
                </c:pt>
                <c:pt idx="83">
                  <c:v>1.7194438214846395</c:v>
                </c:pt>
                <c:pt idx="84">
                  <c:v>1.7613814756671917</c:v>
                </c:pt>
                <c:pt idx="85">
                  <c:v>1.7613814756671917</c:v>
                </c:pt>
                <c:pt idx="86">
                  <c:v>1.803319129849744</c:v>
                </c:pt>
                <c:pt idx="87">
                  <c:v>1.803319129849744</c:v>
                </c:pt>
                <c:pt idx="88">
                  <c:v>1.8452567840322962</c:v>
                </c:pt>
                <c:pt idx="89">
                  <c:v>1.8452567840322962</c:v>
                </c:pt>
                <c:pt idx="90">
                  <c:v>1.8871944382148484</c:v>
                </c:pt>
                <c:pt idx="91">
                  <c:v>1.8871944382148484</c:v>
                </c:pt>
                <c:pt idx="92">
                  <c:v>1.9291320923974007</c:v>
                </c:pt>
                <c:pt idx="93">
                  <c:v>1.9291320923974007</c:v>
                </c:pt>
                <c:pt idx="94">
                  <c:v>1.9710697465799529</c:v>
                </c:pt>
                <c:pt idx="95">
                  <c:v>1.9710697465799529</c:v>
                </c:pt>
                <c:pt idx="96">
                  <c:v>2.013007400762505</c:v>
                </c:pt>
                <c:pt idx="97">
                  <c:v>2.013007400762505</c:v>
                </c:pt>
                <c:pt idx="98">
                  <c:v>2.054945054945057</c:v>
                </c:pt>
                <c:pt idx="99">
                  <c:v>2.054945054945057</c:v>
                </c:pt>
                <c:pt idx="100">
                  <c:v>2.096882709127609</c:v>
                </c:pt>
                <c:pt idx="101">
                  <c:v>2.096882709127609</c:v>
                </c:pt>
                <c:pt idx="102">
                  <c:v>2.138820363310161</c:v>
                </c:pt>
                <c:pt idx="103">
                  <c:v>2.138820363310161</c:v>
                </c:pt>
                <c:pt idx="104">
                  <c:v>2.180758017492713</c:v>
                </c:pt>
                <c:pt idx="105">
                  <c:v>2.180758017492713</c:v>
                </c:pt>
                <c:pt idx="106">
                  <c:v>2.2226956716752651</c:v>
                </c:pt>
                <c:pt idx="107">
                  <c:v>2.2226956716752651</c:v>
                </c:pt>
                <c:pt idx="108">
                  <c:v>2.2646333258578171</c:v>
                </c:pt>
                <c:pt idx="109">
                  <c:v>2.2646333258578171</c:v>
                </c:pt>
                <c:pt idx="110">
                  <c:v>2.3065709800403691</c:v>
                </c:pt>
                <c:pt idx="111">
                  <c:v>2.3065709800403691</c:v>
                </c:pt>
                <c:pt idx="112">
                  <c:v>2.3485086342229211</c:v>
                </c:pt>
                <c:pt idx="113">
                  <c:v>2.3485086342229211</c:v>
                </c:pt>
                <c:pt idx="114">
                  <c:v>2.3904462884054731</c:v>
                </c:pt>
                <c:pt idx="115">
                  <c:v>2.3904462884054731</c:v>
                </c:pt>
                <c:pt idx="116">
                  <c:v>2.4323839425880251</c:v>
                </c:pt>
                <c:pt idx="117">
                  <c:v>2.4323839425880251</c:v>
                </c:pt>
                <c:pt idx="118">
                  <c:v>2.4743215967705772</c:v>
                </c:pt>
                <c:pt idx="119">
                  <c:v>2.4743215967705772</c:v>
                </c:pt>
                <c:pt idx="120">
                  <c:v>2.5162592509531292</c:v>
                </c:pt>
                <c:pt idx="121">
                  <c:v>2.5162592509531292</c:v>
                </c:pt>
                <c:pt idx="122">
                  <c:v>2.5581969051356812</c:v>
                </c:pt>
                <c:pt idx="123">
                  <c:v>2.5581969051356812</c:v>
                </c:pt>
                <c:pt idx="124">
                  <c:v>2.6001345593182332</c:v>
                </c:pt>
                <c:pt idx="125">
                  <c:v>2.6001345593182332</c:v>
                </c:pt>
                <c:pt idx="126">
                  <c:v>2.6420722135007852</c:v>
                </c:pt>
                <c:pt idx="127">
                  <c:v>2.6420722135007852</c:v>
                </c:pt>
                <c:pt idx="128">
                  <c:v>2.6840098676833373</c:v>
                </c:pt>
                <c:pt idx="129">
                  <c:v>2.6840098676833373</c:v>
                </c:pt>
                <c:pt idx="130">
                  <c:v>2.7259475218658893</c:v>
                </c:pt>
                <c:pt idx="131">
                  <c:v>2.7259475218658893</c:v>
                </c:pt>
                <c:pt idx="132">
                  <c:v>2.7678851760484413</c:v>
                </c:pt>
                <c:pt idx="133">
                  <c:v>2.7678851760484413</c:v>
                </c:pt>
                <c:pt idx="134">
                  <c:v>2.8098228302309933</c:v>
                </c:pt>
                <c:pt idx="135">
                  <c:v>2.8098228302309933</c:v>
                </c:pt>
                <c:pt idx="136">
                  <c:v>2.8517604844135453</c:v>
                </c:pt>
                <c:pt idx="137">
                  <c:v>2.8517604844135453</c:v>
                </c:pt>
                <c:pt idx="138">
                  <c:v>2.8936981385960974</c:v>
                </c:pt>
                <c:pt idx="139">
                  <c:v>2.8936981385960974</c:v>
                </c:pt>
                <c:pt idx="140">
                  <c:v>2.9356357927786494</c:v>
                </c:pt>
                <c:pt idx="141">
                  <c:v>2.9356357927786494</c:v>
                </c:pt>
                <c:pt idx="142">
                  <c:v>2.9775734469612014</c:v>
                </c:pt>
                <c:pt idx="143">
                  <c:v>2.9775734469612014</c:v>
                </c:pt>
                <c:pt idx="144">
                  <c:v>3.0195111011437534</c:v>
                </c:pt>
                <c:pt idx="145">
                  <c:v>3.0195111011437534</c:v>
                </c:pt>
                <c:pt idx="146">
                  <c:v>3.0614487553263054</c:v>
                </c:pt>
                <c:pt idx="147">
                  <c:v>3.0614487553263054</c:v>
                </c:pt>
                <c:pt idx="148">
                  <c:v>3.1033864095088575</c:v>
                </c:pt>
                <c:pt idx="149">
                  <c:v>3.1033864095088575</c:v>
                </c:pt>
                <c:pt idx="150">
                  <c:v>3.1453240636914095</c:v>
                </c:pt>
                <c:pt idx="151">
                  <c:v>3.1453240636914095</c:v>
                </c:pt>
                <c:pt idx="152">
                  <c:v>3.1872617178739615</c:v>
                </c:pt>
                <c:pt idx="153">
                  <c:v>3.1872617178739615</c:v>
                </c:pt>
                <c:pt idx="154">
                  <c:v>3.2291993720565135</c:v>
                </c:pt>
                <c:pt idx="155">
                  <c:v>3.2291993720565135</c:v>
                </c:pt>
                <c:pt idx="156">
                  <c:v>3.2711370262390655</c:v>
                </c:pt>
                <c:pt idx="157">
                  <c:v>3.2711370262390655</c:v>
                </c:pt>
                <c:pt idx="158">
                  <c:v>3.3130746804216176</c:v>
                </c:pt>
                <c:pt idx="159">
                  <c:v>3.3130746804216176</c:v>
                </c:pt>
                <c:pt idx="160">
                  <c:v>3.3550123346041696</c:v>
                </c:pt>
                <c:pt idx="161">
                  <c:v>3.3550123346041696</c:v>
                </c:pt>
                <c:pt idx="162">
                  <c:v>3.3969499887867216</c:v>
                </c:pt>
                <c:pt idx="163">
                  <c:v>3.3969499887867216</c:v>
                </c:pt>
                <c:pt idx="164">
                  <c:v>3.4388876429692736</c:v>
                </c:pt>
                <c:pt idx="165">
                  <c:v>3.4388876429692736</c:v>
                </c:pt>
                <c:pt idx="166">
                  <c:v>3.4808252971518256</c:v>
                </c:pt>
                <c:pt idx="167">
                  <c:v>3.4808252971518256</c:v>
                </c:pt>
                <c:pt idx="168">
                  <c:v>3.5227629513343777</c:v>
                </c:pt>
                <c:pt idx="169">
                  <c:v>3.5227629513343777</c:v>
                </c:pt>
                <c:pt idx="170">
                  <c:v>3.5647006055169297</c:v>
                </c:pt>
                <c:pt idx="171">
                  <c:v>3.5647006055169297</c:v>
                </c:pt>
                <c:pt idx="172">
                  <c:v>3.6066382596994817</c:v>
                </c:pt>
                <c:pt idx="173">
                  <c:v>3.6066382596994817</c:v>
                </c:pt>
                <c:pt idx="174">
                  <c:v>3.6485759138820337</c:v>
                </c:pt>
                <c:pt idx="175">
                  <c:v>3.6485759138820337</c:v>
                </c:pt>
                <c:pt idx="176">
                  <c:v>3.6905135680645857</c:v>
                </c:pt>
                <c:pt idx="177">
                  <c:v>3.6905135680645857</c:v>
                </c:pt>
                <c:pt idx="178">
                  <c:v>3.7324512222471378</c:v>
                </c:pt>
                <c:pt idx="179">
                  <c:v>3.7324512222471378</c:v>
                </c:pt>
                <c:pt idx="180">
                  <c:v>3.7743888764296898</c:v>
                </c:pt>
                <c:pt idx="181">
                  <c:v>3.7743888764296898</c:v>
                </c:pt>
                <c:pt idx="182">
                  <c:v>3.8163265306122418</c:v>
                </c:pt>
                <c:pt idx="183">
                  <c:v>3.8163265306122418</c:v>
                </c:pt>
                <c:pt idx="184">
                  <c:v>3.8582641847947938</c:v>
                </c:pt>
                <c:pt idx="185">
                  <c:v>3.8582641847947938</c:v>
                </c:pt>
                <c:pt idx="186">
                  <c:v>3.9002018389773458</c:v>
                </c:pt>
                <c:pt idx="187">
                  <c:v>3.9002018389773458</c:v>
                </c:pt>
                <c:pt idx="188">
                  <c:v>3.9421394931598979</c:v>
                </c:pt>
                <c:pt idx="189">
                  <c:v>3.9421394931598979</c:v>
                </c:pt>
                <c:pt idx="190">
                  <c:v>3.9840771473424499</c:v>
                </c:pt>
                <c:pt idx="191">
                  <c:v>3.9840771473424499</c:v>
                </c:pt>
                <c:pt idx="192">
                  <c:v>4.0260148015250019</c:v>
                </c:pt>
                <c:pt idx="193">
                  <c:v>4.0260148015250019</c:v>
                </c:pt>
                <c:pt idx="194">
                  <c:v>4.0679524557075544</c:v>
                </c:pt>
                <c:pt idx="195">
                  <c:v>4.0679524557075544</c:v>
                </c:pt>
                <c:pt idx="196">
                  <c:v>4.1098901098901068</c:v>
                </c:pt>
                <c:pt idx="197">
                  <c:v>4.1098901098901068</c:v>
                </c:pt>
                <c:pt idx="198">
                  <c:v>4.1518277640726593</c:v>
                </c:pt>
                <c:pt idx="199">
                  <c:v>4.1518277640726593</c:v>
                </c:pt>
                <c:pt idx="200">
                  <c:v>4.1937654182552118</c:v>
                </c:pt>
                <c:pt idx="201">
                  <c:v>4.1937654182552118</c:v>
                </c:pt>
                <c:pt idx="202">
                  <c:v>4.2357030724377642</c:v>
                </c:pt>
                <c:pt idx="203">
                  <c:v>4.2357030724377642</c:v>
                </c:pt>
                <c:pt idx="204">
                  <c:v>4.2776407266203167</c:v>
                </c:pt>
                <c:pt idx="205">
                  <c:v>4.2776407266203167</c:v>
                </c:pt>
                <c:pt idx="206">
                  <c:v>4.3195783808028692</c:v>
                </c:pt>
                <c:pt idx="207">
                  <c:v>4.3195783808028692</c:v>
                </c:pt>
                <c:pt idx="208">
                  <c:v>4.3615160349854216</c:v>
                </c:pt>
                <c:pt idx="209">
                  <c:v>4.3615160349854216</c:v>
                </c:pt>
                <c:pt idx="210">
                  <c:v>4.4034536891679741</c:v>
                </c:pt>
                <c:pt idx="211">
                  <c:v>4.4034536891679741</c:v>
                </c:pt>
                <c:pt idx="212">
                  <c:v>4.4453913433505265</c:v>
                </c:pt>
                <c:pt idx="213">
                  <c:v>4.4453913433505265</c:v>
                </c:pt>
                <c:pt idx="214">
                  <c:v>4.487328997533079</c:v>
                </c:pt>
                <c:pt idx="215">
                  <c:v>4.487328997533079</c:v>
                </c:pt>
                <c:pt idx="216">
                  <c:v>4.5292666517156315</c:v>
                </c:pt>
                <c:pt idx="217">
                  <c:v>4.5292666517156315</c:v>
                </c:pt>
                <c:pt idx="218">
                  <c:v>4.5712043058981839</c:v>
                </c:pt>
                <c:pt idx="219">
                  <c:v>4.5712043058981839</c:v>
                </c:pt>
                <c:pt idx="220">
                  <c:v>4.6131419600807364</c:v>
                </c:pt>
                <c:pt idx="221">
                  <c:v>4.6131419600807364</c:v>
                </c:pt>
                <c:pt idx="222">
                  <c:v>4.6550796142632889</c:v>
                </c:pt>
                <c:pt idx="223">
                  <c:v>4.6550796142632889</c:v>
                </c:pt>
                <c:pt idx="224">
                  <c:v>4.6970172684458413</c:v>
                </c:pt>
                <c:pt idx="225">
                  <c:v>4.6970172684458413</c:v>
                </c:pt>
                <c:pt idx="226">
                  <c:v>4.7389549226283938</c:v>
                </c:pt>
                <c:pt idx="227">
                  <c:v>4.7389549226283938</c:v>
                </c:pt>
                <c:pt idx="228">
                  <c:v>4.7808925768109463</c:v>
                </c:pt>
                <c:pt idx="229">
                  <c:v>4.7808925768109463</c:v>
                </c:pt>
                <c:pt idx="230">
                  <c:v>4.8228302309934987</c:v>
                </c:pt>
                <c:pt idx="231">
                  <c:v>4.8228302309934987</c:v>
                </c:pt>
                <c:pt idx="232">
                  <c:v>4.8647678851760512</c:v>
                </c:pt>
                <c:pt idx="233">
                  <c:v>4.8647678851760512</c:v>
                </c:pt>
                <c:pt idx="234">
                  <c:v>4.9067055393586037</c:v>
                </c:pt>
                <c:pt idx="235">
                  <c:v>4.9067055393586037</c:v>
                </c:pt>
                <c:pt idx="236">
                  <c:v>4.9486431935411561</c:v>
                </c:pt>
                <c:pt idx="237">
                  <c:v>4.9486431935411561</c:v>
                </c:pt>
                <c:pt idx="238">
                  <c:v>4.9905808477237086</c:v>
                </c:pt>
                <c:pt idx="239">
                  <c:v>4.9905808477237086</c:v>
                </c:pt>
                <c:pt idx="240">
                  <c:v>5.032518501906261</c:v>
                </c:pt>
                <c:pt idx="241">
                  <c:v>5.032518501906261</c:v>
                </c:pt>
                <c:pt idx="242">
                  <c:v>5.0744561560888135</c:v>
                </c:pt>
                <c:pt idx="243">
                  <c:v>5.0744561560888135</c:v>
                </c:pt>
                <c:pt idx="244">
                  <c:v>5.116393810271366</c:v>
                </c:pt>
                <c:pt idx="245">
                  <c:v>5.116393810271366</c:v>
                </c:pt>
                <c:pt idx="246">
                  <c:v>5.1583314644539184</c:v>
                </c:pt>
                <c:pt idx="247">
                  <c:v>5.1583314644539184</c:v>
                </c:pt>
                <c:pt idx="248">
                  <c:v>5.2002691186364709</c:v>
                </c:pt>
                <c:pt idx="249">
                  <c:v>5.2002691186364709</c:v>
                </c:pt>
                <c:pt idx="250">
                  <c:v>5.2422067728190234</c:v>
                </c:pt>
                <c:pt idx="251">
                  <c:v>5.2422067728190234</c:v>
                </c:pt>
                <c:pt idx="252">
                  <c:v>5.2841444270015758</c:v>
                </c:pt>
                <c:pt idx="253">
                  <c:v>5.2841444270015758</c:v>
                </c:pt>
                <c:pt idx="254">
                  <c:v>5.3260820811841283</c:v>
                </c:pt>
                <c:pt idx="255">
                  <c:v>5.3260820811841283</c:v>
                </c:pt>
                <c:pt idx="256">
                  <c:v>5.3680197353666808</c:v>
                </c:pt>
                <c:pt idx="257">
                  <c:v>5.3680197353666808</c:v>
                </c:pt>
                <c:pt idx="258">
                  <c:v>5.4099573895492332</c:v>
                </c:pt>
                <c:pt idx="259">
                  <c:v>5.4099573895492332</c:v>
                </c:pt>
                <c:pt idx="260">
                  <c:v>5.4518950437317857</c:v>
                </c:pt>
                <c:pt idx="261">
                  <c:v>5.4518950437317857</c:v>
                </c:pt>
                <c:pt idx="262">
                  <c:v>5.4938326979143381</c:v>
                </c:pt>
                <c:pt idx="263">
                  <c:v>5.4938326979143381</c:v>
                </c:pt>
                <c:pt idx="264">
                  <c:v>5.5357703520968906</c:v>
                </c:pt>
                <c:pt idx="265">
                  <c:v>5.5357703520968906</c:v>
                </c:pt>
                <c:pt idx="266">
                  <c:v>5.5777080062794431</c:v>
                </c:pt>
                <c:pt idx="267">
                  <c:v>5.5777080062794431</c:v>
                </c:pt>
                <c:pt idx="268">
                  <c:v>5.6196456604619955</c:v>
                </c:pt>
                <c:pt idx="269">
                  <c:v>5.6196456604619955</c:v>
                </c:pt>
                <c:pt idx="270">
                  <c:v>5.661583314644548</c:v>
                </c:pt>
                <c:pt idx="271">
                  <c:v>5.661583314644548</c:v>
                </c:pt>
                <c:pt idx="272">
                  <c:v>5.7035209688271005</c:v>
                </c:pt>
                <c:pt idx="273">
                  <c:v>5.7035209688271005</c:v>
                </c:pt>
                <c:pt idx="274">
                  <c:v>5.7454586230096529</c:v>
                </c:pt>
                <c:pt idx="275">
                  <c:v>5.7454586230096529</c:v>
                </c:pt>
                <c:pt idx="276">
                  <c:v>5.7873962771922054</c:v>
                </c:pt>
                <c:pt idx="277">
                  <c:v>5.7873962771922054</c:v>
                </c:pt>
                <c:pt idx="278">
                  <c:v>5.8293339313747579</c:v>
                </c:pt>
                <c:pt idx="279">
                  <c:v>5.8293339313747579</c:v>
                </c:pt>
                <c:pt idx="280">
                  <c:v>5.8712715855573103</c:v>
                </c:pt>
                <c:pt idx="281">
                  <c:v>5.8712715855573103</c:v>
                </c:pt>
                <c:pt idx="282">
                  <c:v>5.9132092397398628</c:v>
                </c:pt>
                <c:pt idx="283">
                  <c:v>5.9132092397398628</c:v>
                </c:pt>
                <c:pt idx="284">
                  <c:v>5.9551468939224153</c:v>
                </c:pt>
                <c:pt idx="285">
                  <c:v>5.9551468939224153</c:v>
                </c:pt>
                <c:pt idx="286">
                  <c:v>5.9970845481049677</c:v>
                </c:pt>
                <c:pt idx="287">
                  <c:v>5.9970845481049677</c:v>
                </c:pt>
                <c:pt idx="288">
                  <c:v>6.0390222022875202</c:v>
                </c:pt>
                <c:pt idx="289">
                  <c:v>6.0390222022875202</c:v>
                </c:pt>
                <c:pt idx="290">
                  <c:v>6.0809598564700726</c:v>
                </c:pt>
                <c:pt idx="291">
                  <c:v>6.0809598564700726</c:v>
                </c:pt>
                <c:pt idx="292">
                  <c:v>6.1228975106526251</c:v>
                </c:pt>
                <c:pt idx="293">
                  <c:v>6.1228975106526251</c:v>
                </c:pt>
                <c:pt idx="294">
                  <c:v>6.1648351648351776</c:v>
                </c:pt>
                <c:pt idx="295">
                  <c:v>6.1648351648351776</c:v>
                </c:pt>
                <c:pt idx="296">
                  <c:v>6.20677281901773</c:v>
                </c:pt>
                <c:pt idx="297">
                  <c:v>6.20677281901773</c:v>
                </c:pt>
                <c:pt idx="298">
                  <c:v>6.2487104732002825</c:v>
                </c:pt>
                <c:pt idx="299">
                  <c:v>6.2487104732002825</c:v>
                </c:pt>
                <c:pt idx="300">
                  <c:v>6.290648127382835</c:v>
                </c:pt>
                <c:pt idx="301">
                  <c:v>6.290648127382835</c:v>
                </c:pt>
                <c:pt idx="302">
                  <c:v>6.3325857815653874</c:v>
                </c:pt>
                <c:pt idx="303">
                  <c:v>6.3325857815653874</c:v>
                </c:pt>
                <c:pt idx="304">
                  <c:v>6.3745234357479399</c:v>
                </c:pt>
                <c:pt idx="305">
                  <c:v>6.3745234357479399</c:v>
                </c:pt>
                <c:pt idx="306">
                  <c:v>6.4164610899304924</c:v>
                </c:pt>
                <c:pt idx="307">
                  <c:v>6.4164610899304924</c:v>
                </c:pt>
                <c:pt idx="308">
                  <c:v>6.4583987441130448</c:v>
                </c:pt>
                <c:pt idx="309">
                  <c:v>6.4583987441130448</c:v>
                </c:pt>
                <c:pt idx="310">
                  <c:v>6.5003363982955973</c:v>
                </c:pt>
                <c:pt idx="311">
                  <c:v>6.5003363982955973</c:v>
                </c:pt>
                <c:pt idx="312">
                  <c:v>6.5422740524781497</c:v>
                </c:pt>
                <c:pt idx="313">
                  <c:v>6.5422740524781497</c:v>
                </c:pt>
                <c:pt idx="314">
                  <c:v>6.5842117066607022</c:v>
                </c:pt>
                <c:pt idx="315">
                  <c:v>6.5842117066607022</c:v>
                </c:pt>
                <c:pt idx="316">
                  <c:v>6.6261493608432547</c:v>
                </c:pt>
                <c:pt idx="317">
                  <c:v>6.6261493608432547</c:v>
                </c:pt>
                <c:pt idx="318">
                  <c:v>6.6680870150258071</c:v>
                </c:pt>
                <c:pt idx="319">
                  <c:v>6.6680870150258071</c:v>
                </c:pt>
                <c:pt idx="320">
                  <c:v>6.7100246692083596</c:v>
                </c:pt>
                <c:pt idx="321">
                  <c:v>6.7100246692083596</c:v>
                </c:pt>
                <c:pt idx="322">
                  <c:v>6.7519623233909121</c:v>
                </c:pt>
                <c:pt idx="323">
                  <c:v>6.7519623233909121</c:v>
                </c:pt>
                <c:pt idx="324">
                  <c:v>6.7938999775734645</c:v>
                </c:pt>
                <c:pt idx="325">
                  <c:v>6.7938999775734645</c:v>
                </c:pt>
                <c:pt idx="326">
                  <c:v>6.835837631756017</c:v>
                </c:pt>
                <c:pt idx="327">
                  <c:v>6.835837631756017</c:v>
                </c:pt>
                <c:pt idx="328">
                  <c:v>6.8777752859385695</c:v>
                </c:pt>
                <c:pt idx="329">
                  <c:v>6.8777752859385695</c:v>
                </c:pt>
                <c:pt idx="330">
                  <c:v>6.9197129401211219</c:v>
                </c:pt>
                <c:pt idx="331">
                  <c:v>6.9197129401211219</c:v>
                </c:pt>
                <c:pt idx="332">
                  <c:v>6.9616505943036744</c:v>
                </c:pt>
                <c:pt idx="333">
                  <c:v>6.9616505943036744</c:v>
                </c:pt>
                <c:pt idx="334">
                  <c:v>7.0035882484862269</c:v>
                </c:pt>
                <c:pt idx="335">
                  <c:v>7.0035882484862269</c:v>
                </c:pt>
                <c:pt idx="336">
                  <c:v>7.0455259026687793</c:v>
                </c:pt>
                <c:pt idx="337">
                  <c:v>7.0455259026687793</c:v>
                </c:pt>
                <c:pt idx="338">
                  <c:v>7.0874635568513318</c:v>
                </c:pt>
                <c:pt idx="339">
                  <c:v>7.0874635568513318</c:v>
                </c:pt>
                <c:pt idx="340">
                  <c:v>7.1294012110338842</c:v>
                </c:pt>
                <c:pt idx="341">
                  <c:v>7.1294012110338842</c:v>
                </c:pt>
                <c:pt idx="342">
                  <c:v>7.1713388652164367</c:v>
                </c:pt>
                <c:pt idx="343">
                  <c:v>7.1713388652164367</c:v>
                </c:pt>
                <c:pt idx="344">
                  <c:v>7.2132765193989892</c:v>
                </c:pt>
                <c:pt idx="345">
                  <c:v>7.2132765193989892</c:v>
                </c:pt>
                <c:pt idx="346">
                  <c:v>7.2552141735815416</c:v>
                </c:pt>
                <c:pt idx="347">
                  <c:v>7.2552141735815416</c:v>
                </c:pt>
                <c:pt idx="348">
                  <c:v>7.2971518277640941</c:v>
                </c:pt>
                <c:pt idx="349">
                  <c:v>7.2971518277640941</c:v>
                </c:pt>
                <c:pt idx="350">
                  <c:v>7.3390894819466466</c:v>
                </c:pt>
                <c:pt idx="351">
                  <c:v>7.3390894819466466</c:v>
                </c:pt>
                <c:pt idx="352">
                  <c:v>7.381027136129199</c:v>
                </c:pt>
                <c:pt idx="353">
                  <c:v>7.381027136129199</c:v>
                </c:pt>
                <c:pt idx="354">
                  <c:v>7.4229647903117515</c:v>
                </c:pt>
                <c:pt idx="355">
                  <c:v>7.4229647903117515</c:v>
                </c:pt>
                <c:pt idx="356">
                  <c:v>7.464902444494304</c:v>
                </c:pt>
                <c:pt idx="357">
                  <c:v>7.464902444494304</c:v>
                </c:pt>
                <c:pt idx="358">
                  <c:v>7.5068400986768564</c:v>
                </c:pt>
                <c:pt idx="359">
                  <c:v>7.5068400986768564</c:v>
                </c:pt>
                <c:pt idx="360">
                  <c:v>7.5487777528594089</c:v>
                </c:pt>
                <c:pt idx="361">
                  <c:v>7.5487777528594089</c:v>
                </c:pt>
                <c:pt idx="362">
                  <c:v>7.5907154070419613</c:v>
                </c:pt>
                <c:pt idx="363">
                  <c:v>7.5907154070419613</c:v>
                </c:pt>
                <c:pt idx="364">
                  <c:v>7.6326530612245138</c:v>
                </c:pt>
                <c:pt idx="365">
                  <c:v>7.6326530612245138</c:v>
                </c:pt>
                <c:pt idx="366">
                  <c:v>7.6745907154070663</c:v>
                </c:pt>
                <c:pt idx="367">
                  <c:v>7.6745907154070663</c:v>
                </c:pt>
                <c:pt idx="368">
                  <c:v>7.7165283695896187</c:v>
                </c:pt>
                <c:pt idx="369">
                  <c:v>7.7165283695896187</c:v>
                </c:pt>
                <c:pt idx="370">
                  <c:v>7.7584660237721712</c:v>
                </c:pt>
                <c:pt idx="371">
                  <c:v>7.7584660237721712</c:v>
                </c:pt>
                <c:pt idx="372">
                  <c:v>7.8004036779547237</c:v>
                </c:pt>
                <c:pt idx="373">
                  <c:v>7.8004036779547237</c:v>
                </c:pt>
                <c:pt idx="374">
                  <c:v>7.8423413321372761</c:v>
                </c:pt>
                <c:pt idx="375">
                  <c:v>7.8423413321372761</c:v>
                </c:pt>
                <c:pt idx="376">
                  <c:v>7.8842789863198286</c:v>
                </c:pt>
                <c:pt idx="377">
                  <c:v>7.8842789863198286</c:v>
                </c:pt>
                <c:pt idx="378">
                  <c:v>7.9262166405023811</c:v>
                </c:pt>
                <c:pt idx="379">
                  <c:v>7.9262166405023811</c:v>
                </c:pt>
                <c:pt idx="380">
                  <c:v>7.9681542946849335</c:v>
                </c:pt>
                <c:pt idx="381">
                  <c:v>7.9681542946849335</c:v>
                </c:pt>
                <c:pt idx="382">
                  <c:v>8.0100919488674851</c:v>
                </c:pt>
                <c:pt idx="383">
                  <c:v>8.0100919488674851</c:v>
                </c:pt>
                <c:pt idx="384">
                  <c:v>8.0520296030500376</c:v>
                </c:pt>
                <c:pt idx="385">
                  <c:v>8.0520296030500376</c:v>
                </c:pt>
                <c:pt idx="386">
                  <c:v>8.09396725723259</c:v>
                </c:pt>
                <c:pt idx="387">
                  <c:v>8.09396725723259</c:v>
                </c:pt>
                <c:pt idx="388">
                  <c:v>8.1359049114151425</c:v>
                </c:pt>
                <c:pt idx="389">
                  <c:v>8.1359049114151425</c:v>
                </c:pt>
                <c:pt idx="390">
                  <c:v>8.177842565597695</c:v>
                </c:pt>
                <c:pt idx="391">
                  <c:v>8.177842565597695</c:v>
                </c:pt>
                <c:pt idx="392">
                  <c:v>8.2197802197802474</c:v>
                </c:pt>
                <c:pt idx="393">
                  <c:v>8.2197802197802474</c:v>
                </c:pt>
                <c:pt idx="394">
                  <c:v>8.2617178739627999</c:v>
                </c:pt>
                <c:pt idx="395">
                  <c:v>8.2617178739627999</c:v>
                </c:pt>
                <c:pt idx="396">
                  <c:v>8.3036555281453523</c:v>
                </c:pt>
                <c:pt idx="397">
                  <c:v>8.3036555281453523</c:v>
                </c:pt>
                <c:pt idx="398">
                  <c:v>8.3455931823279048</c:v>
                </c:pt>
                <c:pt idx="399">
                  <c:v>8.3455931823279048</c:v>
                </c:pt>
                <c:pt idx="400">
                  <c:v>8.3875308365104573</c:v>
                </c:pt>
                <c:pt idx="401">
                  <c:v>8.3875308365104573</c:v>
                </c:pt>
                <c:pt idx="402">
                  <c:v>8.4294684906930097</c:v>
                </c:pt>
                <c:pt idx="403">
                  <c:v>8.4294684906930097</c:v>
                </c:pt>
                <c:pt idx="404">
                  <c:v>8.4714061448755622</c:v>
                </c:pt>
                <c:pt idx="405">
                  <c:v>8.4714061448755622</c:v>
                </c:pt>
                <c:pt idx="406">
                  <c:v>8.5133437990581147</c:v>
                </c:pt>
                <c:pt idx="407">
                  <c:v>8.5133437990581147</c:v>
                </c:pt>
                <c:pt idx="408">
                  <c:v>8.5552814532406671</c:v>
                </c:pt>
                <c:pt idx="409">
                  <c:v>8.5552814532406671</c:v>
                </c:pt>
                <c:pt idx="410">
                  <c:v>8.5972191074232196</c:v>
                </c:pt>
                <c:pt idx="411">
                  <c:v>8.5972191074232196</c:v>
                </c:pt>
                <c:pt idx="412">
                  <c:v>8.6391567616057721</c:v>
                </c:pt>
                <c:pt idx="413">
                  <c:v>8.6391567616057721</c:v>
                </c:pt>
                <c:pt idx="414">
                  <c:v>8.6810944157883245</c:v>
                </c:pt>
                <c:pt idx="415">
                  <c:v>8.6810944157883245</c:v>
                </c:pt>
                <c:pt idx="416">
                  <c:v>8.723032069970877</c:v>
                </c:pt>
                <c:pt idx="417">
                  <c:v>8.723032069970877</c:v>
                </c:pt>
                <c:pt idx="418">
                  <c:v>8.7649697241534295</c:v>
                </c:pt>
                <c:pt idx="419">
                  <c:v>8.7649697241534295</c:v>
                </c:pt>
                <c:pt idx="420">
                  <c:v>8.8069073783359819</c:v>
                </c:pt>
                <c:pt idx="421">
                  <c:v>8.8069073783359819</c:v>
                </c:pt>
                <c:pt idx="422">
                  <c:v>8.8488450325185344</c:v>
                </c:pt>
                <c:pt idx="423">
                  <c:v>8.8488450325185344</c:v>
                </c:pt>
                <c:pt idx="424">
                  <c:v>8.8907826867010868</c:v>
                </c:pt>
                <c:pt idx="425">
                  <c:v>8.8907826867010868</c:v>
                </c:pt>
                <c:pt idx="426">
                  <c:v>8.9327203408836393</c:v>
                </c:pt>
                <c:pt idx="427">
                  <c:v>8.9327203408836393</c:v>
                </c:pt>
                <c:pt idx="428">
                  <c:v>8.9746579950661918</c:v>
                </c:pt>
                <c:pt idx="429">
                  <c:v>8.9746579950661918</c:v>
                </c:pt>
                <c:pt idx="430">
                  <c:v>9.0165956492487442</c:v>
                </c:pt>
                <c:pt idx="431">
                  <c:v>9.0165956492487442</c:v>
                </c:pt>
                <c:pt idx="432">
                  <c:v>9.0585333034312967</c:v>
                </c:pt>
                <c:pt idx="433">
                  <c:v>9.0585333034312967</c:v>
                </c:pt>
                <c:pt idx="434">
                  <c:v>9.1004709576138492</c:v>
                </c:pt>
                <c:pt idx="435">
                  <c:v>9.1004709576138492</c:v>
                </c:pt>
                <c:pt idx="436">
                  <c:v>9.1424086117964016</c:v>
                </c:pt>
                <c:pt idx="437">
                  <c:v>9.1424086117964016</c:v>
                </c:pt>
                <c:pt idx="438">
                  <c:v>9.1843462659789541</c:v>
                </c:pt>
                <c:pt idx="439">
                  <c:v>9.1843462659789541</c:v>
                </c:pt>
                <c:pt idx="440">
                  <c:v>9.2262839201615066</c:v>
                </c:pt>
                <c:pt idx="441">
                  <c:v>9.2262839201615066</c:v>
                </c:pt>
                <c:pt idx="442">
                  <c:v>9.268221574344059</c:v>
                </c:pt>
                <c:pt idx="443">
                  <c:v>9.268221574344059</c:v>
                </c:pt>
                <c:pt idx="444">
                  <c:v>9.3101592285266115</c:v>
                </c:pt>
                <c:pt idx="445">
                  <c:v>9.3101592285266115</c:v>
                </c:pt>
                <c:pt idx="446">
                  <c:v>9.3520968827091639</c:v>
                </c:pt>
                <c:pt idx="447">
                  <c:v>9.3520968827091639</c:v>
                </c:pt>
                <c:pt idx="448">
                  <c:v>9.3940345368917164</c:v>
                </c:pt>
                <c:pt idx="449">
                  <c:v>9.3940345368917164</c:v>
                </c:pt>
                <c:pt idx="450">
                  <c:v>9.4359721910742689</c:v>
                </c:pt>
                <c:pt idx="451">
                  <c:v>9.4359721910742689</c:v>
                </c:pt>
                <c:pt idx="452">
                  <c:v>9.4779098452568213</c:v>
                </c:pt>
                <c:pt idx="453">
                  <c:v>9.4779098452568213</c:v>
                </c:pt>
                <c:pt idx="454">
                  <c:v>9.5198474994393738</c:v>
                </c:pt>
                <c:pt idx="455">
                  <c:v>9.5198474994393738</c:v>
                </c:pt>
                <c:pt idx="456">
                  <c:v>9.5617851536219263</c:v>
                </c:pt>
                <c:pt idx="457">
                  <c:v>9.5617851536219263</c:v>
                </c:pt>
                <c:pt idx="458">
                  <c:v>9.6037228078044787</c:v>
                </c:pt>
                <c:pt idx="459">
                  <c:v>9.6037228078044787</c:v>
                </c:pt>
                <c:pt idx="460">
                  <c:v>9.6456604619870312</c:v>
                </c:pt>
                <c:pt idx="461">
                  <c:v>9.6456604619870312</c:v>
                </c:pt>
                <c:pt idx="462">
                  <c:v>9.6875981161695837</c:v>
                </c:pt>
                <c:pt idx="463">
                  <c:v>9.6875981161695837</c:v>
                </c:pt>
                <c:pt idx="464">
                  <c:v>9.7295357703521361</c:v>
                </c:pt>
                <c:pt idx="465">
                  <c:v>9.7295357703521361</c:v>
                </c:pt>
                <c:pt idx="466">
                  <c:v>9.7714734245346886</c:v>
                </c:pt>
                <c:pt idx="467">
                  <c:v>9.7714734245346886</c:v>
                </c:pt>
                <c:pt idx="468">
                  <c:v>9.8134110787172411</c:v>
                </c:pt>
                <c:pt idx="469">
                  <c:v>9.8134110787172411</c:v>
                </c:pt>
                <c:pt idx="470">
                  <c:v>9.8553487328997935</c:v>
                </c:pt>
                <c:pt idx="471">
                  <c:v>9.8553487328997935</c:v>
                </c:pt>
                <c:pt idx="472">
                  <c:v>9.897286387082346</c:v>
                </c:pt>
                <c:pt idx="473">
                  <c:v>9.897286387082346</c:v>
                </c:pt>
                <c:pt idx="474">
                  <c:v>9.9392240412648984</c:v>
                </c:pt>
                <c:pt idx="475">
                  <c:v>9.9392240412648984</c:v>
                </c:pt>
                <c:pt idx="476">
                  <c:v>9.9811616954474509</c:v>
                </c:pt>
                <c:pt idx="477">
                  <c:v>9.9811616954474509</c:v>
                </c:pt>
                <c:pt idx="478">
                  <c:v>9.9811616954474509</c:v>
                </c:pt>
                <c:pt idx="479">
                  <c:v>9.9811616954474509</c:v>
                </c:pt>
                <c:pt idx="480">
                  <c:v>9.9811616954474509</c:v>
                </c:pt>
                <c:pt idx="481">
                  <c:v>9.9811616954474509</c:v>
                </c:pt>
                <c:pt idx="482">
                  <c:v>9.9811616954474509</c:v>
                </c:pt>
                <c:pt idx="483">
                  <c:v>9.9811616954474509</c:v>
                </c:pt>
                <c:pt idx="484">
                  <c:v>9.9811616954474509</c:v>
                </c:pt>
                <c:pt idx="485">
                  <c:v>9.9811616954474509</c:v>
                </c:pt>
                <c:pt idx="486">
                  <c:v>9.9811616954474509</c:v>
                </c:pt>
                <c:pt idx="487">
                  <c:v>9.9811616954474509</c:v>
                </c:pt>
                <c:pt idx="488">
                  <c:v>9.9811616954474509</c:v>
                </c:pt>
                <c:pt idx="489">
                  <c:v>9.9811616954474509</c:v>
                </c:pt>
                <c:pt idx="490">
                  <c:v>9.9811616954474509</c:v>
                </c:pt>
                <c:pt idx="491">
                  <c:v>9.9811616954474509</c:v>
                </c:pt>
                <c:pt idx="492">
                  <c:v>9.9811616954474509</c:v>
                </c:pt>
                <c:pt idx="493">
                  <c:v>9.9811616954474509</c:v>
                </c:pt>
                <c:pt idx="494">
                  <c:v>9.9811616954474509</c:v>
                </c:pt>
                <c:pt idx="495">
                  <c:v>9.9811616954474509</c:v>
                </c:pt>
                <c:pt idx="496">
                  <c:v>9.9811616954474509</c:v>
                </c:pt>
                <c:pt idx="497">
                  <c:v>9.9811616954474509</c:v>
                </c:pt>
                <c:pt idx="498">
                  <c:v>9.9811616954474509</c:v>
                </c:pt>
                <c:pt idx="499">
                  <c:v>9.9811616954474509</c:v>
                </c:pt>
                <c:pt idx="500">
                  <c:v>9.9811616954474509</c:v>
                </c:pt>
                <c:pt idx="501">
                  <c:v>9.9811616954474509</c:v>
                </c:pt>
                <c:pt idx="502">
                  <c:v>9.9811616954474509</c:v>
                </c:pt>
                <c:pt idx="503">
                  <c:v>9.9811616954474509</c:v>
                </c:pt>
                <c:pt idx="504">
                  <c:v>9.9811616954474509</c:v>
                </c:pt>
                <c:pt idx="505">
                  <c:v>9.9811616954474509</c:v>
                </c:pt>
                <c:pt idx="506">
                  <c:v>9.9811616954474509</c:v>
                </c:pt>
                <c:pt idx="507">
                  <c:v>9.9811616954474509</c:v>
                </c:pt>
                <c:pt idx="508">
                  <c:v>9.9811616954474509</c:v>
                </c:pt>
                <c:pt idx="509">
                  <c:v>9.9811616954474509</c:v>
                </c:pt>
                <c:pt idx="510">
                  <c:v>9.9811616954474509</c:v>
                </c:pt>
                <c:pt idx="511">
                  <c:v>9.9811616954474509</c:v>
                </c:pt>
                <c:pt idx="512">
                  <c:v>9.9811616954474509</c:v>
                </c:pt>
                <c:pt idx="513">
                  <c:v>9.9811616954474509</c:v>
                </c:pt>
                <c:pt idx="514">
                  <c:v>9.9811616954474509</c:v>
                </c:pt>
                <c:pt idx="515">
                  <c:v>9.9811616954474509</c:v>
                </c:pt>
                <c:pt idx="516">
                  <c:v>9.9811616954474509</c:v>
                </c:pt>
                <c:pt idx="517">
                  <c:v>9.9811616954474509</c:v>
                </c:pt>
                <c:pt idx="518">
                  <c:v>9.9811616954474509</c:v>
                </c:pt>
                <c:pt idx="519">
                  <c:v>9.9811616954474509</c:v>
                </c:pt>
                <c:pt idx="520">
                  <c:v>9.9811616954474509</c:v>
                </c:pt>
                <c:pt idx="521">
                  <c:v>9.9811616954474509</c:v>
                </c:pt>
                <c:pt idx="522">
                  <c:v>9.9811616954474509</c:v>
                </c:pt>
                <c:pt idx="523">
                  <c:v>9.9811616954474509</c:v>
                </c:pt>
                <c:pt idx="524">
                  <c:v>9.9811616954474509</c:v>
                </c:pt>
                <c:pt idx="525">
                  <c:v>9.9811616954474509</c:v>
                </c:pt>
                <c:pt idx="526">
                  <c:v>9.9811616954474509</c:v>
                </c:pt>
                <c:pt idx="527">
                  <c:v>9.9811616954474509</c:v>
                </c:pt>
                <c:pt idx="528">
                  <c:v>9.9811616954474509</c:v>
                </c:pt>
                <c:pt idx="529">
                  <c:v>9.9811616954474509</c:v>
                </c:pt>
                <c:pt idx="530">
                  <c:v>9.9811616954474509</c:v>
                </c:pt>
                <c:pt idx="531">
                  <c:v>9.9811616954474509</c:v>
                </c:pt>
                <c:pt idx="532">
                  <c:v>9.9811616954474509</c:v>
                </c:pt>
                <c:pt idx="533">
                  <c:v>9.9811616954474509</c:v>
                </c:pt>
                <c:pt idx="534">
                  <c:v>9.9811616954474509</c:v>
                </c:pt>
                <c:pt idx="535">
                  <c:v>9.9811616954474509</c:v>
                </c:pt>
                <c:pt idx="536">
                  <c:v>9.9811616954474509</c:v>
                </c:pt>
                <c:pt idx="537">
                  <c:v>9.9811616954474509</c:v>
                </c:pt>
                <c:pt idx="538">
                  <c:v>9.9811616954474509</c:v>
                </c:pt>
                <c:pt idx="539">
                  <c:v>9.9811616954474509</c:v>
                </c:pt>
                <c:pt idx="540">
                  <c:v>9.9811616954474509</c:v>
                </c:pt>
                <c:pt idx="541">
                  <c:v>9.9811616954474509</c:v>
                </c:pt>
                <c:pt idx="542">
                  <c:v>9.9811616954474509</c:v>
                </c:pt>
                <c:pt idx="543">
                  <c:v>9.9811616954474509</c:v>
                </c:pt>
                <c:pt idx="544">
                  <c:v>9.9811616954474509</c:v>
                </c:pt>
                <c:pt idx="545">
                  <c:v>9.9811616954474509</c:v>
                </c:pt>
                <c:pt idx="546">
                  <c:v>9.9811616954474509</c:v>
                </c:pt>
                <c:pt idx="547">
                  <c:v>9.9811616954474509</c:v>
                </c:pt>
                <c:pt idx="548">
                  <c:v>9.9811616954474509</c:v>
                </c:pt>
                <c:pt idx="549">
                  <c:v>9.9811616954474509</c:v>
                </c:pt>
                <c:pt idx="550">
                  <c:v>9.9811616954474509</c:v>
                </c:pt>
                <c:pt idx="551">
                  <c:v>9.9811616954474509</c:v>
                </c:pt>
                <c:pt idx="552">
                  <c:v>9.9811616954474509</c:v>
                </c:pt>
                <c:pt idx="553">
                  <c:v>9.9811616954474509</c:v>
                </c:pt>
                <c:pt idx="554">
                  <c:v>9.9811616954474509</c:v>
                </c:pt>
                <c:pt idx="555">
                  <c:v>9.9811616954474509</c:v>
                </c:pt>
                <c:pt idx="556">
                  <c:v>9.9811616954474509</c:v>
                </c:pt>
                <c:pt idx="557">
                  <c:v>9.9811616954474509</c:v>
                </c:pt>
                <c:pt idx="558">
                  <c:v>9.9811616954474509</c:v>
                </c:pt>
                <c:pt idx="559">
                  <c:v>9.9811616954474509</c:v>
                </c:pt>
                <c:pt idx="560">
                  <c:v>9.9811616954474509</c:v>
                </c:pt>
                <c:pt idx="561">
                  <c:v>9.9811616954474509</c:v>
                </c:pt>
                <c:pt idx="562">
                  <c:v>9.9811616954474509</c:v>
                </c:pt>
                <c:pt idx="563">
                  <c:v>9.9811616954474509</c:v>
                </c:pt>
                <c:pt idx="564">
                  <c:v>9.9811616954474509</c:v>
                </c:pt>
                <c:pt idx="565">
                  <c:v>9.9811616954474509</c:v>
                </c:pt>
                <c:pt idx="566">
                  <c:v>9.9811616954474509</c:v>
                </c:pt>
                <c:pt idx="567">
                  <c:v>9.9811616954474509</c:v>
                </c:pt>
                <c:pt idx="568">
                  <c:v>9.9811616954474509</c:v>
                </c:pt>
                <c:pt idx="569">
                  <c:v>9.9811616954474509</c:v>
                </c:pt>
                <c:pt idx="570">
                  <c:v>9.9811616954474509</c:v>
                </c:pt>
                <c:pt idx="571">
                  <c:v>9.9811616954474509</c:v>
                </c:pt>
                <c:pt idx="572">
                  <c:v>9.9811616954474509</c:v>
                </c:pt>
                <c:pt idx="573">
                  <c:v>9.9811616954474509</c:v>
                </c:pt>
                <c:pt idx="574">
                  <c:v>9.9811616954474509</c:v>
                </c:pt>
                <c:pt idx="575">
                  <c:v>9.9811616954474509</c:v>
                </c:pt>
                <c:pt idx="576">
                  <c:v>9.9811616954474509</c:v>
                </c:pt>
                <c:pt idx="577">
                  <c:v>9.9811616954474509</c:v>
                </c:pt>
                <c:pt idx="578">
                  <c:v>9.9811616954474509</c:v>
                </c:pt>
                <c:pt idx="579">
                  <c:v>9.9811616954474509</c:v>
                </c:pt>
                <c:pt idx="580">
                  <c:v>9.9811616954474509</c:v>
                </c:pt>
                <c:pt idx="581">
                  <c:v>9.9811616954474509</c:v>
                </c:pt>
                <c:pt idx="582">
                  <c:v>9.9811616954474509</c:v>
                </c:pt>
                <c:pt idx="583">
                  <c:v>9.9811616954474509</c:v>
                </c:pt>
                <c:pt idx="584">
                  <c:v>9.9811616954474509</c:v>
                </c:pt>
                <c:pt idx="585">
                  <c:v>9.9811616954474509</c:v>
                </c:pt>
                <c:pt idx="586">
                  <c:v>9.9811616954474509</c:v>
                </c:pt>
                <c:pt idx="587">
                  <c:v>9.9811616954474509</c:v>
                </c:pt>
                <c:pt idx="588">
                  <c:v>9.9811616954474509</c:v>
                </c:pt>
                <c:pt idx="589">
                  <c:v>9.9811616954474509</c:v>
                </c:pt>
                <c:pt idx="590">
                  <c:v>9.9811616954474509</c:v>
                </c:pt>
                <c:pt idx="591">
                  <c:v>9.9811616954474509</c:v>
                </c:pt>
                <c:pt idx="592">
                  <c:v>9.9811616954474509</c:v>
                </c:pt>
                <c:pt idx="593">
                  <c:v>9.9811616954474509</c:v>
                </c:pt>
                <c:pt idx="594">
                  <c:v>9.9811616954474509</c:v>
                </c:pt>
                <c:pt idx="595">
                  <c:v>9.9811616954474509</c:v>
                </c:pt>
                <c:pt idx="596">
                  <c:v>9.9811616954474509</c:v>
                </c:pt>
                <c:pt idx="597">
                  <c:v>9.9811616954474509</c:v>
                </c:pt>
                <c:pt idx="598">
                  <c:v>9.9811616954474509</c:v>
                </c:pt>
                <c:pt idx="599">
                  <c:v>9.9811616954474509</c:v>
                </c:pt>
                <c:pt idx="600">
                  <c:v>9.9811616954474509</c:v>
                </c:pt>
                <c:pt idx="601">
                  <c:v>9.9811616954474509</c:v>
                </c:pt>
                <c:pt idx="602">
                  <c:v>9.9811616954474509</c:v>
                </c:pt>
                <c:pt idx="603">
                  <c:v>9.9811616954474509</c:v>
                </c:pt>
                <c:pt idx="604">
                  <c:v>9.9811616954474509</c:v>
                </c:pt>
                <c:pt idx="605">
                  <c:v>9.9811616954474509</c:v>
                </c:pt>
                <c:pt idx="606">
                  <c:v>9.9811616954474509</c:v>
                </c:pt>
                <c:pt idx="607">
                  <c:v>9.9811616954474509</c:v>
                </c:pt>
                <c:pt idx="608">
                  <c:v>9.9811616954474509</c:v>
                </c:pt>
                <c:pt idx="609">
                  <c:v>9.9811616954474509</c:v>
                </c:pt>
                <c:pt idx="610">
                  <c:v>9.9811616954474509</c:v>
                </c:pt>
                <c:pt idx="611">
                  <c:v>9.9811616954474509</c:v>
                </c:pt>
                <c:pt idx="612">
                  <c:v>9.9811616954474509</c:v>
                </c:pt>
                <c:pt idx="613">
                  <c:v>9.9811616954474509</c:v>
                </c:pt>
                <c:pt idx="614">
                  <c:v>9.9811616954474509</c:v>
                </c:pt>
                <c:pt idx="615">
                  <c:v>9.9811616954474509</c:v>
                </c:pt>
                <c:pt idx="616">
                  <c:v>9.9811616954474509</c:v>
                </c:pt>
                <c:pt idx="617">
                  <c:v>9.9811616954474509</c:v>
                </c:pt>
                <c:pt idx="618">
                  <c:v>9.9811616954474509</c:v>
                </c:pt>
                <c:pt idx="619">
                  <c:v>9.9811616954474509</c:v>
                </c:pt>
                <c:pt idx="620">
                  <c:v>9.9811616954474509</c:v>
                </c:pt>
                <c:pt idx="621">
                  <c:v>9.9811616954474509</c:v>
                </c:pt>
                <c:pt idx="622">
                  <c:v>9.9811616954474509</c:v>
                </c:pt>
                <c:pt idx="623">
                  <c:v>9.9811616954474509</c:v>
                </c:pt>
                <c:pt idx="624">
                  <c:v>9.9811616954474509</c:v>
                </c:pt>
                <c:pt idx="625">
                  <c:v>9.9811616954474509</c:v>
                </c:pt>
                <c:pt idx="626">
                  <c:v>9.9811616954474509</c:v>
                </c:pt>
                <c:pt idx="627">
                  <c:v>9.9811616954474509</c:v>
                </c:pt>
                <c:pt idx="628">
                  <c:v>9.9811616954474509</c:v>
                </c:pt>
                <c:pt idx="629">
                  <c:v>9.9811616954474509</c:v>
                </c:pt>
                <c:pt idx="630">
                  <c:v>9.9811616954474509</c:v>
                </c:pt>
                <c:pt idx="631">
                  <c:v>9.9811616954474509</c:v>
                </c:pt>
                <c:pt idx="632">
                  <c:v>9.9811616954474509</c:v>
                </c:pt>
                <c:pt idx="633">
                  <c:v>9.9811616954474509</c:v>
                </c:pt>
                <c:pt idx="634">
                  <c:v>9.9811616954474509</c:v>
                </c:pt>
                <c:pt idx="635">
                  <c:v>9.9811616954474509</c:v>
                </c:pt>
                <c:pt idx="636">
                  <c:v>9.9811616954474509</c:v>
                </c:pt>
                <c:pt idx="637">
                  <c:v>9.9811616954474509</c:v>
                </c:pt>
                <c:pt idx="638">
                  <c:v>9.9811616954474509</c:v>
                </c:pt>
                <c:pt idx="639">
                  <c:v>9.9811616954474509</c:v>
                </c:pt>
                <c:pt idx="640">
                  <c:v>9.9811616954474509</c:v>
                </c:pt>
                <c:pt idx="641">
                  <c:v>9.9811616954474509</c:v>
                </c:pt>
                <c:pt idx="642">
                  <c:v>9.9811616954474509</c:v>
                </c:pt>
                <c:pt idx="643">
                  <c:v>9.9811616954474509</c:v>
                </c:pt>
                <c:pt idx="644">
                  <c:v>9.9811616954474509</c:v>
                </c:pt>
                <c:pt idx="645">
                  <c:v>9.9811616954474509</c:v>
                </c:pt>
                <c:pt idx="646">
                  <c:v>9.9811616954474509</c:v>
                </c:pt>
                <c:pt idx="647">
                  <c:v>9.9811616954474509</c:v>
                </c:pt>
                <c:pt idx="648">
                  <c:v>9.9811616954474509</c:v>
                </c:pt>
                <c:pt idx="649">
                  <c:v>9.9811616954474509</c:v>
                </c:pt>
                <c:pt idx="650">
                  <c:v>9.9811616954474509</c:v>
                </c:pt>
                <c:pt idx="651">
                  <c:v>9.9811616954474509</c:v>
                </c:pt>
                <c:pt idx="652">
                  <c:v>9.9811616954474509</c:v>
                </c:pt>
                <c:pt idx="653">
                  <c:v>9.9811616954474509</c:v>
                </c:pt>
                <c:pt idx="654">
                  <c:v>9.9811616954474509</c:v>
                </c:pt>
                <c:pt idx="655">
                  <c:v>9.9811616954474509</c:v>
                </c:pt>
                <c:pt idx="656">
                  <c:v>9.9811616954474509</c:v>
                </c:pt>
                <c:pt idx="657">
                  <c:v>9.9811616954474509</c:v>
                </c:pt>
                <c:pt idx="658">
                  <c:v>9.9811616954474509</c:v>
                </c:pt>
                <c:pt idx="659">
                  <c:v>9.9811616954474509</c:v>
                </c:pt>
                <c:pt idx="660">
                  <c:v>9.9811616954474509</c:v>
                </c:pt>
                <c:pt idx="661">
                  <c:v>9.9811616954474509</c:v>
                </c:pt>
                <c:pt idx="662">
                  <c:v>9.9811616954474509</c:v>
                </c:pt>
                <c:pt idx="663">
                  <c:v>9.9811616954474509</c:v>
                </c:pt>
                <c:pt idx="664">
                  <c:v>9.9811616954474509</c:v>
                </c:pt>
                <c:pt idx="665">
                  <c:v>9.9811616954474509</c:v>
                </c:pt>
                <c:pt idx="666">
                  <c:v>9.9811616954474509</c:v>
                </c:pt>
                <c:pt idx="667">
                  <c:v>9.9811616954474509</c:v>
                </c:pt>
                <c:pt idx="668">
                  <c:v>9.9811616954474509</c:v>
                </c:pt>
                <c:pt idx="669">
                  <c:v>9.9811616954474509</c:v>
                </c:pt>
                <c:pt idx="670">
                  <c:v>9.9811616954474509</c:v>
                </c:pt>
                <c:pt idx="671">
                  <c:v>9.9811616954474509</c:v>
                </c:pt>
                <c:pt idx="672">
                  <c:v>9.9811616954474509</c:v>
                </c:pt>
                <c:pt idx="673">
                  <c:v>9.9811616954474509</c:v>
                </c:pt>
                <c:pt idx="674">
                  <c:v>9.9811616954474509</c:v>
                </c:pt>
                <c:pt idx="675">
                  <c:v>9.9811616954474509</c:v>
                </c:pt>
                <c:pt idx="676">
                  <c:v>9.9811616954474509</c:v>
                </c:pt>
                <c:pt idx="677">
                  <c:v>9.9811616954474509</c:v>
                </c:pt>
                <c:pt idx="678">
                  <c:v>9.9811616954474509</c:v>
                </c:pt>
                <c:pt idx="679">
                  <c:v>9.9811616954474509</c:v>
                </c:pt>
                <c:pt idx="680">
                  <c:v>9.9811616954474509</c:v>
                </c:pt>
                <c:pt idx="681">
                  <c:v>9.9811616954474509</c:v>
                </c:pt>
                <c:pt idx="682">
                  <c:v>9.9811616954474509</c:v>
                </c:pt>
                <c:pt idx="683">
                  <c:v>9.9811616954474509</c:v>
                </c:pt>
                <c:pt idx="684">
                  <c:v>9.9811616954474509</c:v>
                </c:pt>
                <c:pt idx="685">
                  <c:v>9.9811616954474509</c:v>
                </c:pt>
              </c:numCache>
            </c:numRef>
          </c:xVal>
          <c:yVal>
            <c:numRef>
              <c:f>'4'!$AG$31:$AG$716</c:f>
              <c:numCache>
                <c:formatCode>#,##0.000</c:formatCode>
                <c:ptCount val="686"/>
                <c:pt idx="0">
                  <c:v>125000</c:v>
                </c:pt>
                <c:pt idx="1">
                  <c:v>18000</c:v>
                </c:pt>
                <c:pt idx="2">
                  <c:v>124790.31172908723</c:v>
                </c:pt>
                <c:pt idx="3">
                  <c:v>18000</c:v>
                </c:pt>
                <c:pt idx="4">
                  <c:v>124580.62345817448</c:v>
                </c:pt>
                <c:pt idx="5">
                  <c:v>18000</c:v>
                </c:pt>
                <c:pt idx="6">
                  <c:v>124370.93518726171</c:v>
                </c:pt>
                <c:pt idx="7">
                  <c:v>18000</c:v>
                </c:pt>
                <c:pt idx="8">
                  <c:v>124161.24691634896</c:v>
                </c:pt>
                <c:pt idx="9">
                  <c:v>18000</c:v>
                </c:pt>
                <c:pt idx="10">
                  <c:v>123951.55864543619</c:v>
                </c:pt>
                <c:pt idx="11">
                  <c:v>18000</c:v>
                </c:pt>
                <c:pt idx="12">
                  <c:v>123741.87037452344</c:v>
                </c:pt>
                <c:pt idx="13">
                  <c:v>18000</c:v>
                </c:pt>
                <c:pt idx="14">
                  <c:v>123532.18210361067</c:v>
                </c:pt>
                <c:pt idx="15">
                  <c:v>18000</c:v>
                </c:pt>
                <c:pt idx="16">
                  <c:v>123322.49383269792</c:v>
                </c:pt>
                <c:pt idx="17">
                  <c:v>18000</c:v>
                </c:pt>
                <c:pt idx="18">
                  <c:v>123112.80556178515</c:v>
                </c:pt>
                <c:pt idx="19">
                  <c:v>18000</c:v>
                </c:pt>
                <c:pt idx="20">
                  <c:v>122903.1172908724</c:v>
                </c:pt>
                <c:pt idx="21">
                  <c:v>18000</c:v>
                </c:pt>
                <c:pt idx="22">
                  <c:v>122693.42901995963</c:v>
                </c:pt>
                <c:pt idx="23">
                  <c:v>18000</c:v>
                </c:pt>
                <c:pt idx="24">
                  <c:v>122483.74074904688</c:v>
                </c:pt>
                <c:pt idx="25">
                  <c:v>18000</c:v>
                </c:pt>
                <c:pt idx="26">
                  <c:v>122274.05247813411</c:v>
                </c:pt>
                <c:pt idx="27">
                  <c:v>18000</c:v>
                </c:pt>
                <c:pt idx="28">
                  <c:v>122064.36420722136</c:v>
                </c:pt>
                <c:pt idx="29">
                  <c:v>18000</c:v>
                </c:pt>
                <c:pt idx="30">
                  <c:v>121854.67593630859</c:v>
                </c:pt>
                <c:pt idx="31">
                  <c:v>18000</c:v>
                </c:pt>
                <c:pt idx="32">
                  <c:v>121644.98766539583</c:v>
                </c:pt>
                <c:pt idx="33">
                  <c:v>18000</c:v>
                </c:pt>
                <c:pt idx="34">
                  <c:v>121435.29939448307</c:v>
                </c:pt>
                <c:pt idx="35">
                  <c:v>18000</c:v>
                </c:pt>
                <c:pt idx="36">
                  <c:v>121225.61112357031</c:v>
                </c:pt>
                <c:pt idx="37">
                  <c:v>18000</c:v>
                </c:pt>
                <c:pt idx="38">
                  <c:v>121015.92285265755</c:v>
                </c:pt>
                <c:pt idx="39">
                  <c:v>18000</c:v>
                </c:pt>
                <c:pt idx="40">
                  <c:v>120806.23458174479</c:v>
                </c:pt>
                <c:pt idx="41">
                  <c:v>18000</c:v>
                </c:pt>
                <c:pt idx="42">
                  <c:v>120596.54631083203</c:v>
                </c:pt>
                <c:pt idx="43">
                  <c:v>18000</c:v>
                </c:pt>
                <c:pt idx="44">
                  <c:v>120386.85803991926</c:v>
                </c:pt>
                <c:pt idx="45">
                  <c:v>18000</c:v>
                </c:pt>
                <c:pt idx="46">
                  <c:v>120177.1697690065</c:v>
                </c:pt>
                <c:pt idx="47">
                  <c:v>18000</c:v>
                </c:pt>
                <c:pt idx="48">
                  <c:v>119967.48149809374</c:v>
                </c:pt>
                <c:pt idx="49">
                  <c:v>18000</c:v>
                </c:pt>
                <c:pt idx="50">
                  <c:v>119757.79322718098</c:v>
                </c:pt>
                <c:pt idx="51">
                  <c:v>18000</c:v>
                </c:pt>
                <c:pt idx="52">
                  <c:v>119548.10495626822</c:v>
                </c:pt>
                <c:pt idx="53">
                  <c:v>18000</c:v>
                </c:pt>
                <c:pt idx="54">
                  <c:v>119338.41668535546</c:v>
                </c:pt>
                <c:pt idx="55">
                  <c:v>18000</c:v>
                </c:pt>
                <c:pt idx="56">
                  <c:v>119128.7284144427</c:v>
                </c:pt>
                <c:pt idx="57">
                  <c:v>18000</c:v>
                </c:pt>
                <c:pt idx="58">
                  <c:v>118919.04014352994</c:v>
                </c:pt>
                <c:pt idx="59">
                  <c:v>18000</c:v>
                </c:pt>
                <c:pt idx="60">
                  <c:v>118709.35187261718</c:v>
                </c:pt>
                <c:pt idx="61">
                  <c:v>18000</c:v>
                </c:pt>
                <c:pt idx="62">
                  <c:v>118499.66360170441</c:v>
                </c:pt>
                <c:pt idx="63">
                  <c:v>18000</c:v>
                </c:pt>
                <c:pt idx="64">
                  <c:v>118289.97533079165</c:v>
                </c:pt>
                <c:pt idx="65">
                  <c:v>18000</c:v>
                </c:pt>
                <c:pt idx="66">
                  <c:v>118080.28705987889</c:v>
                </c:pt>
                <c:pt idx="67">
                  <c:v>18000</c:v>
                </c:pt>
                <c:pt idx="68">
                  <c:v>117870.59878896613</c:v>
                </c:pt>
                <c:pt idx="69">
                  <c:v>18000</c:v>
                </c:pt>
                <c:pt idx="70">
                  <c:v>117660.91051805337</c:v>
                </c:pt>
                <c:pt idx="71">
                  <c:v>18000</c:v>
                </c:pt>
                <c:pt idx="72">
                  <c:v>117451.22224714061</c:v>
                </c:pt>
                <c:pt idx="73">
                  <c:v>18000</c:v>
                </c:pt>
                <c:pt idx="74">
                  <c:v>117241.53397622785</c:v>
                </c:pt>
                <c:pt idx="75">
                  <c:v>18000</c:v>
                </c:pt>
                <c:pt idx="76">
                  <c:v>117031.84570531509</c:v>
                </c:pt>
                <c:pt idx="77">
                  <c:v>18000</c:v>
                </c:pt>
                <c:pt idx="78">
                  <c:v>116822.15743440232</c:v>
                </c:pt>
                <c:pt idx="79">
                  <c:v>18000</c:v>
                </c:pt>
                <c:pt idx="80">
                  <c:v>116612.46916348956</c:v>
                </c:pt>
                <c:pt idx="81">
                  <c:v>18000</c:v>
                </c:pt>
                <c:pt idx="82">
                  <c:v>116402.7808925768</c:v>
                </c:pt>
                <c:pt idx="83">
                  <c:v>18000</c:v>
                </c:pt>
                <c:pt idx="84">
                  <c:v>116193.09262166404</c:v>
                </c:pt>
                <c:pt idx="85">
                  <c:v>18000</c:v>
                </c:pt>
                <c:pt idx="86">
                  <c:v>115983.40435075128</c:v>
                </c:pt>
                <c:pt idx="87">
                  <c:v>18000</c:v>
                </c:pt>
                <c:pt idx="88">
                  <c:v>115773.71607983852</c:v>
                </c:pt>
                <c:pt idx="89">
                  <c:v>18000</c:v>
                </c:pt>
                <c:pt idx="90">
                  <c:v>115564.02780892576</c:v>
                </c:pt>
                <c:pt idx="91">
                  <c:v>18000</c:v>
                </c:pt>
                <c:pt idx="92">
                  <c:v>115354.339538013</c:v>
                </c:pt>
                <c:pt idx="93">
                  <c:v>18000</c:v>
                </c:pt>
                <c:pt idx="94">
                  <c:v>115144.65126710024</c:v>
                </c:pt>
                <c:pt idx="95">
                  <c:v>18000</c:v>
                </c:pt>
                <c:pt idx="96">
                  <c:v>114934.96299618747</c:v>
                </c:pt>
                <c:pt idx="97">
                  <c:v>18000</c:v>
                </c:pt>
                <c:pt idx="98">
                  <c:v>114725.27472527472</c:v>
                </c:pt>
                <c:pt idx="99">
                  <c:v>18000</c:v>
                </c:pt>
                <c:pt idx="100">
                  <c:v>114515.58645436195</c:v>
                </c:pt>
                <c:pt idx="101">
                  <c:v>18000</c:v>
                </c:pt>
                <c:pt idx="102">
                  <c:v>114305.8981834492</c:v>
                </c:pt>
                <c:pt idx="103">
                  <c:v>18000</c:v>
                </c:pt>
                <c:pt idx="104">
                  <c:v>114096.20991253643</c:v>
                </c:pt>
                <c:pt idx="105">
                  <c:v>18000</c:v>
                </c:pt>
                <c:pt idx="106">
                  <c:v>113886.52164162368</c:v>
                </c:pt>
                <c:pt idx="107">
                  <c:v>18000</c:v>
                </c:pt>
                <c:pt idx="108">
                  <c:v>113676.83337071091</c:v>
                </c:pt>
                <c:pt idx="109">
                  <c:v>18000</c:v>
                </c:pt>
                <c:pt idx="110">
                  <c:v>113467.14509979816</c:v>
                </c:pt>
                <c:pt idx="111">
                  <c:v>18000</c:v>
                </c:pt>
                <c:pt idx="112">
                  <c:v>113257.45682888539</c:v>
                </c:pt>
                <c:pt idx="113">
                  <c:v>18000</c:v>
                </c:pt>
                <c:pt idx="114">
                  <c:v>113047.76855797264</c:v>
                </c:pt>
                <c:pt idx="115">
                  <c:v>18000</c:v>
                </c:pt>
                <c:pt idx="116">
                  <c:v>112838.08028705987</c:v>
                </c:pt>
                <c:pt idx="117">
                  <c:v>18000</c:v>
                </c:pt>
                <c:pt idx="118">
                  <c:v>112628.39201614712</c:v>
                </c:pt>
                <c:pt idx="119">
                  <c:v>18000</c:v>
                </c:pt>
                <c:pt idx="120">
                  <c:v>112418.70374523435</c:v>
                </c:pt>
                <c:pt idx="121">
                  <c:v>18000</c:v>
                </c:pt>
                <c:pt idx="122">
                  <c:v>112209.0154743216</c:v>
                </c:pt>
                <c:pt idx="123">
                  <c:v>18000</c:v>
                </c:pt>
                <c:pt idx="124">
                  <c:v>111999.32720340883</c:v>
                </c:pt>
                <c:pt idx="125">
                  <c:v>18000</c:v>
                </c:pt>
                <c:pt idx="126">
                  <c:v>111789.63893249608</c:v>
                </c:pt>
                <c:pt idx="127">
                  <c:v>18000</c:v>
                </c:pt>
                <c:pt idx="128">
                  <c:v>111579.95066158331</c:v>
                </c:pt>
                <c:pt idx="129">
                  <c:v>18000</c:v>
                </c:pt>
                <c:pt idx="130">
                  <c:v>111370.26239067056</c:v>
                </c:pt>
                <c:pt idx="131">
                  <c:v>18000</c:v>
                </c:pt>
                <c:pt idx="132">
                  <c:v>111160.57411975779</c:v>
                </c:pt>
                <c:pt idx="133">
                  <c:v>18000</c:v>
                </c:pt>
                <c:pt idx="134">
                  <c:v>110950.88584884504</c:v>
                </c:pt>
                <c:pt idx="135">
                  <c:v>18000</c:v>
                </c:pt>
                <c:pt idx="136">
                  <c:v>110741.19757793227</c:v>
                </c:pt>
                <c:pt idx="137">
                  <c:v>18000</c:v>
                </c:pt>
                <c:pt idx="138">
                  <c:v>110531.50930701951</c:v>
                </c:pt>
                <c:pt idx="139">
                  <c:v>18000</c:v>
                </c:pt>
                <c:pt idx="140">
                  <c:v>110321.82103610675</c:v>
                </c:pt>
                <c:pt idx="141">
                  <c:v>18000</c:v>
                </c:pt>
                <c:pt idx="142">
                  <c:v>110112.13276519399</c:v>
                </c:pt>
                <c:pt idx="143">
                  <c:v>18000</c:v>
                </c:pt>
                <c:pt idx="144">
                  <c:v>109902.44449428123</c:v>
                </c:pt>
                <c:pt idx="145">
                  <c:v>18000</c:v>
                </c:pt>
                <c:pt idx="146">
                  <c:v>109692.75622336847</c:v>
                </c:pt>
                <c:pt idx="147">
                  <c:v>18000</c:v>
                </c:pt>
                <c:pt idx="148">
                  <c:v>109483.06795245572</c:v>
                </c:pt>
                <c:pt idx="149">
                  <c:v>18000</c:v>
                </c:pt>
                <c:pt idx="150">
                  <c:v>109273.37968154295</c:v>
                </c:pt>
                <c:pt idx="151">
                  <c:v>18000</c:v>
                </c:pt>
                <c:pt idx="152">
                  <c:v>109063.69141063018</c:v>
                </c:pt>
                <c:pt idx="153">
                  <c:v>18000</c:v>
                </c:pt>
                <c:pt idx="154">
                  <c:v>108854.00313971743</c:v>
                </c:pt>
                <c:pt idx="155">
                  <c:v>18000</c:v>
                </c:pt>
                <c:pt idx="156">
                  <c:v>108644.31486880468</c:v>
                </c:pt>
                <c:pt idx="157">
                  <c:v>18000</c:v>
                </c:pt>
                <c:pt idx="158">
                  <c:v>108434.62659789191</c:v>
                </c:pt>
                <c:pt idx="159">
                  <c:v>18000</c:v>
                </c:pt>
                <c:pt idx="160">
                  <c:v>108224.93832697914</c:v>
                </c:pt>
                <c:pt idx="161">
                  <c:v>18000</c:v>
                </c:pt>
                <c:pt idx="162">
                  <c:v>108015.25005606639</c:v>
                </c:pt>
                <c:pt idx="163">
                  <c:v>18000</c:v>
                </c:pt>
                <c:pt idx="164">
                  <c:v>107805.56178515364</c:v>
                </c:pt>
                <c:pt idx="165">
                  <c:v>18000</c:v>
                </c:pt>
                <c:pt idx="166">
                  <c:v>107595.87351424087</c:v>
                </c:pt>
                <c:pt idx="167">
                  <c:v>18000</c:v>
                </c:pt>
                <c:pt idx="168">
                  <c:v>107386.18524332812</c:v>
                </c:pt>
                <c:pt idx="169">
                  <c:v>18000</c:v>
                </c:pt>
                <c:pt idx="170">
                  <c:v>107176.49697241535</c:v>
                </c:pt>
                <c:pt idx="171">
                  <c:v>18000</c:v>
                </c:pt>
                <c:pt idx="172">
                  <c:v>106966.8087015026</c:v>
                </c:pt>
                <c:pt idx="173">
                  <c:v>18000</c:v>
                </c:pt>
                <c:pt idx="174">
                  <c:v>106757.12043058983</c:v>
                </c:pt>
                <c:pt idx="175">
                  <c:v>18000</c:v>
                </c:pt>
                <c:pt idx="176">
                  <c:v>106547.43215967708</c:v>
                </c:pt>
                <c:pt idx="177">
                  <c:v>18000</c:v>
                </c:pt>
                <c:pt idx="178">
                  <c:v>106337.74388876431</c:v>
                </c:pt>
                <c:pt idx="179">
                  <c:v>18000</c:v>
                </c:pt>
                <c:pt idx="180">
                  <c:v>106128.05561785155</c:v>
                </c:pt>
                <c:pt idx="181">
                  <c:v>18000</c:v>
                </c:pt>
                <c:pt idx="182">
                  <c:v>105918.36734693879</c:v>
                </c:pt>
                <c:pt idx="183">
                  <c:v>18000</c:v>
                </c:pt>
                <c:pt idx="184">
                  <c:v>105708.67907602603</c:v>
                </c:pt>
                <c:pt idx="185">
                  <c:v>18000</c:v>
                </c:pt>
                <c:pt idx="186">
                  <c:v>105498.99080511327</c:v>
                </c:pt>
                <c:pt idx="187">
                  <c:v>18000</c:v>
                </c:pt>
                <c:pt idx="188">
                  <c:v>105289.30253420051</c:v>
                </c:pt>
                <c:pt idx="189">
                  <c:v>18000</c:v>
                </c:pt>
                <c:pt idx="190">
                  <c:v>105079.61426328775</c:v>
                </c:pt>
                <c:pt idx="191">
                  <c:v>18000</c:v>
                </c:pt>
                <c:pt idx="192">
                  <c:v>104869.92599237499</c:v>
                </c:pt>
                <c:pt idx="193">
                  <c:v>18000</c:v>
                </c:pt>
                <c:pt idx="194">
                  <c:v>104660.23772146222</c:v>
                </c:pt>
                <c:pt idx="195">
                  <c:v>18000</c:v>
                </c:pt>
                <c:pt idx="196">
                  <c:v>104450.54945054947</c:v>
                </c:pt>
                <c:pt idx="197">
                  <c:v>18000</c:v>
                </c:pt>
                <c:pt idx="198">
                  <c:v>104240.8611796367</c:v>
                </c:pt>
                <c:pt idx="199">
                  <c:v>18000</c:v>
                </c:pt>
                <c:pt idx="200">
                  <c:v>104031.17290872394</c:v>
                </c:pt>
                <c:pt idx="201">
                  <c:v>18000</c:v>
                </c:pt>
                <c:pt idx="202">
                  <c:v>103821.48463781118</c:v>
                </c:pt>
                <c:pt idx="203">
                  <c:v>18000</c:v>
                </c:pt>
                <c:pt idx="204">
                  <c:v>103611.79636689842</c:v>
                </c:pt>
                <c:pt idx="205">
                  <c:v>18000</c:v>
                </c:pt>
                <c:pt idx="206">
                  <c:v>103402.10809598566</c:v>
                </c:pt>
                <c:pt idx="207">
                  <c:v>18000</c:v>
                </c:pt>
                <c:pt idx="208">
                  <c:v>103192.4198250729</c:v>
                </c:pt>
                <c:pt idx="209">
                  <c:v>18000</c:v>
                </c:pt>
                <c:pt idx="210">
                  <c:v>102982.73155416013</c:v>
                </c:pt>
                <c:pt idx="211">
                  <c:v>18000</c:v>
                </c:pt>
                <c:pt idx="212">
                  <c:v>102773.04328324736</c:v>
                </c:pt>
                <c:pt idx="213">
                  <c:v>18000</c:v>
                </c:pt>
                <c:pt idx="214">
                  <c:v>102563.35501233461</c:v>
                </c:pt>
                <c:pt idx="215">
                  <c:v>18000</c:v>
                </c:pt>
                <c:pt idx="216">
                  <c:v>102353.66674142184</c:v>
                </c:pt>
                <c:pt idx="217">
                  <c:v>18000</c:v>
                </c:pt>
                <c:pt idx="218">
                  <c:v>102143.97847050909</c:v>
                </c:pt>
                <c:pt idx="219">
                  <c:v>18000</c:v>
                </c:pt>
                <c:pt idx="220">
                  <c:v>101934.29019959632</c:v>
                </c:pt>
                <c:pt idx="221">
                  <c:v>18000</c:v>
                </c:pt>
                <c:pt idx="222">
                  <c:v>101724.60192868355</c:v>
                </c:pt>
                <c:pt idx="223">
                  <c:v>18000</c:v>
                </c:pt>
                <c:pt idx="224">
                  <c:v>101514.9136577708</c:v>
                </c:pt>
                <c:pt idx="225">
                  <c:v>18000</c:v>
                </c:pt>
                <c:pt idx="226">
                  <c:v>101305.22538685803</c:v>
                </c:pt>
                <c:pt idx="227">
                  <c:v>18000</c:v>
                </c:pt>
                <c:pt idx="228">
                  <c:v>101095.53711594528</c:v>
                </c:pt>
                <c:pt idx="229">
                  <c:v>18000</c:v>
                </c:pt>
                <c:pt idx="230">
                  <c:v>100885.84884503251</c:v>
                </c:pt>
                <c:pt idx="231">
                  <c:v>18000</c:v>
                </c:pt>
                <c:pt idx="232">
                  <c:v>100676.16057411974</c:v>
                </c:pt>
                <c:pt idx="233">
                  <c:v>18000</c:v>
                </c:pt>
                <c:pt idx="234">
                  <c:v>100466.47230320697</c:v>
                </c:pt>
                <c:pt idx="235">
                  <c:v>18000</c:v>
                </c:pt>
                <c:pt idx="236">
                  <c:v>100256.78403229422</c:v>
                </c:pt>
                <c:pt idx="237">
                  <c:v>18000</c:v>
                </c:pt>
                <c:pt idx="238">
                  <c:v>100047.09576138145</c:v>
                </c:pt>
                <c:pt idx="239">
                  <c:v>18000</c:v>
                </c:pt>
                <c:pt idx="240">
                  <c:v>99837.4074904687</c:v>
                </c:pt>
                <c:pt idx="241">
                  <c:v>18000</c:v>
                </c:pt>
                <c:pt idx="242">
                  <c:v>99627.719219555933</c:v>
                </c:pt>
                <c:pt idx="243">
                  <c:v>18000</c:v>
                </c:pt>
                <c:pt idx="244">
                  <c:v>99418.030948643165</c:v>
                </c:pt>
                <c:pt idx="245">
                  <c:v>18000</c:v>
                </c:pt>
                <c:pt idx="246">
                  <c:v>99208.342677730412</c:v>
                </c:pt>
                <c:pt idx="247">
                  <c:v>18000</c:v>
                </c:pt>
                <c:pt idx="248">
                  <c:v>98998.654406817644</c:v>
                </c:pt>
                <c:pt idx="249">
                  <c:v>18000</c:v>
                </c:pt>
                <c:pt idx="250">
                  <c:v>98788.966135904891</c:v>
                </c:pt>
                <c:pt idx="251">
                  <c:v>18000</c:v>
                </c:pt>
                <c:pt idx="252">
                  <c:v>98579.277864992124</c:v>
                </c:pt>
                <c:pt idx="253">
                  <c:v>18000</c:v>
                </c:pt>
                <c:pt idx="254">
                  <c:v>98369.589594079356</c:v>
                </c:pt>
                <c:pt idx="255">
                  <c:v>18000</c:v>
                </c:pt>
                <c:pt idx="256">
                  <c:v>98159.901323166589</c:v>
                </c:pt>
                <c:pt idx="257">
                  <c:v>18000</c:v>
                </c:pt>
                <c:pt idx="258">
                  <c:v>97950.213052253835</c:v>
                </c:pt>
                <c:pt idx="259">
                  <c:v>18000</c:v>
                </c:pt>
                <c:pt idx="260">
                  <c:v>97740.524781341068</c:v>
                </c:pt>
                <c:pt idx="261">
                  <c:v>18000</c:v>
                </c:pt>
                <c:pt idx="262">
                  <c:v>97530.836510428315</c:v>
                </c:pt>
                <c:pt idx="263">
                  <c:v>18000</c:v>
                </c:pt>
                <c:pt idx="264">
                  <c:v>97321.148239515547</c:v>
                </c:pt>
                <c:pt idx="265">
                  <c:v>18000</c:v>
                </c:pt>
                <c:pt idx="266">
                  <c:v>97111.45996860278</c:v>
                </c:pt>
                <c:pt idx="267">
                  <c:v>18000</c:v>
                </c:pt>
                <c:pt idx="268">
                  <c:v>96901.771697690026</c:v>
                </c:pt>
                <c:pt idx="269">
                  <c:v>18000</c:v>
                </c:pt>
                <c:pt idx="270">
                  <c:v>96692.083426777259</c:v>
                </c:pt>
                <c:pt idx="271">
                  <c:v>18000</c:v>
                </c:pt>
                <c:pt idx="272">
                  <c:v>96482.395155864506</c:v>
                </c:pt>
                <c:pt idx="273">
                  <c:v>18000</c:v>
                </c:pt>
                <c:pt idx="274">
                  <c:v>96272.706884951738</c:v>
                </c:pt>
                <c:pt idx="275">
                  <c:v>18000</c:v>
                </c:pt>
                <c:pt idx="276">
                  <c:v>96063.018614038971</c:v>
                </c:pt>
                <c:pt idx="277">
                  <c:v>18000</c:v>
                </c:pt>
                <c:pt idx="278">
                  <c:v>95853.330343126203</c:v>
                </c:pt>
                <c:pt idx="279">
                  <c:v>18000</c:v>
                </c:pt>
                <c:pt idx="280">
                  <c:v>95643.64207221345</c:v>
                </c:pt>
                <c:pt idx="281">
                  <c:v>18000</c:v>
                </c:pt>
                <c:pt idx="282">
                  <c:v>95433.953801300682</c:v>
                </c:pt>
                <c:pt idx="283">
                  <c:v>18000</c:v>
                </c:pt>
                <c:pt idx="284">
                  <c:v>95224.265530387929</c:v>
                </c:pt>
                <c:pt idx="285">
                  <c:v>18000</c:v>
                </c:pt>
                <c:pt idx="286">
                  <c:v>95014.577259475162</c:v>
                </c:pt>
                <c:pt idx="287">
                  <c:v>18000</c:v>
                </c:pt>
                <c:pt idx="288">
                  <c:v>94804.888988562394</c:v>
                </c:pt>
                <c:pt idx="289">
                  <c:v>18000</c:v>
                </c:pt>
                <c:pt idx="290">
                  <c:v>94595.200717649641</c:v>
                </c:pt>
                <c:pt idx="291">
                  <c:v>18000</c:v>
                </c:pt>
                <c:pt idx="292">
                  <c:v>94385.512446736873</c:v>
                </c:pt>
                <c:pt idx="293">
                  <c:v>18000</c:v>
                </c:pt>
                <c:pt idx="294">
                  <c:v>94175.82417582412</c:v>
                </c:pt>
                <c:pt idx="295">
                  <c:v>18000</c:v>
                </c:pt>
                <c:pt idx="296">
                  <c:v>93966.135904911353</c:v>
                </c:pt>
                <c:pt idx="297">
                  <c:v>18000</c:v>
                </c:pt>
                <c:pt idx="298">
                  <c:v>93756.447633998585</c:v>
                </c:pt>
                <c:pt idx="299">
                  <c:v>18000</c:v>
                </c:pt>
                <c:pt idx="300">
                  <c:v>93546.759363085817</c:v>
                </c:pt>
                <c:pt idx="301">
                  <c:v>18000</c:v>
                </c:pt>
                <c:pt idx="302">
                  <c:v>93337.071092173064</c:v>
                </c:pt>
                <c:pt idx="303">
                  <c:v>18000</c:v>
                </c:pt>
                <c:pt idx="304">
                  <c:v>93127.382821260297</c:v>
                </c:pt>
                <c:pt idx="305">
                  <c:v>18000</c:v>
                </c:pt>
                <c:pt idx="306">
                  <c:v>92917.694550347544</c:v>
                </c:pt>
                <c:pt idx="307">
                  <c:v>18000</c:v>
                </c:pt>
                <c:pt idx="308">
                  <c:v>92708.006279434776</c:v>
                </c:pt>
                <c:pt idx="309">
                  <c:v>18000</c:v>
                </c:pt>
                <c:pt idx="310">
                  <c:v>92498.318008522008</c:v>
                </c:pt>
                <c:pt idx="311">
                  <c:v>18000</c:v>
                </c:pt>
                <c:pt idx="312">
                  <c:v>92288.629737609255</c:v>
                </c:pt>
                <c:pt idx="313">
                  <c:v>18000</c:v>
                </c:pt>
                <c:pt idx="314">
                  <c:v>92078.941466696488</c:v>
                </c:pt>
                <c:pt idx="315">
                  <c:v>18000</c:v>
                </c:pt>
                <c:pt idx="316">
                  <c:v>91869.253195783735</c:v>
                </c:pt>
                <c:pt idx="317">
                  <c:v>18000</c:v>
                </c:pt>
                <c:pt idx="318">
                  <c:v>91659.564924870967</c:v>
                </c:pt>
                <c:pt idx="319">
                  <c:v>18000</c:v>
                </c:pt>
                <c:pt idx="320">
                  <c:v>91449.876653958199</c:v>
                </c:pt>
                <c:pt idx="321">
                  <c:v>18000</c:v>
                </c:pt>
                <c:pt idx="322">
                  <c:v>91240.188383045432</c:v>
                </c:pt>
                <c:pt idx="323">
                  <c:v>18000</c:v>
                </c:pt>
                <c:pt idx="324">
                  <c:v>91030.500112132679</c:v>
                </c:pt>
                <c:pt idx="325">
                  <c:v>18000</c:v>
                </c:pt>
                <c:pt idx="326">
                  <c:v>90820.811841219926</c:v>
                </c:pt>
                <c:pt idx="327">
                  <c:v>18000</c:v>
                </c:pt>
                <c:pt idx="328">
                  <c:v>90611.123570307158</c:v>
                </c:pt>
                <c:pt idx="329">
                  <c:v>18000</c:v>
                </c:pt>
                <c:pt idx="330">
                  <c:v>90401.43529939439</c:v>
                </c:pt>
                <c:pt idx="331">
                  <c:v>18000</c:v>
                </c:pt>
                <c:pt idx="332">
                  <c:v>90191.747028481623</c:v>
                </c:pt>
                <c:pt idx="333">
                  <c:v>18000</c:v>
                </c:pt>
                <c:pt idx="334">
                  <c:v>89982.058757568855</c:v>
                </c:pt>
                <c:pt idx="335">
                  <c:v>18000</c:v>
                </c:pt>
                <c:pt idx="336">
                  <c:v>89772.370486656102</c:v>
                </c:pt>
                <c:pt idx="337">
                  <c:v>18000</c:v>
                </c:pt>
                <c:pt idx="338">
                  <c:v>89562.682215743349</c:v>
                </c:pt>
                <c:pt idx="339">
                  <c:v>18000</c:v>
                </c:pt>
                <c:pt idx="340">
                  <c:v>89352.993944830581</c:v>
                </c:pt>
                <c:pt idx="341">
                  <c:v>18000</c:v>
                </c:pt>
                <c:pt idx="342">
                  <c:v>89143.305673917814</c:v>
                </c:pt>
                <c:pt idx="343">
                  <c:v>18000</c:v>
                </c:pt>
                <c:pt idx="344">
                  <c:v>88933.617403005046</c:v>
                </c:pt>
                <c:pt idx="345">
                  <c:v>18000</c:v>
                </c:pt>
                <c:pt idx="346">
                  <c:v>88723.929132092293</c:v>
                </c:pt>
                <c:pt idx="347">
                  <c:v>18000</c:v>
                </c:pt>
                <c:pt idx="348">
                  <c:v>88514.24086117954</c:v>
                </c:pt>
                <c:pt idx="349">
                  <c:v>18000</c:v>
                </c:pt>
                <c:pt idx="350">
                  <c:v>88304.552590266772</c:v>
                </c:pt>
                <c:pt idx="351">
                  <c:v>18000</c:v>
                </c:pt>
                <c:pt idx="352">
                  <c:v>88094.864319354005</c:v>
                </c:pt>
                <c:pt idx="353">
                  <c:v>18000</c:v>
                </c:pt>
                <c:pt idx="354">
                  <c:v>87885.176048441237</c:v>
                </c:pt>
                <c:pt idx="355">
                  <c:v>18000</c:v>
                </c:pt>
                <c:pt idx="356">
                  <c:v>87675.487777528469</c:v>
                </c:pt>
                <c:pt idx="357">
                  <c:v>18000</c:v>
                </c:pt>
                <c:pt idx="358">
                  <c:v>87465.799506615716</c:v>
                </c:pt>
                <c:pt idx="359">
                  <c:v>18000</c:v>
                </c:pt>
                <c:pt idx="360">
                  <c:v>87256.111235702963</c:v>
                </c:pt>
                <c:pt idx="361">
                  <c:v>18000</c:v>
                </c:pt>
                <c:pt idx="362">
                  <c:v>87046.422964790196</c:v>
                </c:pt>
                <c:pt idx="363">
                  <c:v>18000</c:v>
                </c:pt>
                <c:pt idx="364">
                  <c:v>86836.734693877428</c:v>
                </c:pt>
                <c:pt idx="365">
                  <c:v>18000</c:v>
                </c:pt>
                <c:pt idx="366">
                  <c:v>86627.04642296466</c:v>
                </c:pt>
                <c:pt idx="367">
                  <c:v>18000</c:v>
                </c:pt>
                <c:pt idx="368">
                  <c:v>86417.358152051907</c:v>
                </c:pt>
                <c:pt idx="369">
                  <c:v>18000</c:v>
                </c:pt>
                <c:pt idx="370">
                  <c:v>86207.669881139154</c:v>
                </c:pt>
                <c:pt idx="371">
                  <c:v>18000</c:v>
                </c:pt>
                <c:pt idx="372">
                  <c:v>85997.981610226387</c:v>
                </c:pt>
                <c:pt idx="373">
                  <c:v>18000</c:v>
                </c:pt>
                <c:pt idx="374">
                  <c:v>85788.293339313619</c:v>
                </c:pt>
                <c:pt idx="375">
                  <c:v>18000</c:v>
                </c:pt>
                <c:pt idx="376">
                  <c:v>85578.605068400851</c:v>
                </c:pt>
                <c:pt idx="377">
                  <c:v>18000</c:v>
                </c:pt>
                <c:pt idx="378">
                  <c:v>85368.916797488084</c:v>
                </c:pt>
                <c:pt idx="379">
                  <c:v>18000</c:v>
                </c:pt>
                <c:pt idx="380">
                  <c:v>85159.228526575331</c:v>
                </c:pt>
                <c:pt idx="381">
                  <c:v>18000</c:v>
                </c:pt>
                <c:pt idx="382">
                  <c:v>84949.540255662578</c:v>
                </c:pt>
                <c:pt idx="383">
                  <c:v>18000</c:v>
                </c:pt>
                <c:pt idx="384">
                  <c:v>84739.85198474981</c:v>
                </c:pt>
                <c:pt idx="385">
                  <c:v>18000</c:v>
                </c:pt>
                <c:pt idx="386">
                  <c:v>84530.163713837042</c:v>
                </c:pt>
                <c:pt idx="387">
                  <c:v>18000</c:v>
                </c:pt>
                <c:pt idx="388">
                  <c:v>84320.475442924289</c:v>
                </c:pt>
                <c:pt idx="389">
                  <c:v>18000</c:v>
                </c:pt>
                <c:pt idx="390">
                  <c:v>84110.787172011522</c:v>
                </c:pt>
                <c:pt idx="391">
                  <c:v>18000</c:v>
                </c:pt>
                <c:pt idx="392">
                  <c:v>83901.098901098769</c:v>
                </c:pt>
                <c:pt idx="393">
                  <c:v>18000</c:v>
                </c:pt>
                <c:pt idx="394">
                  <c:v>83691.410630186001</c:v>
                </c:pt>
                <c:pt idx="395">
                  <c:v>18000</c:v>
                </c:pt>
                <c:pt idx="396">
                  <c:v>83481.722359273233</c:v>
                </c:pt>
                <c:pt idx="397">
                  <c:v>18000</c:v>
                </c:pt>
                <c:pt idx="398">
                  <c:v>83272.034088360466</c:v>
                </c:pt>
                <c:pt idx="399">
                  <c:v>18000</c:v>
                </c:pt>
                <c:pt idx="400">
                  <c:v>83062.345817447713</c:v>
                </c:pt>
                <c:pt idx="401">
                  <c:v>18000</c:v>
                </c:pt>
                <c:pt idx="402">
                  <c:v>82852.65754653496</c:v>
                </c:pt>
                <c:pt idx="403">
                  <c:v>18000</c:v>
                </c:pt>
                <c:pt idx="404">
                  <c:v>82642.969275622192</c:v>
                </c:pt>
                <c:pt idx="405">
                  <c:v>18000</c:v>
                </c:pt>
                <c:pt idx="406">
                  <c:v>82433.281004709424</c:v>
                </c:pt>
                <c:pt idx="407">
                  <c:v>18000</c:v>
                </c:pt>
                <c:pt idx="408">
                  <c:v>82223.592733796657</c:v>
                </c:pt>
                <c:pt idx="409">
                  <c:v>18000</c:v>
                </c:pt>
                <c:pt idx="410">
                  <c:v>82013.904462883904</c:v>
                </c:pt>
                <c:pt idx="411">
                  <c:v>18000</c:v>
                </c:pt>
                <c:pt idx="412">
                  <c:v>81804.216191971136</c:v>
                </c:pt>
                <c:pt idx="413">
                  <c:v>18000</c:v>
                </c:pt>
                <c:pt idx="414">
                  <c:v>81594.527921058383</c:v>
                </c:pt>
                <c:pt idx="415">
                  <c:v>18000</c:v>
                </c:pt>
                <c:pt idx="416">
                  <c:v>81384.839650145615</c:v>
                </c:pt>
                <c:pt idx="417">
                  <c:v>18000</c:v>
                </c:pt>
                <c:pt idx="418">
                  <c:v>81175.151379232848</c:v>
                </c:pt>
                <c:pt idx="419">
                  <c:v>18000</c:v>
                </c:pt>
                <c:pt idx="420">
                  <c:v>80965.46310832008</c:v>
                </c:pt>
                <c:pt idx="421">
                  <c:v>18000</c:v>
                </c:pt>
                <c:pt idx="422">
                  <c:v>80755.774837407327</c:v>
                </c:pt>
                <c:pt idx="423">
                  <c:v>18000</c:v>
                </c:pt>
                <c:pt idx="424">
                  <c:v>80546.086566494574</c:v>
                </c:pt>
                <c:pt idx="425">
                  <c:v>18000</c:v>
                </c:pt>
                <c:pt idx="426">
                  <c:v>80336.398295581806</c:v>
                </c:pt>
                <c:pt idx="427">
                  <c:v>18000</c:v>
                </c:pt>
                <c:pt idx="428">
                  <c:v>80126.710024669039</c:v>
                </c:pt>
                <c:pt idx="429">
                  <c:v>18000</c:v>
                </c:pt>
                <c:pt idx="430">
                  <c:v>79917.021753756271</c:v>
                </c:pt>
                <c:pt idx="431">
                  <c:v>18000</c:v>
                </c:pt>
                <c:pt idx="432">
                  <c:v>79707.333482843518</c:v>
                </c:pt>
                <c:pt idx="433">
                  <c:v>18000</c:v>
                </c:pt>
                <c:pt idx="434">
                  <c:v>79497.645211930765</c:v>
                </c:pt>
                <c:pt idx="435">
                  <c:v>18000</c:v>
                </c:pt>
                <c:pt idx="436">
                  <c:v>79287.956941017997</c:v>
                </c:pt>
                <c:pt idx="437">
                  <c:v>18000</c:v>
                </c:pt>
                <c:pt idx="438">
                  <c:v>79078.26867010523</c:v>
                </c:pt>
                <c:pt idx="439">
                  <c:v>18000</c:v>
                </c:pt>
                <c:pt idx="440">
                  <c:v>78868.580399192462</c:v>
                </c:pt>
                <c:pt idx="441">
                  <c:v>18000</c:v>
                </c:pt>
                <c:pt idx="442">
                  <c:v>78658.892128279695</c:v>
                </c:pt>
                <c:pt idx="443">
                  <c:v>18000</c:v>
                </c:pt>
                <c:pt idx="444">
                  <c:v>78449.203857366942</c:v>
                </c:pt>
                <c:pt idx="445">
                  <c:v>18000</c:v>
                </c:pt>
                <c:pt idx="446">
                  <c:v>78239.515586454188</c:v>
                </c:pt>
                <c:pt idx="447">
                  <c:v>18000</c:v>
                </c:pt>
                <c:pt idx="448">
                  <c:v>78029.827315541421</c:v>
                </c:pt>
                <c:pt idx="449">
                  <c:v>18000</c:v>
                </c:pt>
                <c:pt idx="450">
                  <c:v>77820.139044628653</c:v>
                </c:pt>
                <c:pt idx="451">
                  <c:v>18000</c:v>
                </c:pt>
                <c:pt idx="452">
                  <c:v>77610.450773715886</c:v>
                </c:pt>
                <c:pt idx="453">
                  <c:v>18000</c:v>
                </c:pt>
                <c:pt idx="454">
                  <c:v>77400.762502803133</c:v>
                </c:pt>
                <c:pt idx="455">
                  <c:v>18000</c:v>
                </c:pt>
                <c:pt idx="456">
                  <c:v>77191.074231890379</c:v>
                </c:pt>
                <c:pt idx="457">
                  <c:v>18000</c:v>
                </c:pt>
                <c:pt idx="458">
                  <c:v>76981.385960977612</c:v>
                </c:pt>
                <c:pt idx="459">
                  <c:v>18000</c:v>
                </c:pt>
                <c:pt idx="460">
                  <c:v>76771.697690064844</c:v>
                </c:pt>
                <c:pt idx="461">
                  <c:v>18000</c:v>
                </c:pt>
                <c:pt idx="462">
                  <c:v>76562.009419152077</c:v>
                </c:pt>
                <c:pt idx="463">
                  <c:v>18000</c:v>
                </c:pt>
                <c:pt idx="464">
                  <c:v>76352.321148239309</c:v>
                </c:pt>
                <c:pt idx="465">
                  <c:v>18000</c:v>
                </c:pt>
                <c:pt idx="466">
                  <c:v>76142.632877326556</c:v>
                </c:pt>
                <c:pt idx="467">
                  <c:v>18000</c:v>
                </c:pt>
                <c:pt idx="468">
                  <c:v>75932.944606413803</c:v>
                </c:pt>
                <c:pt idx="469">
                  <c:v>18000</c:v>
                </c:pt>
                <c:pt idx="470">
                  <c:v>75723.256335501035</c:v>
                </c:pt>
                <c:pt idx="471">
                  <c:v>18000</c:v>
                </c:pt>
                <c:pt idx="472">
                  <c:v>75513.568064588268</c:v>
                </c:pt>
                <c:pt idx="473">
                  <c:v>18000</c:v>
                </c:pt>
                <c:pt idx="474">
                  <c:v>75303.8797936755</c:v>
                </c:pt>
                <c:pt idx="475">
                  <c:v>18000</c:v>
                </c:pt>
                <c:pt idx="476">
                  <c:v>75094.191522762747</c:v>
                </c:pt>
                <c:pt idx="477">
                  <c:v>18000</c:v>
                </c:pt>
                <c:pt idx="478">
                  <c:v>75094.191522762747</c:v>
                </c:pt>
                <c:pt idx="479">
                  <c:v>18000</c:v>
                </c:pt>
                <c:pt idx="480">
                  <c:v>75094.191522762747</c:v>
                </c:pt>
                <c:pt idx="481">
                  <c:v>18000</c:v>
                </c:pt>
                <c:pt idx="482">
                  <c:v>75094.191522762747</c:v>
                </c:pt>
                <c:pt idx="483">
                  <c:v>18000</c:v>
                </c:pt>
                <c:pt idx="484">
                  <c:v>75094.191522762747</c:v>
                </c:pt>
                <c:pt idx="485">
                  <c:v>18000</c:v>
                </c:pt>
                <c:pt idx="486">
                  <c:v>75094.191522762747</c:v>
                </c:pt>
                <c:pt idx="487">
                  <c:v>18000</c:v>
                </c:pt>
                <c:pt idx="488">
                  <c:v>75094.191522762747</c:v>
                </c:pt>
                <c:pt idx="489">
                  <c:v>18000</c:v>
                </c:pt>
                <c:pt idx="490">
                  <c:v>75094.191522762747</c:v>
                </c:pt>
                <c:pt idx="491">
                  <c:v>18000</c:v>
                </c:pt>
                <c:pt idx="492">
                  <c:v>75094.191522762747</c:v>
                </c:pt>
                <c:pt idx="493">
                  <c:v>18000</c:v>
                </c:pt>
                <c:pt idx="494">
                  <c:v>75094.191522762747</c:v>
                </c:pt>
                <c:pt idx="495">
                  <c:v>18000</c:v>
                </c:pt>
                <c:pt idx="496">
                  <c:v>75094.191522762747</c:v>
                </c:pt>
                <c:pt idx="497">
                  <c:v>18000</c:v>
                </c:pt>
                <c:pt idx="498">
                  <c:v>75094.191522762747</c:v>
                </c:pt>
                <c:pt idx="499">
                  <c:v>18000</c:v>
                </c:pt>
                <c:pt idx="500">
                  <c:v>75094.191522762747</c:v>
                </c:pt>
                <c:pt idx="501">
                  <c:v>18000</c:v>
                </c:pt>
                <c:pt idx="502">
                  <c:v>75094.191522762747</c:v>
                </c:pt>
                <c:pt idx="503">
                  <c:v>18000</c:v>
                </c:pt>
                <c:pt idx="504">
                  <c:v>75094.191522762747</c:v>
                </c:pt>
                <c:pt idx="505">
                  <c:v>18000</c:v>
                </c:pt>
                <c:pt idx="506">
                  <c:v>75094.191522762747</c:v>
                </c:pt>
                <c:pt idx="507">
                  <c:v>18000</c:v>
                </c:pt>
                <c:pt idx="508">
                  <c:v>75094.191522762747</c:v>
                </c:pt>
                <c:pt idx="509">
                  <c:v>18000</c:v>
                </c:pt>
                <c:pt idx="510">
                  <c:v>75094.191522762747</c:v>
                </c:pt>
                <c:pt idx="511">
                  <c:v>18000</c:v>
                </c:pt>
                <c:pt idx="512">
                  <c:v>75094.191522762747</c:v>
                </c:pt>
                <c:pt idx="513">
                  <c:v>18000</c:v>
                </c:pt>
                <c:pt idx="514">
                  <c:v>75094.191522762747</c:v>
                </c:pt>
                <c:pt idx="515">
                  <c:v>18000</c:v>
                </c:pt>
                <c:pt idx="516">
                  <c:v>75094.191522762747</c:v>
                </c:pt>
                <c:pt idx="517">
                  <c:v>18000</c:v>
                </c:pt>
                <c:pt idx="518">
                  <c:v>75094.191522762747</c:v>
                </c:pt>
                <c:pt idx="519">
                  <c:v>18000</c:v>
                </c:pt>
                <c:pt idx="520">
                  <c:v>75094.191522762747</c:v>
                </c:pt>
                <c:pt idx="521">
                  <c:v>18000</c:v>
                </c:pt>
                <c:pt idx="522">
                  <c:v>75094.191522762747</c:v>
                </c:pt>
                <c:pt idx="523">
                  <c:v>18000</c:v>
                </c:pt>
                <c:pt idx="524">
                  <c:v>75094.191522762747</c:v>
                </c:pt>
                <c:pt idx="525">
                  <c:v>18000</c:v>
                </c:pt>
                <c:pt idx="526">
                  <c:v>75094.191522762747</c:v>
                </c:pt>
                <c:pt idx="527">
                  <c:v>18000</c:v>
                </c:pt>
                <c:pt idx="528">
                  <c:v>75094.191522762747</c:v>
                </c:pt>
                <c:pt idx="529">
                  <c:v>18000</c:v>
                </c:pt>
                <c:pt idx="530">
                  <c:v>75094.191522762747</c:v>
                </c:pt>
                <c:pt idx="531">
                  <c:v>18000</c:v>
                </c:pt>
                <c:pt idx="532">
                  <c:v>75094.191522762747</c:v>
                </c:pt>
                <c:pt idx="533">
                  <c:v>18000</c:v>
                </c:pt>
                <c:pt idx="534">
                  <c:v>75094.191522762747</c:v>
                </c:pt>
                <c:pt idx="535">
                  <c:v>18000</c:v>
                </c:pt>
                <c:pt idx="536">
                  <c:v>75094.191522762747</c:v>
                </c:pt>
                <c:pt idx="537">
                  <c:v>18000</c:v>
                </c:pt>
                <c:pt idx="538">
                  <c:v>75094.191522762747</c:v>
                </c:pt>
                <c:pt idx="539">
                  <c:v>18000</c:v>
                </c:pt>
                <c:pt idx="540">
                  <c:v>75094.191522762747</c:v>
                </c:pt>
                <c:pt idx="541">
                  <c:v>18000</c:v>
                </c:pt>
                <c:pt idx="542">
                  <c:v>75094.191522762747</c:v>
                </c:pt>
                <c:pt idx="543">
                  <c:v>18000</c:v>
                </c:pt>
                <c:pt idx="544">
                  <c:v>75094.191522762747</c:v>
                </c:pt>
                <c:pt idx="545">
                  <c:v>18000</c:v>
                </c:pt>
                <c:pt idx="546">
                  <c:v>75094.191522762747</c:v>
                </c:pt>
                <c:pt idx="547">
                  <c:v>18000</c:v>
                </c:pt>
                <c:pt idx="548">
                  <c:v>75094.191522762747</c:v>
                </c:pt>
                <c:pt idx="549">
                  <c:v>18000</c:v>
                </c:pt>
                <c:pt idx="550">
                  <c:v>75094.191522762747</c:v>
                </c:pt>
                <c:pt idx="551">
                  <c:v>18000</c:v>
                </c:pt>
                <c:pt idx="552">
                  <c:v>75094.191522762747</c:v>
                </c:pt>
                <c:pt idx="553">
                  <c:v>18000</c:v>
                </c:pt>
                <c:pt idx="554">
                  <c:v>75094.191522762747</c:v>
                </c:pt>
                <c:pt idx="555">
                  <c:v>18000</c:v>
                </c:pt>
                <c:pt idx="556">
                  <c:v>75094.191522762747</c:v>
                </c:pt>
                <c:pt idx="557">
                  <c:v>18000</c:v>
                </c:pt>
                <c:pt idx="558">
                  <c:v>75094.191522762747</c:v>
                </c:pt>
                <c:pt idx="559">
                  <c:v>18000</c:v>
                </c:pt>
                <c:pt idx="560">
                  <c:v>75094.191522762747</c:v>
                </c:pt>
                <c:pt idx="561">
                  <c:v>18000</c:v>
                </c:pt>
                <c:pt idx="562">
                  <c:v>75094.191522762747</c:v>
                </c:pt>
                <c:pt idx="563">
                  <c:v>18000</c:v>
                </c:pt>
                <c:pt idx="564">
                  <c:v>75094.191522762747</c:v>
                </c:pt>
                <c:pt idx="565">
                  <c:v>18000</c:v>
                </c:pt>
                <c:pt idx="566">
                  <c:v>75094.191522762747</c:v>
                </c:pt>
                <c:pt idx="567">
                  <c:v>18000</c:v>
                </c:pt>
                <c:pt idx="568">
                  <c:v>75094.191522762747</c:v>
                </c:pt>
                <c:pt idx="569">
                  <c:v>18000</c:v>
                </c:pt>
                <c:pt idx="570">
                  <c:v>75094.191522762747</c:v>
                </c:pt>
                <c:pt idx="571">
                  <c:v>18000</c:v>
                </c:pt>
                <c:pt idx="572">
                  <c:v>75094.191522762747</c:v>
                </c:pt>
                <c:pt idx="573">
                  <c:v>18000</c:v>
                </c:pt>
                <c:pt idx="574">
                  <c:v>75094.191522762747</c:v>
                </c:pt>
                <c:pt idx="575">
                  <c:v>18000</c:v>
                </c:pt>
                <c:pt idx="576">
                  <c:v>75094.191522762747</c:v>
                </c:pt>
                <c:pt idx="577">
                  <c:v>18000</c:v>
                </c:pt>
                <c:pt idx="578">
                  <c:v>75094.191522762747</c:v>
                </c:pt>
                <c:pt idx="579">
                  <c:v>18000</c:v>
                </c:pt>
                <c:pt idx="580">
                  <c:v>75094.191522762747</c:v>
                </c:pt>
                <c:pt idx="581">
                  <c:v>18000</c:v>
                </c:pt>
                <c:pt idx="582">
                  <c:v>75094.191522762747</c:v>
                </c:pt>
                <c:pt idx="583">
                  <c:v>18000</c:v>
                </c:pt>
                <c:pt idx="584">
                  <c:v>75094.191522762747</c:v>
                </c:pt>
                <c:pt idx="585">
                  <c:v>18000</c:v>
                </c:pt>
                <c:pt idx="586">
                  <c:v>75094.191522762747</c:v>
                </c:pt>
                <c:pt idx="587">
                  <c:v>18000</c:v>
                </c:pt>
                <c:pt idx="588">
                  <c:v>75094.191522762747</c:v>
                </c:pt>
                <c:pt idx="589">
                  <c:v>18000</c:v>
                </c:pt>
                <c:pt idx="590">
                  <c:v>75094.191522762747</c:v>
                </c:pt>
                <c:pt idx="591">
                  <c:v>18000</c:v>
                </c:pt>
                <c:pt idx="592">
                  <c:v>75094.191522762747</c:v>
                </c:pt>
                <c:pt idx="593">
                  <c:v>18000</c:v>
                </c:pt>
                <c:pt idx="594">
                  <c:v>75094.191522762747</c:v>
                </c:pt>
                <c:pt idx="595">
                  <c:v>18000</c:v>
                </c:pt>
                <c:pt idx="596">
                  <c:v>75094.191522762747</c:v>
                </c:pt>
                <c:pt idx="597">
                  <c:v>18000</c:v>
                </c:pt>
                <c:pt idx="598">
                  <c:v>75094.191522762747</c:v>
                </c:pt>
                <c:pt idx="599">
                  <c:v>18000</c:v>
                </c:pt>
                <c:pt idx="600">
                  <c:v>75094.191522762747</c:v>
                </c:pt>
                <c:pt idx="601">
                  <c:v>18000</c:v>
                </c:pt>
                <c:pt idx="602">
                  <c:v>75094.191522762747</c:v>
                </c:pt>
                <c:pt idx="603">
                  <c:v>18000</c:v>
                </c:pt>
                <c:pt idx="604">
                  <c:v>75094.191522762747</c:v>
                </c:pt>
                <c:pt idx="605">
                  <c:v>18000</c:v>
                </c:pt>
                <c:pt idx="606">
                  <c:v>75094.191522762747</c:v>
                </c:pt>
                <c:pt idx="607">
                  <c:v>18000</c:v>
                </c:pt>
                <c:pt idx="608">
                  <c:v>75094.191522762747</c:v>
                </c:pt>
                <c:pt idx="609">
                  <c:v>18000</c:v>
                </c:pt>
                <c:pt idx="610">
                  <c:v>75094.191522762747</c:v>
                </c:pt>
                <c:pt idx="611">
                  <c:v>18000</c:v>
                </c:pt>
                <c:pt idx="612">
                  <c:v>75094.191522762747</c:v>
                </c:pt>
                <c:pt idx="613">
                  <c:v>18000</c:v>
                </c:pt>
                <c:pt idx="614">
                  <c:v>75094.191522762747</c:v>
                </c:pt>
                <c:pt idx="615">
                  <c:v>18000</c:v>
                </c:pt>
                <c:pt idx="616">
                  <c:v>75094.191522762747</c:v>
                </c:pt>
                <c:pt idx="617">
                  <c:v>18000</c:v>
                </c:pt>
                <c:pt idx="618">
                  <c:v>75094.191522762747</c:v>
                </c:pt>
                <c:pt idx="619">
                  <c:v>18000</c:v>
                </c:pt>
                <c:pt idx="620">
                  <c:v>75094.191522762747</c:v>
                </c:pt>
                <c:pt idx="621">
                  <c:v>18000</c:v>
                </c:pt>
                <c:pt idx="622">
                  <c:v>75094.191522762747</c:v>
                </c:pt>
                <c:pt idx="623">
                  <c:v>18000</c:v>
                </c:pt>
                <c:pt idx="624">
                  <c:v>75094.191522762747</c:v>
                </c:pt>
                <c:pt idx="625">
                  <c:v>18000</c:v>
                </c:pt>
                <c:pt idx="626">
                  <c:v>75094.191522762747</c:v>
                </c:pt>
                <c:pt idx="627">
                  <c:v>18000</c:v>
                </c:pt>
                <c:pt idx="628">
                  <c:v>75094.191522762747</c:v>
                </c:pt>
                <c:pt idx="629">
                  <c:v>18000</c:v>
                </c:pt>
                <c:pt idx="630">
                  <c:v>75094.191522762747</c:v>
                </c:pt>
                <c:pt idx="631">
                  <c:v>18000</c:v>
                </c:pt>
                <c:pt idx="632">
                  <c:v>75094.191522762747</c:v>
                </c:pt>
                <c:pt idx="633">
                  <c:v>18000</c:v>
                </c:pt>
                <c:pt idx="634">
                  <c:v>75094.191522762747</c:v>
                </c:pt>
                <c:pt idx="635">
                  <c:v>18000</c:v>
                </c:pt>
                <c:pt idx="636">
                  <c:v>75094.191522762747</c:v>
                </c:pt>
                <c:pt idx="637">
                  <c:v>18000</c:v>
                </c:pt>
                <c:pt idx="638">
                  <c:v>75094.191522762747</c:v>
                </c:pt>
                <c:pt idx="639">
                  <c:v>18000</c:v>
                </c:pt>
                <c:pt idx="640">
                  <c:v>75094.191522762747</c:v>
                </c:pt>
                <c:pt idx="641">
                  <c:v>18000</c:v>
                </c:pt>
                <c:pt idx="642">
                  <c:v>75094.191522762747</c:v>
                </c:pt>
                <c:pt idx="643">
                  <c:v>18000</c:v>
                </c:pt>
                <c:pt idx="644">
                  <c:v>75094.191522762747</c:v>
                </c:pt>
                <c:pt idx="645">
                  <c:v>18000</c:v>
                </c:pt>
                <c:pt idx="646">
                  <c:v>75094.191522762747</c:v>
                </c:pt>
                <c:pt idx="647">
                  <c:v>18000</c:v>
                </c:pt>
                <c:pt idx="648">
                  <c:v>75094.191522762747</c:v>
                </c:pt>
                <c:pt idx="649">
                  <c:v>18000</c:v>
                </c:pt>
                <c:pt idx="650">
                  <c:v>75094.191522762747</c:v>
                </c:pt>
                <c:pt idx="651">
                  <c:v>18000</c:v>
                </c:pt>
                <c:pt idx="652">
                  <c:v>75094.191522762747</c:v>
                </c:pt>
                <c:pt idx="653">
                  <c:v>18000</c:v>
                </c:pt>
                <c:pt idx="654">
                  <c:v>75094.191522762747</c:v>
                </c:pt>
                <c:pt idx="655">
                  <c:v>18000</c:v>
                </c:pt>
                <c:pt idx="656">
                  <c:v>75094.191522762747</c:v>
                </c:pt>
                <c:pt idx="657">
                  <c:v>18000</c:v>
                </c:pt>
                <c:pt idx="658">
                  <c:v>75094.191522762747</c:v>
                </c:pt>
                <c:pt idx="659">
                  <c:v>18000</c:v>
                </c:pt>
                <c:pt idx="660">
                  <c:v>75094.191522762747</c:v>
                </c:pt>
                <c:pt idx="661">
                  <c:v>18000</c:v>
                </c:pt>
                <c:pt idx="662">
                  <c:v>75094.191522762747</c:v>
                </c:pt>
                <c:pt idx="663">
                  <c:v>18000</c:v>
                </c:pt>
                <c:pt idx="664">
                  <c:v>75094.191522762747</c:v>
                </c:pt>
                <c:pt idx="665">
                  <c:v>18000</c:v>
                </c:pt>
                <c:pt idx="666">
                  <c:v>75094.191522762747</c:v>
                </c:pt>
                <c:pt idx="667">
                  <c:v>18000</c:v>
                </c:pt>
                <c:pt idx="668">
                  <c:v>75094.191522762747</c:v>
                </c:pt>
                <c:pt idx="669">
                  <c:v>18000</c:v>
                </c:pt>
                <c:pt idx="670">
                  <c:v>75094.191522762747</c:v>
                </c:pt>
                <c:pt idx="671">
                  <c:v>18000</c:v>
                </c:pt>
                <c:pt idx="672">
                  <c:v>75094.191522762747</c:v>
                </c:pt>
                <c:pt idx="673">
                  <c:v>18000</c:v>
                </c:pt>
                <c:pt idx="674">
                  <c:v>75094.191522762747</c:v>
                </c:pt>
                <c:pt idx="675">
                  <c:v>18000</c:v>
                </c:pt>
                <c:pt idx="676">
                  <c:v>75094.191522762747</c:v>
                </c:pt>
                <c:pt idx="677">
                  <c:v>18000</c:v>
                </c:pt>
                <c:pt idx="678">
                  <c:v>75094.191522762747</c:v>
                </c:pt>
                <c:pt idx="679">
                  <c:v>18000</c:v>
                </c:pt>
                <c:pt idx="680">
                  <c:v>75094.191522762747</c:v>
                </c:pt>
                <c:pt idx="681">
                  <c:v>18000</c:v>
                </c:pt>
                <c:pt idx="682">
                  <c:v>75094.191522762747</c:v>
                </c:pt>
                <c:pt idx="683">
                  <c:v>18000</c:v>
                </c:pt>
                <c:pt idx="684">
                  <c:v>75094.191522762747</c:v>
                </c:pt>
                <c:pt idx="685">
                  <c:v>18000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D25-4214-94DC-DED54EAF60EA}"/>
            </c:ext>
          </c:extLst>
        </c:ser>
        <c:ser>
          <c:idx val="9"/>
          <c:order val="1"/>
          <c:spPr>
            <a:ln>
              <a:solidFill>
                <a:schemeClr val="accent6">
                  <a:alpha val="70000"/>
                </a:schemeClr>
              </a:solidFill>
            </a:ln>
          </c:spPr>
          <c:marker>
            <c:symbol val="none"/>
          </c:marker>
          <c:xVal>
            <c:numRef>
              <c:f>'4'!$AE$31:$AE$716</c:f>
              <c:numCache>
                <c:formatCode>#,##0.000</c:formatCode>
                <c:ptCount val="686"/>
                <c:pt idx="0">
                  <c:v>0</c:v>
                </c:pt>
                <c:pt idx="1">
                  <c:v>0</c:v>
                </c:pt>
                <c:pt idx="2">
                  <c:v>4.1937654182552145E-2</c:v>
                </c:pt>
                <c:pt idx="3">
                  <c:v>4.1937654182552145E-2</c:v>
                </c:pt>
                <c:pt idx="4">
                  <c:v>8.387530836510429E-2</c:v>
                </c:pt>
                <c:pt idx="5">
                  <c:v>8.387530836510429E-2</c:v>
                </c:pt>
                <c:pt idx="6">
                  <c:v>0.12581296254765645</c:v>
                </c:pt>
                <c:pt idx="7">
                  <c:v>0.12581296254765645</c:v>
                </c:pt>
                <c:pt idx="8">
                  <c:v>0.16775061673020858</c:v>
                </c:pt>
                <c:pt idx="9">
                  <c:v>0.16775061673020858</c:v>
                </c:pt>
                <c:pt idx="10">
                  <c:v>0.20968827091276071</c:v>
                </c:pt>
                <c:pt idx="11">
                  <c:v>0.20968827091276071</c:v>
                </c:pt>
                <c:pt idx="12">
                  <c:v>0.25162592509531284</c:v>
                </c:pt>
                <c:pt idx="13">
                  <c:v>0.25162592509531284</c:v>
                </c:pt>
                <c:pt idx="14">
                  <c:v>0.29356357927786497</c:v>
                </c:pt>
                <c:pt idx="15">
                  <c:v>0.29356357927786497</c:v>
                </c:pt>
                <c:pt idx="16">
                  <c:v>0.3355012334604171</c:v>
                </c:pt>
                <c:pt idx="17">
                  <c:v>0.3355012334604171</c:v>
                </c:pt>
                <c:pt idx="18">
                  <c:v>0.37743888764296923</c:v>
                </c:pt>
                <c:pt idx="19">
                  <c:v>0.37743888764296923</c:v>
                </c:pt>
                <c:pt idx="20">
                  <c:v>0.41937654182552137</c:v>
                </c:pt>
                <c:pt idx="21">
                  <c:v>0.41937654182552137</c:v>
                </c:pt>
                <c:pt idx="22">
                  <c:v>0.4613141960080735</c:v>
                </c:pt>
                <c:pt idx="23">
                  <c:v>0.4613141960080735</c:v>
                </c:pt>
                <c:pt idx="24">
                  <c:v>0.50325185019062568</c:v>
                </c:pt>
                <c:pt idx="25">
                  <c:v>0.50325185019062568</c:v>
                </c:pt>
                <c:pt idx="26">
                  <c:v>0.54518950437317781</c:v>
                </c:pt>
                <c:pt idx="27">
                  <c:v>0.54518950437317781</c:v>
                </c:pt>
                <c:pt idx="28">
                  <c:v>0.58712715855572994</c:v>
                </c:pt>
                <c:pt idx="29">
                  <c:v>0.58712715855572994</c:v>
                </c:pt>
                <c:pt idx="30">
                  <c:v>0.62906481273828208</c:v>
                </c:pt>
                <c:pt idx="31">
                  <c:v>0.62906481273828208</c:v>
                </c:pt>
                <c:pt idx="32">
                  <c:v>0.67100246692083421</c:v>
                </c:pt>
                <c:pt idx="33">
                  <c:v>0.67100246692083421</c:v>
                </c:pt>
                <c:pt idx="34">
                  <c:v>0.71294012110338634</c:v>
                </c:pt>
                <c:pt idx="35">
                  <c:v>0.71294012110338634</c:v>
                </c:pt>
                <c:pt idx="36">
                  <c:v>0.75487777528593847</c:v>
                </c:pt>
                <c:pt idx="37">
                  <c:v>0.75487777528593847</c:v>
                </c:pt>
                <c:pt idx="38">
                  <c:v>0.7968154294684906</c:v>
                </c:pt>
                <c:pt idx="39">
                  <c:v>0.7968154294684906</c:v>
                </c:pt>
                <c:pt idx="40">
                  <c:v>0.83875308365104273</c:v>
                </c:pt>
                <c:pt idx="41">
                  <c:v>0.83875308365104273</c:v>
                </c:pt>
                <c:pt idx="42">
                  <c:v>0.88069073783359486</c:v>
                </c:pt>
                <c:pt idx="43">
                  <c:v>0.88069073783359486</c:v>
                </c:pt>
                <c:pt idx="44">
                  <c:v>0.92262839201614699</c:v>
                </c:pt>
                <c:pt idx="45">
                  <c:v>0.92262839201614699</c:v>
                </c:pt>
                <c:pt idx="46">
                  <c:v>0.96456604619869912</c:v>
                </c:pt>
                <c:pt idx="47">
                  <c:v>0.96456604619869912</c:v>
                </c:pt>
                <c:pt idx="48">
                  <c:v>1.0065037003812514</c:v>
                </c:pt>
                <c:pt idx="49">
                  <c:v>1.0065037003812514</c:v>
                </c:pt>
                <c:pt idx="50">
                  <c:v>1.0484413545638036</c:v>
                </c:pt>
                <c:pt idx="51">
                  <c:v>1.0484413545638036</c:v>
                </c:pt>
                <c:pt idx="52">
                  <c:v>1.0903790087463558</c:v>
                </c:pt>
                <c:pt idx="53">
                  <c:v>1.0903790087463558</c:v>
                </c:pt>
                <c:pt idx="54">
                  <c:v>1.1323166629289081</c:v>
                </c:pt>
                <c:pt idx="55">
                  <c:v>1.1323166629289081</c:v>
                </c:pt>
                <c:pt idx="56">
                  <c:v>1.1742543171114603</c:v>
                </c:pt>
                <c:pt idx="57">
                  <c:v>1.1742543171114603</c:v>
                </c:pt>
                <c:pt idx="58">
                  <c:v>1.2161919712940126</c:v>
                </c:pt>
                <c:pt idx="59">
                  <c:v>1.2161919712940126</c:v>
                </c:pt>
                <c:pt idx="60">
                  <c:v>1.2581296254765648</c:v>
                </c:pt>
                <c:pt idx="61">
                  <c:v>1.2581296254765648</c:v>
                </c:pt>
                <c:pt idx="62">
                  <c:v>1.3000672796591171</c:v>
                </c:pt>
                <c:pt idx="63">
                  <c:v>1.3000672796591171</c:v>
                </c:pt>
                <c:pt idx="64">
                  <c:v>1.3420049338416693</c:v>
                </c:pt>
                <c:pt idx="65">
                  <c:v>1.3420049338416693</c:v>
                </c:pt>
                <c:pt idx="66">
                  <c:v>1.3839425880242215</c:v>
                </c:pt>
                <c:pt idx="67">
                  <c:v>1.3839425880242215</c:v>
                </c:pt>
                <c:pt idx="68">
                  <c:v>1.4258802422067738</c:v>
                </c:pt>
                <c:pt idx="69">
                  <c:v>1.4258802422067738</c:v>
                </c:pt>
                <c:pt idx="70">
                  <c:v>1.467817896389326</c:v>
                </c:pt>
                <c:pt idx="71">
                  <c:v>1.467817896389326</c:v>
                </c:pt>
                <c:pt idx="72">
                  <c:v>1.5097555505718783</c:v>
                </c:pt>
                <c:pt idx="73">
                  <c:v>1.5097555505718783</c:v>
                </c:pt>
                <c:pt idx="74">
                  <c:v>1.5516932047544305</c:v>
                </c:pt>
                <c:pt idx="75">
                  <c:v>1.5516932047544305</c:v>
                </c:pt>
                <c:pt idx="76">
                  <c:v>1.5936308589369828</c:v>
                </c:pt>
                <c:pt idx="77">
                  <c:v>1.5936308589369828</c:v>
                </c:pt>
                <c:pt idx="78">
                  <c:v>1.635568513119535</c:v>
                </c:pt>
                <c:pt idx="79">
                  <c:v>1.635568513119535</c:v>
                </c:pt>
                <c:pt idx="80">
                  <c:v>1.6775061673020872</c:v>
                </c:pt>
                <c:pt idx="81">
                  <c:v>1.6775061673020872</c:v>
                </c:pt>
                <c:pt idx="82">
                  <c:v>1.7194438214846395</c:v>
                </c:pt>
                <c:pt idx="83">
                  <c:v>1.7194438214846395</c:v>
                </c:pt>
                <c:pt idx="84">
                  <c:v>1.7613814756671917</c:v>
                </c:pt>
                <c:pt idx="85">
                  <c:v>1.7613814756671917</c:v>
                </c:pt>
                <c:pt idx="86">
                  <c:v>1.803319129849744</c:v>
                </c:pt>
                <c:pt idx="87">
                  <c:v>1.803319129849744</c:v>
                </c:pt>
                <c:pt idx="88">
                  <c:v>1.8452567840322962</c:v>
                </c:pt>
                <c:pt idx="89">
                  <c:v>1.8452567840322962</c:v>
                </c:pt>
                <c:pt idx="90">
                  <c:v>1.8871944382148484</c:v>
                </c:pt>
                <c:pt idx="91">
                  <c:v>1.8871944382148484</c:v>
                </c:pt>
                <c:pt idx="92">
                  <c:v>1.9291320923974007</c:v>
                </c:pt>
                <c:pt idx="93">
                  <c:v>1.9291320923974007</c:v>
                </c:pt>
                <c:pt idx="94">
                  <c:v>1.9710697465799529</c:v>
                </c:pt>
                <c:pt idx="95">
                  <c:v>1.9710697465799529</c:v>
                </c:pt>
                <c:pt idx="96">
                  <c:v>2.013007400762505</c:v>
                </c:pt>
                <c:pt idx="97">
                  <c:v>2.013007400762505</c:v>
                </c:pt>
                <c:pt idx="98">
                  <c:v>2.054945054945057</c:v>
                </c:pt>
                <c:pt idx="99">
                  <c:v>2.054945054945057</c:v>
                </c:pt>
                <c:pt idx="100">
                  <c:v>2.096882709127609</c:v>
                </c:pt>
                <c:pt idx="101">
                  <c:v>2.096882709127609</c:v>
                </c:pt>
                <c:pt idx="102">
                  <c:v>2.138820363310161</c:v>
                </c:pt>
                <c:pt idx="103">
                  <c:v>2.138820363310161</c:v>
                </c:pt>
                <c:pt idx="104">
                  <c:v>2.180758017492713</c:v>
                </c:pt>
                <c:pt idx="105">
                  <c:v>2.180758017492713</c:v>
                </c:pt>
                <c:pt idx="106">
                  <c:v>2.2226956716752651</c:v>
                </c:pt>
                <c:pt idx="107">
                  <c:v>2.2226956716752651</c:v>
                </c:pt>
                <c:pt idx="108">
                  <c:v>2.2646333258578171</c:v>
                </c:pt>
                <c:pt idx="109">
                  <c:v>2.2646333258578171</c:v>
                </c:pt>
                <c:pt idx="110">
                  <c:v>2.3065709800403691</c:v>
                </c:pt>
                <c:pt idx="111">
                  <c:v>2.3065709800403691</c:v>
                </c:pt>
                <c:pt idx="112">
                  <c:v>2.3485086342229211</c:v>
                </c:pt>
                <c:pt idx="113">
                  <c:v>2.3485086342229211</c:v>
                </c:pt>
                <c:pt idx="114">
                  <c:v>2.3904462884054731</c:v>
                </c:pt>
                <c:pt idx="115">
                  <c:v>2.3904462884054731</c:v>
                </c:pt>
                <c:pt idx="116">
                  <c:v>2.4323839425880251</c:v>
                </c:pt>
                <c:pt idx="117">
                  <c:v>2.4323839425880251</c:v>
                </c:pt>
                <c:pt idx="118">
                  <c:v>2.4743215967705772</c:v>
                </c:pt>
                <c:pt idx="119">
                  <c:v>2.4743215967705772</c:v>
                </c:pt>
                <c:pt idx="120">
                  <c:v>2.5162592509531292</c:v>
                </c:pt>
                <c:pt idx="121">
                  <c:v>2.5162592509531292</c:v>
                </c:pt>
                <c:pt idx="122">
                  <c:v>2.5581969051356812</c:v>
                </c:pt>
                <c:pt idx="123">
                  <c:v>2.5581969051356812</c:v>
                </c:pt>
                <c:pt idx="124">
                  <c:v>2.6001345593182332</c:v>
                </c:pt>
                <c:pt idx="125">
                  <c:v>2.6001345593182332</c:v>
                </c:pt>
                <c:pt idx="126">
                  <c:v>2.6420722135007852</c:v>
                </c:pt>
                <c:pt idx="127">
                  <c:v>2.6420722135007852</c:v>
                </c:pt>
                <c:pt idx="128">
                  <c:v>2.6840098676833373</c:v>
                </c:pt>
                <c:pt idx="129">
                  <c:v>2.6840098676833373</c:v>
                </c:pt>
                <c:pt idx="130">
                  <c:v>2.7259475218658893</c:v>
                </c:pt>
                <c:pt idx="131">
                  <c:v>2.7259475218658893</c:v>
                </c:pt>
                <c:pt idx="132">
                  <c:v>2.7678851760484413</c:v>
                </c:pt>
                <c:pt idx="133">
                  <c:v>2.7678851760484413</c:v>
                </c:pt>
                <c:pt idx="134">
                  <c:v>2.8098228302309933</c:v>
                </c:pt>
                <c:pt idx="135">
                  <c:v>2.8098228302309933</c:v>
                </c:pt>
                <c:pt idx="136">
                  <c:v>2.8517604844135453</c:v>
                </c:pt>
                <c:pt idx="137">
                  <c:v>2.8517604844135453</c:v>
                </c:pt>
                <c:pt idx="138">
                  <c:v>2.8936981385960974</c:v>
                </c:pt>
                <c:pt idx="139">
                  <c:v>2.8936981385960974</c:v>
                </c:pt>
                <c:pt idx="140">
                  <c:v>2.9356357927786494</c:v>
                </c:pt>
                <c:pt idx="141">
                  <c:v>2.9356357927786494</c:v>
                </c:pt>
                <c:pt idx="142">
                  <c:v>2.9775734469612014</c:v>
                </c:pt>
                <c:pt idx="143">
                  <c:v>2.9775734469612014</c:v>
                </c:pt>
                <c:pt idx="144">
                  <c:v>3.0195111011437534</c:v>
                </c:pt>
                <c:pt idx="145">
                  <c:v>3.0195111011437534</c:v>
                </c:pt>
                <c:pt idx="146">
                  <c:v>3.0614487553263054</c:v>
                </c:pt>
                <c:pt idx="147">
                  <c:v>3.0614487553263054</c:v>
                </c:pt>
                <c:pt idx="148">
                  <c:v>3.1033864095088575</c:v>
                </c:pt>
                <c:pt idx="149">
                  <c:v>3.1033864095088575</c:v>
                </c:pt>
                <c:pt idx="150">
                  <c:v>3.1453240636914095</c:v>
                </c:pt>
                <c:pt idx="151">
                  <c:v>3.1453240636914095</c:v>
                </c:pt>
                <c:pt idx="152">
                  <c:v>3.1872617178739615</c:v>
                </c:pt>
                <c:pt idx="153">
                  <c:v>3.1872617178739615</c:v>
                </c:pt>
                <c:pt idx="154">
                  <c:v>3.2291993720565135</c:v>
                </c:pt>
                <c:pt idx="155">
                  <c:v>3.2291993720565135</c:v>
                </c:pt>
                <c:pt idx="156">
                  <c:v>3.2711370262390655</c:v>
                </c:pt>
                <c:pt idx="157">
                  <c:v>3.2711370262390655</c:v>
                </c:pt>
                <c:pt idx="158">
                  <c:v>3.3130746804216176</c:v>
                </c:pt>
                <c:pt idx="159">
                  <c:v>3.3130746804216176</c:v>
                </c:pt>
                <c:pt idx="160">
                  <c:v>3.3550123346041696</c:v>
                </c:pt>
                <c:pt idx="161">
                  <c:v>3.3550123346041696</c:v>
                </c:pt>
                <c:pt idx="162">
                  <c:v>3.3969499887867216</c:v>
                </c:pt>
                <c:pt idx="163">
                  <c:v>3.3969499887867216</c:v>
                </c:pt>
                <c:pt idx="164">
                  <c:v>3.4388876429692736</c:v>
                </c:pt>
                <c:pt idx="165">
                  <c:v>3.4388876429692736</c:v>
                </c:pt>
                <c:pt idx="166">
                  <c:v>3.4808252971518256</c:v>
                </c:pt>
                <c:pt idx="167">
                  <c:v>3.4808252971518256</c:v>
                </c:pt>
                <c:pt idx="168">
                  <c:v>3.5227629513343777</c:v>
                </c:pt>
                <c:pt idx="169">
                  <c:v>3.5227629513343777</c:v>
                </c:pt>
                <c:pt idx="170">
                  <c:v>3.5647006055169297</c:v>
                </c:pt>
                <c:pt idx="171">
                  <c:v>3.5647006055169297</c:v>
                </c:pt>
                <c:pt idx="172">
                  <c:v>3.6066382596994817</c:v>
                </c:pt>
                <c:pt idx="173">
                  <c:v>3.6066382596994817</c:v>
                </c:pt>
                <c:pt idx="174">
                  <c:v>3.6485759138820337</c:v>
                </c:pt>
                <c:pt idx="175">
                  <c:v>3.6485759138820337</c:v>
                </c:pt>
                <c:pt idx="176">
                  <c:v>3.6905135680645857</c:v>
                </c:pt>
                <c:pt idx="177">
                  <c:v>3.6905135680645857</c:v>
                </c:pt>
                <c:pt idx="178">
                  <c:v>3.7324512222471378</c:v>
                </c:pt>
                <c:pt idx="179">
                  <c:v>3.7324512222471378</c:v>
                </c:pt>
                <c:pt idx="180">
                  <c:v>3.7743888764296898</c:v>
                </c:pt>
                <c:pt idx="181">
                  <c:v>3.7743888764296898</c:v>
                </c:pt>
                <c:pt idx="182">
                  <c:v>3.8163265306122418</c:v>
                </c:pt>
                <c:pt idx="183">
                  <c:v>3.8163265306122418</c:v>
                </c:pt>
                <c:pt idx="184">
                  <c:v>3.8582641847947938</c:v>
                </c:pt>
                <c:pt idx="185">
                  <c:v>3.8582641847947938</c:v>
                </c:pt>
                <c:pt idx="186">
                  <c:v>3.9002018389773458</c:v>
                </c:pt>
                <c:pt idx="187">
                  <c:v>3.9002018389773458</c:v>
                </c:pt>
                <c:pt idx="188">
                  <c:v>3.9421394931598979</c:v>
                </c:pt>
                <c:pt idx="189">
                  <c:v>3.9421394931598979</c:v>
                </c:pt>
                <c:pt idx="190">
                  <c:v>3.9840771473424499</c:v>
                </c:pt>
                <c:pt idx="191">
                  <c:v>3.9840771473424499</c:v>
                </c:pt>
                <c:pt idx="192">
                  <c:v>4.0260148015250019</c:v>
                </c:pt>
                <c:pt idx="193">
                  <c:v>4.0260148015250019</c:v>
                </c:pt>
                <c:pt idx="194">
                  <c:v>4.0679524557075544</c:v>
                </c:pt>
                <c:pt idx="195">
                  <c:v>4.0679524557075544</c:v>
                </c:pt>
                <c:pt idx="196">
                  <c:v>4.1098901098901068</c:v>
                </c:pt>
                <c:pt idx="197">
                  <c:v>4.1098901098901068</c:v>
                </c:pt>
                <c:pt idx="198">
                  <c:v>4.1518277640726593</c:v>
                </c:pt>
                <c:pt idx="199">
                  <c:v>4.1518277640726593</c:v>
                </c:pt>
                <c:pt idx="200">
                  <c:v>4.1937654182552118</c:v>
                </c:pt>
                <c:pt idx="201">
                  <c:v>4.1937654182552118</c:v>
                </c:pt>
                <c:pt idx="202">
                  <c:v>4.2357030724377642</c:v>
                </c:pt>
                <c:pt idx="203">
                  <c:v>4.2357030724377642</c:v>
                </c:pt>
                <c:pt idx="204">
                  <c:v>4.2776407266203167</c:v>
                </c:pt>
                <c:pt idx="205">
                  <c:v>4.2776407266203167</c:v>
                </c:pt>
                <c:pt idx="206">
                  <c:v>4.3195783808028692</c:v>
                </c:pt>
                <c:pt idx="207">
                  <c:v>4.3195783808028692</c:v>
                </c:pt>
                <c:pt idx="208">
                  <c:v>4.3615160349854216</c:v>
                </c:pt>
                <c:pt idx="209">
                  <c:v>4.3615160349854216</c:v>
                </c:pt>
                <c:pt idx="210">
                  <c:v>4.4034536891679741</c:v>
                </c:pt>
                <c:pt idx="211">
                  <c:v>4.4034536891679741</c:v>
                </c:pt>
                <c:pt idx="212">
                  <c:v>4.4453913433505265</c:v>
                </c:pt>
                <c:pt idx="213">
                  <c:v>4.4453913433505265</c:v>
                </c:pt>
                <c:pt idx="214">
                  <c:v>4.487328997533079</c:v>
                </c:pt>
                <c:pt idx="215">
                  <c:v>4.487328997533079</c:v>
                </c:pt>
                <c:pt idx="216">
                  <c:v>4.5292666517156315</c:v>
                </c:pt>
                <c:pt idx="217">
                  <c:v>4.5292666517156315</c:v>
                </c:pt>
                <c:pt idx="218">
                  <c:v>4.5712043058981839</c:v>
                </c:pt>
                <c:pt idx="219">
                  <c:v>4.5712043058981839</c:v>
                </c:pt>
                <c:pt idx="220">
                  <c:v>4.6131419600807364</c:v>
                </c:pt>
                <c:pt idx="221">
                  <c:v>4.6131419600807364</c:v>
                </c:pt>
                <c:pt idx="222">
                  <c:v>4.6550796142632889</c:v>
                </c:pt>
                <c:pt idx="223">
                  <c:v>4.6550796142632889</c:v>
                </c:pt>
                <c:pt idx="224">
                  <c:v>4.6970172684458413</c:v>
                </c:pt>
                <c:pt idx="225">
                  <c:v>4.6970172684458413</c:v>
                </c:pt>
                <c:pt idx="226">
                  <c:v>4.7389549226283938</c:v>
                </c:pt>
                <c:pt idx="227">
                  <c:v>4.7389549226283938</c:v>
                </c:pt>
                <c:pt idx="228">
                  <c:v>4.7808925768109463</c:v>
                </c:pt>
                <c:pt idx="229">
                  <c:v>4.7808925768109463</c:v>
                </c:pt>
                <c:pt idx="230">
                  <c:v>4.8228302309934987</c:v>
                </c:pt>
                <c:pt idx="231">
                  <c:v>4.8228302309934987</c:v>
                </c:pt>
                <c:pt idx="232">
                  <c:v>4.8647678851760512</c:v>
                </c:pt>
                <c:pt idx="233">
                  <c:v>4.8647678851760512</c:v>
                </c:pt>
                <c:pt idx="234">
                  <c:v>4.9067055393586037</c:v>
                </c:pt>
                <c:pt idx="235">
                  <c:v>4.9067055393586037</c:v>
                </c:pt>
                <c:pt idx="236">
                  <c:v>4.9486431935411561</c:v>
                </c:pt>
                <c:pt idx="237">
                  <c:v>4.9486431935411561</c:v>
                </c:pt>
                <c:pt idx="238">
                  <c:v>4.9905808477237086</c:v>
                </c:pt>
                <c:pt idx="239">
                  <c:v>4.9905808477237086</c:v>
                </c:pt>
                <c:pt idx="240">
                  <c:v>5.032518501906261</c:v>
                </c:pt>
                <c:pt idx="241">
                  <c:v>5.032518501906261</c:v>
                </c:pt>
                <c:pt idx="242">
                  <c:v>5.0744561560888135</c:v>
                </c:pt>
                <c:pt idx="243">
                  <c:v>5.0744561560888135</c:v>
                </c:pt>
                <c:pt idx="244">
                  <c:v>5.116393810271366</c:v>
                </c:pt>
                <c:pt idx="245">
                  <c:v>5.116393810271366</c:v>
                </c:pt>
                <c:pt idx="246">
                  <c:v>5.1583314644539184</c:v>
                </c:pt>
                <c:pt idx="247">
                  <c:v>5.1583314644539184</c:v>
                </c:pt>
                <c:pt idx="248">
                  <c:v>5.2002691186364709</c:v>
                </c:pt>
                <c:pt idx="249">
                  <c:v>5.2002691186364709</c:v>
                </c:pt>
                <c:pt idx="250">
                  <c:v>5.2422067728190234</c:v>
                </c:pt>
                <c:pt idx="251">
                  <c:v>5.2422067728190234</c:v>
                </c:pt>
                <c:pt idx="252">
                  <c:v>5.2841444270015758</c:v>
                </c:pt>
                <c:pt idx="253">
                  <c:v>5.2841444270015758</c:v>
                </c:pt>
                <c:pt idx="254">
                  <c:v>5.3260820811841283</c:v>
                </c:pt>
                <c:pt idx="255">
                  <c:v>5.3260820811841283</c:v>
                </c:pt>
                <c:pt idx="256">
                  <c:v>5.3680197353666808</c:v>
                </c:pt>
                <c:pt idx="257">
                  <c:v>5.3680197353666808</c:v>
                </c:pt>
                <c:pt idx="258">
                  <c:v>5.4099573895492332</c:v>
                </c:pt>
                <c:pt idx="259">
                  <c:v>5.4099573895492332</c:v>
                </c:pt>
                <c:pt idx="260">
                  <c:v>5.4518950437317857</c:v>
                </c:pt>
                <c:pt idx="261">
                  <c:v>5.4518950437317857</c:v>
                </c:pt>
                <c:pt idx="262">
                  <c:v>5.4938326979143381</c:v>
                </c:pt>
                <c:pt idx="263">
                  <c:v>5.4938326979143381</c:v>
                </c:pt>
                <c:pt idx="264">
                  <c:v>5.5357703520968906</c:v>
                </c:pt>
                <c:pt idx="265">
                  <c:v>5.5357703520968906</c:v>
                </c:pt>
                <c:pt idx="266">
                  <c:v>5.5777080062794431</c:v>
                </c:pt>
                <c:pt idx="267">
                  <c:v>5.5777080062794431</c:v>
                </c:pt>
                <c:pt idx="268">
                  <c:v>5.6196456604619955</c:v>
                </c:pt>
                <c:pt idx="269">
                  <c:v>5.6196456604619955</c:v>
                </c:pt>
                <c:pt idx="270">
                  <c:v>5.661583314644548</c:v>
                </c:pt>
                <c:pt idx="271">
                  <c:v>5.661583314644548</c:v>
                </c:pt>
                <c:pt idx="272">
                  <c:v>5.7035209688271005</c:v>
                </c:pt>
                <c:pt idx="273">
                  <c:v>5.7035209688271005</c:v>
                </c:pt>
                <c:pt idx="274">
                  <c:v>5.7454586230096529</c:v>
                </c:pt>
                <c:pt idx="275">
                  <c:v>5.7454586230096529</c:v>
                </c:pt>
                <c:pt idx="276">
                  <c:v>5.7873962771922054</c:v>
                </c:pt>
                <c:pt idx="277">
                  <c:v>5.7873962771922054</c:v>
                </c:pt>
                <c:pt idx="278">
                  <c:v>5.8293339313747579</c:v>
                </c:pt>
                <c:pt idx="279">
                  <c:v>5.8293339313747579</c:v>
                </c:pt>
                <c:pt idx="280">
                  <c:v>5.8712715855573103</c:v>
                </c:pt>
                <c:pt idx="281">
                  <c:v>5.8712715855573103</c:v>
                </c:pt>
                <c:pt idx="282">
                  <c:v>5.9132092397398628</c:v>
                </c:pt>
                <c:pt idx="283">
                  <c:v>5.9132092397398628</c:v>
                </c:pt>
                <c:pt idx="284">
                  <c:v>5.9551468939224153</c:v>
                </c:pt>
                <c:pt idx="285">
                  <c:v>5.9551468939224153</c:v>
                </c:pt>
                <c:pt idx="286">
                  <c:v>5.9970845481049677</c:v>
                </c:pt>
                <c:pt idx="287">
                  <c:v>5.9970845481049677</c:v>
                </c:pt>
                <c:pt idx="288">
                  <c:v>6.0390222022875202</c:v>
                </c:pt>
                <c:pt idx="289">
                  <c:v>6.0390222022875202</c:v>
                </c:pt>
                <c:pt idx="290">
                  <c:v>6.0809598564700726</c:v>
                </c:pt>
                <c:pt idx="291">
                  <c:v>6.0809598564700726</c:v>
                </c:pt>
                <c:pt idx="292">
                  <c:v>6.1228975106526251</c:v>
                </c:pt>
                <c:pt idx="293">
                  <c:v>6.1228975106526251</c:v>
                </c:pt>
                <c:pt idx="294">
                  <c:v>6.1648351648351776</c:v>
                </c:pt>
                <c:pt idx="295">
                  <c:v>6.1648351648351776</c:v>
                </c:pt>
                <c:pt idx="296">
                  <c:v>6.20677281901773</c:v>
                </c:pt>
                <c:pt idx="297">
                  <c:v>6.20677281901773</c:v>
                </c:pt>
                <c:pt idx="298">
                  <c:v>6.2487104732002825</c:v>
                </c:pt>
                <c:pt idx="299">
                  <c:v>6.2487104732002825</c:v>
                </c:pt>
                <c:pt idx="300">
                  <c:v>6.290648127382835</c:v>
                </c:pt>
                <c:pt idx="301">
                  <c:v>6.290648127382835</c:v>
                </c:pt>
                <c:pt idx="302">
                  <c:v>6.3325857815653874</c:v>
                </c:pt>
                <c:pt idx="303">
                  <c:v>6.3325857815653874</c:v>
                </c:pt>
                <c:pt idx="304">
                  <c:v>6.3745234357479399</c:v>
                </c:pt>
                <c:pt idx="305">
                  <c:v>6.3745234357479399</c:v>
                </c:pt>
                <c:pt idx="306">
                  <c:v>6.4164610899304924</c:v>
                </c:pt>
                <c:pt idx="307">
                  <c:v>6.4164610899304924</c:v>
                </c:pt>
                <c:pt idx="308">
                  <c:v>6.4583987441130448</c:v>
                </c:pt>
                <c:pt idx="309">
                  <c:v>6.4583987441130448</c:v>
                </c:pt>
                <c:pt idx="310">
                  <c:v>6.5003363982955973</c:v>
                </c:pt>
                <c:pt idx="311">
                  <c:v>6.5003363982955973</c:v>
                </c:pt>
                <c:pt idx="312">
                  <c:v>6.5422740524781497</c:v>
                </c:pt>
                <c:pt idx="313">
                  <c:v>6.5422740524781497</c:v>
                </c:pt>
                <c:pt idx="314">
                  <c:v>6.5842117066607022</c:v>
                </c:pt>
                <c:pt idx="315">
                  <c:v>6.5842117066607022</c:v>
                </c:pt>
                <c:pt idx="316">
                  <c:v>6.6261493608432547</c:v>
                </c:pt>
                <c:pt idx="317">
                  <c:v>6.6261493608432547</c:v>
                </c:pt>
                <c:pt idx="318">
                  <c:v>6.6680870150258071</c:v>
                </c:pt>
                <c:pt idx="319">
                  <c:v>6.6680870150258071</c:v>
                </c:pt>
                <c:pt idx="320">
                  <c:v>6.7100246692083596</c:v>
                </c:pt>
                <c:pt idx="321">
                  <c:v>6.7100246692083596</c:v>
                </c:pt>
                <c:pt idx="322">
                  <c:v>6.7519623233909121</c:v>
                </c:pt>
                <c:pt idx="323">
                  <c:v>6.7519623233909121</c:v>
                </c:pt>
                <c:pt idx="324">
                  <c:v>6.7938999775734645</c:v>
                </c:pt>
                <c:pt idx="325">
                  <c:v>6.7938999775734645</c:v>
                </c:pt>
                <c:pt idx="326">
                  <c:v>6.835837631756017</c:v>
                </c:pt>
                <c:pt idx="327">
                  <c:v>6.835837631756017</c:v>
                </c:pt>
                <c:pt idx="328">
                  <c:v>6.8777752859385695</c:v>
                </c:pt>
                <c:pt idx="329">
                  <c:v>6.8777752859385695</c:v>
                </c:pt>
                <c:pt idx="330">
                  <c:v>6.9197129401211219</c:v>
                </c:pt>
                <c:pt idx="331">
                  <c:v>6.9197129401211219</c:v>
                </c:pt>
                <c:pt idx="332">
                  <c:v>6.9616505943036744</c:v>
                </c:pt>
                <c:pt idx="333">
                  <c:v>6.9616505943036744</c:v>
                </c:pt>
                <c:pt idx="334">
                  <c:v>7.0035882484862269</c:v>
                </c:pt>
                <c:pt idx="335">
                  <c:v>7.0035882484862269</c:v>
                </c:pt>
                <c:pt idx="336">
                  <c:v>7.0455259026687793</c:v>
                </c:pt>
                <c:pt idx="337">
                  <c:v>7.0455259026687793</c:v>
                </c:pt>
                <c:pt idx="338">
                  <c:v>7.0874635568513318</c:v>
                </c:pt>
                <c:pt idx="339">
                  <c:v>7.0874635568513318</c:v>
                </c:pt>
                <c:pt idx="340">
                  <c:v>7.1294012110338842</c:v>
                </c:pt>
                <c:pt idx="341">
                  <c:v>7.1294012110338842</c:v>
                </c:pt>
                <c:pt idx="342">
                  <c:v>7.1713388652164367</c:v>
                </c:pt>
                <c:pt idx="343">
                  <c:v>7.1713388652164367</c:v>
                </c:pt>
                <c:pt idx="344">
                  <c:v>7.2132765193989892</c:v>
                </c:pt>
                <c:pt idx="345">
                  <c:v>7.2132765193989892</c:v>
                </c:pt>
                <c:pt idx="346">
                  <c:v>7.2552141735815416</c:v>
                </c:pt>
                <c:pt idx="347">
                  <c:v>7.2552141735815416</c:v>
                </c:pt>
                <c:pt idx="348">
                  <c:v>7.2971518277640941</c:v>
                </c:pt>
                <c:pt idx="349">
                  <c:v>7.2971518277640941</c:v>
                </c:pt>
                <c:pt idx="350">
                  <c:v>7.3390894819466466</c:v>
                </c:pt>
                <c:pt idx="351">
                  <c:v>7.3390894819466466</c:v>
                </c:pt>
                <c:pt idx="352">
                  <c:v>7.381027136129199</c:v>
                </c:pt>
                <c:pt idx="353">
                  <c:v>7.381027136129199</c:v>
                </c:pt>
                <c:pt idx="354">
                  <c:v>7.4229647903117515</c:v>
                </c:pt>
                <c:pt idx="355">
                  <c:v>7.4229647903117515</c:v>
                </c:pt>
                <c:pt idx="356">
                  <c:v>7.464902444494304</c:v>
                </c:pt>
                <c:pt idx="357">
                  <c:v>7.464902444494304</c:v>
                </c:pt>
                <c:pt idx="358">
                  <c:v>7.5068400986768564</c:v>
                </c:pt>
                <c:pt idx="359">
                  <c:v>7.5068400986768564</c:v>
                </c:pt>
                <c:pt idx="360">
                  <c:v>7.5487777528594089</c:v>
                </c:pt>
                <c:pt idx="361">
                  <c:v>7.5487777528594089</c:v>
                </c:pt>
                <c:pt idx="362">
                  <c:v>7.5907154070419613</c:v>
                </c:pt>
                <c:pt idx="363">
                  <c:v>7.5907154070419613</c:v>
                </c:pt>
                <c:pt idx="364">
                  <c:v>7.6326530612245138</c:v>
                </c:pt>
                <c:pt idx="365">
                  <c:v>7.6326530612245138</c:v>
                </c:pt>
                <c:pt idx="366">
                  <c:v>7.6745907154070663</c:v>
                </c:pt>
                <c:pt idx="367">
                  <c:v>7.6745907154070663</c:v>
                </c:pt>
                <c:pt idx="368">
                  <c:v>7.7165283695896187</c:v>
                </c:pt>
                <c:pt idx="369">
                  <c:v>7.7165283695896187</c:v>
                </c:pt>
                <c:pt idx="370">
                  <c:v>7.7584660237721712</c:v>
                </c:pt>
                <c:pt idx="371">
                  <c:v>7.7584660237721712</c:v>
                </c:pt>
                <c:pt idx="372">
                  <c:v>7.8004036779547237</c:v>
                </c:pt>
                <c:pt idx="373">
                  <c:v>7.8004036779547237</c:v>
                </c:pt>
                <c:pt idx="374">
                  <c:v>7.8423413321372761</c:v>
                </c:pt>
                <c:pt idx="375">
                  <c:v>7.8423413321372761</c:v>
                </c:pt>
                <c:pt idx="376">
                  <c:v>7.8842789863198286</c:v>
                </c:pt>
                <c:pt idx="377">
                  <c:v>7.8842789863198286</c:v>
                </c:pt>
                <c:pt idx="378">
                  <c:v>7.9262166405023811</c:v>
                </c:pt>
                <c:pt idx="379">
                  <c:v>7.9262166405023811</c:v>
                </c:pt>
                <c:pt idx="380">
                  <c:v>7.9681542946849335</c:v>
                </c:pt>
                <c:pt idx="381">
                  <c:v>7.9681542946849335</c:v>
                </c:pt>
                <c:pt idx="382">
                  <c:v>8.0100919488674851</c:v>
                </c:pt>
                <c:pt idx="383">
                  <c:v>8.0100919488674851</c:v>
                </c:pt>
                <c:pt idx="384">
                  <c:v>8.0520296030500376</c:v>
                </c:pt>
                <c:pt idx="385">
                  <c:v>8.0520296030500376</c:v>
                </c:pt>
                <c:pt idx="386">
                  <c:v>8.09396725723259</c:v>
                </c:pt>
                <c:pt idx="387">
                  <c:v>8.09396725723259</c:v>
                </c:pt>
                <c:pt idx="388">
                  <c:v>8.1359049114151425</c:v>
                </c:pt>
                <c:pt idx="389">
                  <c:v>8.1359049114151425</c:v>
                </c:pt>
                <c:pt idx="390">
                  <c:v>8.177842565597695</c:v>
                </c:pt>
                <c:pt idx="391">
                  <c:v>8.177842565597695</c:v>
                </c:pt>
                <c:pt idx="392">
                  <c:v>8.2197802197802474</c:v>
                </c:pt>
                <c:pt idx="393">
                  <c:v>8.2197802197802474</c:v>
                </c:pt>
                <c:pt idx="394">
                  <c:v>8.2617178739627999</c:v>
                </c:pt>
                <c:pt idx="395">
                  <c:v>8.2617178739627999</c:v>
                </c:pt>
                <c:pt idx="396">
                  <c:v>8.3036555281453523</c:v>
                </c:pt>
                <c:pt idx="397">
                  <c:v>8.3036555281453523</c:v>
                </c:pt>
                <c:pt idx="398">
                  <c:v>8.3455931823279048</c:v>
                </c:pt>
                <c:pt idx="399">
                  <c:v>8.3455931823279048</c:v>
                </c:pt>
                <c:pt idx="400">
                  <c:v>8.3875308365104573</c:v>
                </c:pt>
                <c:pt idx="401">
                  <c:v>8.3875308365104573</c:v>
                </c:pt>
                <c:pt idx="402">
                  <c:v>8.4294684906930097</c:v>
                </c:pt>
                <c:pt idx="403">
                  <c:v>8.4294684906930097</c:v>
                </c:pt>
                <c:pt idx="404">
                  <c:v>8.4714061448755622</c:v>
                </c:pt>
                <c:pt idx="405">
                  <c:v>8.4714061448755622</c:v>
                </c:pt>
                <c:pt idx="406">
                  <c:v>8.5133437990581147</c:v>
                </c:pt>
                <c:pt idx="407">
                  <c:v>8.5133437990581147</c:v>
                </c:pt>
                <c:pt idx="408">
                  <c:v>8.5552814532406671</c:v>
                </c:pt>
                <c:pt idx="409">
                  <c:v>8.5552814532406671</c:v>
                </c:pt>
                <c:pt idx="410">
                  <c:v>8.5972191074232196</c:v>
                </c:pt>
                <c:pt idx="411">
                  <c:v>8.5972191074232196</c:v>
                </c:pt>
                <c:pt idx="412">
                  <c:v>8.6391567616057721</c:v>
                </c:pt>
                <c:pt idx="413">
                  <c:v>8.6391567616057721</c:v>
                </c:pt>
                <c:pt idx="414">
                  <c:v>8.6810944157883245</c:v>
                </c:pt>
                <c:pt idx="415">
                  <c:v>8.6810944157883245</c:v>
                </c:pt>
                <c:pt idx="416">
                  <c:v>8.723032069970877</c:v>
                </c:pt>
                <c:pt idx="417">
                  <c:v>8.723032069970877</c:v>
                </c:pt>
                <c:pt idx="418">
                  <c:v>8.7649697241534295</c:v>
                </c:pt>
                <c:pt idx="419">
                  <c:v>8.7649697241534295</c:v>
                </c:pt>
                <c:pt idx="420">
                  <c:v>8.8069073783359819</c:v>
                </c:pt>
                <c:pt idx="421">
                  <c:v>8.8069073783359819</c:v>
                </c:pt>
                <c:pt idx="422">
                  <c:v>8.8488450325185344</c:v>
                </c:pt>
                <c:pt idx="423">
                  <c:v>8.8488450325185344</c:v>
                </c:pt>
                <c:pt idx="424">
                  <c:v>8.8907826867010868</c:v>
                </c:pt>
                <c:pt idx="425">
                  <c:v>8.8907826867010868</c:v>
                </c:pt>
                <c:pt idx="426">
                  <c:v>8.9327203408836393</c:v>
                </c:pt>
                <c:pt idx="427">
                  <c:v>8.9327203408836393</c:v>
                </c:pt>
                <c:pt idx="428">
                  <c:v>8.9746579950661918</c:v>
                </c:pt>
                <c:pt idx="429">
                  <c:v>8.9746579950661918</c:v>
                </c:pt>
                <c:pt idx="430">
                  <c:v>9.0165956492487442</c:v>
                </c:pt>
                <c:pt idx="431">
                  <c:v>9.0165956492487442</c:v>
                </c:pt>
                <c:pt idx="432">
                  <c:v>9.0585333034312967</c:v>
                </c:pt>
                <c:pt idx="433">
                  <c:v>9.0585333034312967</c:v>
                </c:pt>
                <c:pt idx="434">
                  <c:v>9.1004709576138492</c:v>
                </c:pt>
                <c:pt idx="435">
                  <c:v>9.1004709576138492</c:v>
                </c:pt>
                <c:pt idx="436">
                  <c:v>9.1424086117964016</c:v>
                </c:pt>
                <c:pt idx="437">
                  <c:v>9.1424086117964016</c:v>
                </c:pt>
                <c:pt idx="438">
                  <c:v>9.1843462659789541</c:v>
                </c:pt>
                <c:pt idx="439">
                  <c:v>9.1843462659789541</c:v>
                </c:pt>
                <c:pt idx="440">
                  <c:v>9.2262839201615066</c:v>
                </c:pt>
                <c:pt idx="441">
                  <c:v>9.2262839201615066</c:v>
                </c:pt>
                <c:pt idx="442">
                  <c:v>9.268221574344059</c:v>
                </c:pt>
                <c:pt idx="443">
                  <c:v>9.268221574344059</c:v>
                </c:pt>
                <c:pt idx="444">
                  <c:v>9.3101592285266115</c:v>
                </c:pt>
                <c:pt idx="445">
                  <c:v>9.3101592285266115</c:v>
                </c:pt>
                <c:pt idx="446">
                  <c:v>9.3520968827091639</c:v>
                </c:pt>
                <c:pt idx="447">
                  <c:v>9.3520968827091639</c:v>
                </c:pt>
                <c:pt idx="448">
                  <c:v>9.3940345368917164</c:v>
                </c:pt>
                <c:pt idx="449">
                  <c:v>9.3940345368917164</c:v>
                </c:pt>
                <c:pt idx="450">
                  <c:v>9.4359721910742689</c:v>
                </c:pt>
                <c:pt idx="451">
                  <c:v>9.4359721910742689</c:v>
                </c:pt>
                <c:pt idx="452">
                  <c:v>9.4779098452568213</c:v>
                </c:pt>
                <c:pt idx="453">
                  <c:v>9.4779098452568213</c:v>
                </c:pt>
                <c:pt idx="454">
                  <c:v>9.5198474994393738</c:v>
                </c:pt>
                <c:pt idx="455">
                  <c:v>9.5198474994393738</c:v>
                </c:pt>
                <c:pt idx="456">
                  <c:v>9.5617851536219263</c:v>
                </c:pt>
                <c:pt idx="457">
                  <c:v>9.5617851536219263</c:v>
                </c:pt>
                <c:pt idx="458">
                  <c:v>9.6037228078044787</c:v>
                </c:pt>
                <c:pt idx="459">
                  <c:v>9.6037228078044787</c:v>
                </c:pt>
                <c:pt idx="460">
                  <c:v>9.6456604619870312</c:v>
                </c:pt>
                <c:pt idx="461">
                  <c:v>9.6456604619870312</c:v>
                </c:pt>
                <c:pt idx="462">
                  <c:v>9.6875981161695837</c:v>
                </c:pt>
                <c:pt idx="463">
                  <c:v>9.6875981161695837</c:v>
                </c:pt>
                <c:pt idx="464">
                  <c:v>9.7295357703521361</c:v>
                </c:pt>
                <c:pt idx="465">
                  <c:v>9.7295357703521361</c:v>
                </c:pt>
                <c:pt idx="466">
                  <c:v>9.7714734245346886</c:v>
                </c:pt>
                <c:pt idx="467">
                  <c:v>9.7714734245346886</c:v>
                </c:pt>
                <c:pt idx="468">
                  <c:v>9.8134110787172411</c:v>
                </c:pt>
                <c:pt idx="469">
                  <c:v>9.8134110787172411</c:v>
                </c:pt>
                <c:pt idx="470">
                  <c:v>9.8553487328997935</c:v>
                </c:pt>
                <c:pt idx="471">
                  <c:v>9.8553487328997935</c:v>
                </c:pt>
                <c:pt idx="472">
                  <c:v>9.897286387082346</c:v>
                </c:pt>
                <c:pt idx="473">
                  <c:v>9.897286387082346</c:v>
                </c:pt>
                <c:pt idx="474">
                  <c:v>9.9392240412648984</c:v>
                </c:pt>
                <c:pt idx="475">
                  <c:v>9.9392240412648984</c:v>
                </c:pt>
                <c:pt idx="476">
                  <c:v>9.9811616954474509</c:v>
                </c:pt>
                <c:pt idx="477">
                  <c:v>9.9811616954474509</c:v>
                </c:pt>
                <c:pt idx="478">
                  <c:v>9.9811616954474509</c:v>
                </c:pt>
                <c:pt idx="479">
                  <c:v>9.9811616954474509</c:v>
                </c:pt>
                <c:pt idx="480">
                  <c:v>9.9811616954474509</c:v>
                </c:pt>
                <c:pt idx="481">
                  <c:v>9.9811616954474509</c:v>
                </c:pt>
                <c:pt idx="482">
                  <c:v>9.9811616954474509</c:v>
                </c:pt>
                <c:pt idx="483">
                  <c:v>9.9811616954474509</c:v>
                </c:pt>
                <c:pt idx="484">
                  <c:v>9.9811616954474509</c:v>
                </c:pt>
                <c:pt idx="485">
                  <c:v>9.9811616954474509</c:v>
                </c:pt>
                <c:pt idx="486">
                  <c:v>9.9811616954474509</c:v>
                </c:pt>
                <c:pt idx="487">
                  <c:v>9.9811616954474509</c:v>
                </c:pt>
                <c:pt idx="488">
                  <c:v>9.9811616954474509</c:v>
                </c:pt>
                <c:pt idx="489">
                  <c:v>9.9811616954474509</c:v>
                </c:pt>
                <c:pt idx="490">
                  <c:v>9.9811616954474509</c:v>
                </c:pt>
                <c:pt idx="491">
                  <c:v>9.9811616954474509</c:v>
                </c:pt>
                <c:pt idx="492">
                  <c:v>9.9811616954474509</c:v>
                </c:pt>
                <c:pt idx="493">
                  <c:v>9.9811616954474509</c:v>
                </c:pt>
                <c:pt idx="494">
                  <c:v>9.9811616954474509</c:v>
                </c:pt>
                <c:pt idx="495">
                  <c:v>9.9811616954474509</c:v>
                </c:pt>
                <c:pt idx="496">
                  <c:v>9.9811616954474509</c:v>
                </c:pt>
                <c:pt idx="497">
                  <c:v>9.9811616954474509</c:v>
                </c:pt>
                <c:pt idx="498">
                  <c:v>9.9811616954474509</c:v>
                </c:pt>
                <c:pt idx="499">
                  <c:v>9.9811616954474509</c:v>
                </c:pt>
                <c:pt idx="500">
                  <c:v>9.9811616954474509</c:v>
                </c:pt>
                <c:pt idx="501">
                  <c:v>9.9811616954474509</c:v>
                </c:pt>
                <c:pt idx="502">
                  <c:v>9.9811616954474509</c:v>
                </c:pt>
                <c:pt idx="503">
                  <c:v>9.9811616954474509</c:v>
                </c:pt>
                <c:pt idx="504">
                  <c:v>9.9811616954474509</c:v>
                </c:pt>
                <c:pt idx="505">
                  <c:v>9.9811616954474509</c:v>
                </c:pt>
                <c:pt idx="506">
                  <c:v>9.9811616954474509</c:v>
                </c:pt>
                <c:pt idx="507">
                  <c:v>9.9811616954474509</c:v>
                </c:pt>
                <c:pt idx="508">
                  <c:v>9.9811616954474509</c:v>
                </c:pt>
                <c:pt idx="509">
                  <c:v>9.9811616954474509</c:v>
                </c:pt>
                <c:pt idx="510">
                  <c:v>9.9811616954474509</c:v>
                </c:pt>
                <c:pt idx="511">
                  <c:v>9.9811616954474509</c:v>
                </c:pt>
                <c:pt idx="512">
                  <c:v>9.9811616954474509</c:v>
                </c:pt>
                <c:pt idx="513">
                  <c:v>9.9811616954474509</c:v>
                </c:pt>
                <c:pt idx="514">
                  <c:v>9.9811616954474509</c:v>
                </c:pt>
                <c:pt idx="515">
                  <c:v>9.9811616954474509</c:v>
                </c:pt>
                <c:pt idx="516">
                  <c:v>9.9811616954474509</c:v>
                </c:pt>
                <c:pt idx="517">
                  <c:v>9.9811616954474509</c:v>
                </c:pt>
                <c:pt idx="518">
                  <c:v>9.9811616954474509</c:v>
                </c:pt>
                <c:pt idx="519">
                  <c:v>9.9811616954474509</c:v>
                </c:pt>
                <c:pt idx="520">
                  <c:v>9.9811616954474509</c:v>
                </c:pt>
                <c:pt idx="521">
                  <c:v>9.9811616954474509</c:v>
                </c:pt>
                <c:pt idx="522">
                  <c:v>9.9811616954474509</c:v>
                </c:pt>
                <c:pt idx="523">
                  <c:v>9.9811616954474509</c:v>
                </c:pt>
                <c:pt idx="524">
                  <c:v>9.9811616954474509</c:v>
                </c:pt>
                <c:pt idx="525">
                  <c:v>9.9811616954474509</c:v>
                </c:pt>
                <c:pt idx="526">
                  <c:v>9.9811616954474509</c:v>
                </c:pt>
                <c:pt idx="527">
                  <c:v>9.9811616954474509</c:v>
                </c:pt>
                <c:pt idx="528">
                  <c:v>9.9811616954474509</c:v>
                </c:pt>
                <c:pt idx="529">
                  <c:v>9.9811616954474509</c:v>
                </c:pt>
                <c:pt idx="530">
                  <c:v>9.9811616954474509</c:v>
                </c:pt>
                <c:pt idx="531">
                  <c:v>9.9811616954474509</c:v>
                </c:pt>
                <c:pt idx="532">
                  <c:v>9.9811616954474509</c:v>
                </c:pt>
                <c:pt idx="533">
                  <c:v>9.9811616954474509</c:v>
                </c:pt>
                <c:pt idx="534">
                  <c:v>9.9811616954474509</c:v>
                </c:pt>
                <c:pt idx="535">
                  <c:v>9.9811616954474509</c:v>
                </c:pt>
                <c:pt idx="536">
                  <c:v>9.9811616954474509</c:v>
                </c:pt>
                <c:pt idx="537">
                  <c:v>9.9811616954474509</c:v>
                </c:pt>
                <c:pt idx="538">
                  <c:v>9.9811616954474509</c:v>
                </c:pt>
                <c:pt idx="539">
                  <c:v>9.9811616954474509</c:v>
                </c:pt>
                <c:pt idx="540">
                  <c:v>9.9811616954474509</c:v>
                </c:pt>
                <c:pt idx="541">
                  <c:v>9.9811616954474509</c:v>
                </c:pt>
                <c:pt idx="542">
                  <c:v>9.9811616954474509</c:v>
                </c:pt>
                <c:pt idx="543">
                  <c:v>9.9811616954474509</c:v>
                </c:pt>
                <c:pt idx="544">
                  <c:v>9.9811616954474509</c:v>
                </c:pt>
                <c:pt idx="545">
                  <c:v>9.9811616954474509</c:v>
                </c:pt>
                <c:pt idx="546">
                  <c:v>9.9811616954474509</c:v>
                </c:pt>
                <c:pt idx="547">
                  <c:v>9.9811616954474509</c:v>
                </c:pt>
                <c:pt idx="548">
                  <c:v>9.9811616954474509</c:v>
                </c:pt>
                <c:pt idx="549">
                  <c:v>9.9811616954474509</c:v>
                </c:pt>
                <c:pt idx="550">
                  <c:v>9.9811616954474509</c:v>
                </c:pt>
                <c:pt idx="551">
                  <c:v>9.9811616954474509</c:v>
                </c:pt>
                <c:pt idx="552">
                  <c:v>9.9811616954474509</c:v>
                </c:pt>
                <c:pt idx="553">
                  <c:v>9.9811616954474509</c:v>
                </c:pt>
                <c:pt idx="554">
                  <c:v>9.9811616954474509</c:v>
                </c:pt>
                <c:pt idx="555">
                  <c:v>9.9811616954474509</c:v>
                </c:pt>
                <c:pt idx="556">
                  <c:v>9.9811616954474509</c:v>
                </c:pt>
                <c:pt idx="557">
                  <c:v>9.9811616954474509</c:v>
                </c:pt>
                <c:pt idx="558">
                  <c:v>9.9811616954474509</c:v>
                </c:pt>
                <c:pt idx="559">
                  <c:v>9.9811616954474509</c:v>
                </c:pt>
                <c:pt idx="560">
                  <c:v>9.9811616954474509</c:v>
                </c:pt>
                <c:pt idx="561">
                  <c:v>9.9811616954474509</c:v>
                </c:pt>
                <c:pt idx="562">
                  <c:v>9.9811616954474509</c:v>
                </c:pt>
                <c:pt idx="563">
                  <c:v>9.9811616954474509</c:v>
                </c:pt>
                <c:pt idx="564">
                  <c:v>9.9811616954474509</c:v>
                </c:pt>
                <c:pt idx="565">
                  <c:v>9.9811616954474509</c:v>
                </c:pt>
                <c:pt idx="566">
                  <c:v>9.9811616954474509</c:v>
                </c:pt>
                <c:pt idx="567">
                  <c:v>9.9811616954474509</c:v>
                </c:pt>
                <c:pt idx="568">
                  <c:v>9.9811616954474509</c:v>
                </c:pt>
                <c:pt idx="569">
                  <c:v>9.9811616954474509</c:v>
                </c:pt>
                <c:pt idx="570">
                  <c:v>9.9811616954474509</c:v>
                </c:pt>
                <c:pt idx="571">
                  <c:v>9.9811616954474509</c:v>
                </c:pt>
                <c:pt idx="572">
                  <c:v>9.9811616954474509</c:v>
                </c:pt>
                <c:pt idx="573">
                  <c:v>9.9811616954474509</c:v>
                </c:pt>
                <c:pt idx="574">
                  <c:v>9.9811616954474509</c:v>
                </c:pt>
                <c:pt idx="575">
                  <c:v>9.9811616954474509</c:v>
                </c:pt>
                <c:pt idx="576">
                  <c:v>9.9811616954474509</c:v>
                </c:pt>
                <c:pt idx="577">
                  <c:v>9.9811616954474509</c:v>
                </c:pt>
                <c:pt idx="578">
                  <c:v>9.9811616954474509</c:v>
                </c:pt>
                <c:pt idx="579">
                  <c:v>9.9811616954474509</c:v>
                </c:pt>
                <c:pt idx="580">
                  <c:v>9.9811616954474509</c:v>
                </c:pt>
                <c:pt idx="581">
                  <c:v>9.9811616954474509</c:v>
                </c:pt>
                <c:pt idx="582">
                  <c:v>9.9811616954474509</c:v>
                </c:pt>
                <c:pt idx="583">
                  <c:v>9.9811616954474509</c:v>
                </c:pt>
                <c:pt idx="584">
                  <c:v>9.9811616954474509</c:v>
                </c:pt>
                <c:pt idx="585">
                  <c:v>9.9811616954474509</c:v>
                </c:pt>
                <c:pt idx="586">
                  <c:v>9.9811616954474509</c:v>
                </c:pt>
                <c:pt idx="587">
                  <c:v>9.9811616954474509</c:v>
                </c:pt>
                <c:pt idx="588">
                  <c:v>9.9811616954474509</c:v>
                </c:pt>
                <c:pt idx="589">
                  <c:v>9.9811616954474509</c:v>
                </c:pt>
                <c:pt idx="590">
                  <c:v>9.9811616954474509</c:v>
                </c:pt>
                <c:pt idx="591">
                  <c:v>9.9811616954474509</c:v>
                </c:pt>
                <c:pt idx="592">
                  <c:v>9.9811616954474509</c:v>
                </c:pt>
                <c:pt idx="593">
                  <c:v>9.9811616954474509</c:v>
                </c:pt>
                <c:pt idx="594">
                  <c:v>9.9811616954474509</c:v>
                </c:pt>
                <c:pt idx="595">
                  <c:v>9.9811616954474509</c:v>
                </c:pt>
                <c:pt idx="596">
                  <c:v>9.9811616954474509</c:v>
                </c:pt>
                <c:pt idx="597">
                  <c:v>9.9811616954474509</c:v>
                </c:pt>
                <c:pt idx="598">
                  <c:v>9.9811616954474509</c:v>
                </c:pt>
                <c:pt idx="599">
                  <c:v>9.9811616954474509</c:v>
                </c:pt>
                <c:pt idx="600">
                  <c:v>9.9811616954474509</c:v>
                </c:pt>
                <c:pt idx="601">
                  <c:v>9.9811616954474509</c:v>
                </c:pt>
                <c:pt idx="602">
                  <c:v>9.9811616954474509</c:v>
                </c:pt>
                <c:pt idx="603">
                  <c:v>9.9811616954474509</c:v>
                </c:pt>
                <c:pt idx="604">
                  <c:v>9.9811616954474509</c:v>
                </c:pt>
                <c:pt idx="605">
                  <c:v>9.9811616954474509</c:v>
                </c:pt>
                <c:pt idx="606">
                  <c:v>9.9811616954474509</c:v>
                </c:pt>
                <c:pt idx="607">
                  <c:v>9.9811616954474509</c:v>
                </c:pt>
                <c:pt idx="608">
                  <c:v>9.9811616954474509</c:v>
                </c:pt>
                <c:pt idx="609">
                  <c:v>9.9811616954474509</c:v>
                </c:pt>
                <c:pt idx="610">
                  <c:v>9.9811616954474509</c:v>
                </c:pt>
                <c:pt idx="611">
                  <c:v>9.9811616954474509</c:v>
                </c:pt>
                <c:pt idx="612">
                  <c:v>9.9811616954474509</c:v>
                </c:pt>
                <c:pt idx="613">
                  <c:v>9.9811616954474509</c:v>
                </c:pt>
                <c:pt idx="614">
                  <c:v>9.9811616954474509</c:v>
                </c:pt>
                <c:pt idx="615">
                  <c:v>9.9811616954474509</c:v>
                </c:pt>
                <c:pt idx="616">
                  <c:v>9.9811616954474509</c:v>
                </c:pt>
                <c:pt idx="617">
                  <c:v>9.9811616954474509</c:v>
                </c:pt>
                <c:pt idx="618">
                  <c:v>9.9811616954474509</c:v>
                </c:pt>
                <c:pt idx="619">
                  <c:v>9.9811616954474509</c:v>
                </c:pt>
                <c:pt idx="620">
                  <c:v>9.9811616954474509</c:v>
                </c:pt>
                <c:pt idx="621">
                  <c:v>9.9811616954474509</c:v>
                </c:pt>
                <c:pt idx="622">
                  <c:v>9.9811616954474509</c:v>
                </c:pt>
                <c:pt idx="623">
                  <c:v>9.9811616954474509</c:v>
                </c:pt>
                <c:pt idx="624">
                  <c:v>9.9811616954474509</c:v>
                </c:pt>
                <c:pt idx="625">
                  <c:v>9.9811616954474509</c:v>
                </c:pt>
                <c:pt idx="626">
                  <c:v>9.9811616954474509</c:v>
                </c:pt>
                <c:pt idx="627">
                  <c:v>9.9811616954474509</c:v>
                </c:pt>
                <c:pt idx="628">
                  <c:v>9.9811616954474509</c:v>
                </c:pt>
                <c:pt idx="629">
                  <c:v>9.9811616954474509</c:v>
                </c:pt>
                <c:pt idx="630">
                  <c:v>9.9811616954474509</c:v>
                </c:pt>
                <c:pt idx="631">
                  <c:v>9.9811616954474509</c:v>
                </c:pt>
                <c:pt idx="632">
                  <c:v>9.9811616954474509</c:v>
                </c:pt>
                <c:pt idx="633">
                  <c:v>9.9811616954474509</c:v>
                </c:pt>
                <c:pt idx="634">
                  <c:v>9.9811616954474509</c:v>
                </c:pt>
                <c:pt idx="635">
                  <c:v>9.9811616954474509</c:v>
                </c:pt>
                <c:pt idx="636">
                  <c:v>9.9811616954474509</c:v>
                </c:pt>
                <c:pt idx="637">
                  <c:v>9.9811616954474509</c:v>
                </c:pt>
                <c:pt idx="638">
                  <c:v>9.9811616954474509</c:v>
                </c:pt>
                <c:pt idx="639">
                  <c:v>9.9811616954474509</c:v>
                </c:pt>
                <c:pt idx="640">
                  <c:v>9.9811616954474509</c:v>
                </c:pt>
                <c:pt idx="641">
                  <c:v>9.9811616954474509</c:v>
                </c:pt>
                <c:pt idx="642">
                  <c:v>9.9811616954474509</c:v>
                </c:pt>
                <c:pt idx="643">
                  <c:v>9.9811616954474509</c:v>
                </c:pt>
                <c:pt idx="644">
                  <c:v>9.9811616954474509</c:v>
                </c:pt>
                <c:pt idx="645">
                  <c:v>9.9811616954474509</c:v>
                </c:pt>
                <c:pt idx="646">
                  <c:v>9.9811616954474509</c:v>
                </c:pt>
                <c:pt idx="647">
                  <c:v>9.9811616954474509</c:v>
                </c:pt>
                <c:pt idx="648">
                  <c:v>9.9811616954474509</c:v>
                </c:pt>
                <c:pt idx="649">
                  <c:v>9.9811616954474509</c:v>
                </c:pt>
                <c:pt idx="650">
                  <c:v>9.9811616954474509</c:v>
                </c:pt>
                <c:pt idx="651">
                  <c:v>9.9811616954474509</c:v>
                </c:pt>
                <c:pt idx="652">
                  <c:v>9.9811616954474509</c:v>
                </c:pt>
                <c:pt idx="653">
                  <c:v>9.9811616954474509</c:v>
                </c:pt>
                <c:pt idx="654">
                  <c:v>9.9811616954474509</c:v>
                </c:pt>
                <c:pt idx="655">
                  <c:v>9.9811616954474509</c:v>
                </c:pt>
                <c:pt idx="656">
                  <c:v>9.9811616954474509</c:v>
                </c:pt>
                <c:pt idx="657">
                  <c:v>9.9811616954474509</c:v>
                </c:pt>
                <c:pt idx="658">
                  <c:v>9.9811616954474509</c:v>
                </c:pt>
                <c:pt idx="659">
                  <c:v>9.9811616954474509</c:v>
                </c:pt>
                <c:pt idx="660">
                  <c:v>9.9811616954474509</c:v>
                </c:pt>
                <c:pt idx="661">
                  <c:v>9.9811616954474509</c:v>
                </c:pt>
                <c:pt idx="662">
                  <c:v>9.9811616954474509</c:v>
                </c:pt>
                <c:pt idx="663">
                  <c:v>9.9811616954474509</c:v>
                </c:pt>
                <c:pt idx="664">
                  <c:v>9.9811616954474509</c:v>
                </c:pt>
                <c:pt idx="665">
                  <c:v>9.9811616954474509</c:v>
                </c:pt>
                <c:pt idx="666">
                  <c:v>9.9811616954474509</c:v>
                </c:pt>
                <c:pt idx="667">
                  <c:v>9.9811616954474509</c:v>
                </c:pt>
                <c:pt idx="668">
                  <c:v>9.9811616954474509</c:v>
                </c:pt>
                <c:pt idx="669">
                  <c:v>9.9811616954474509</c:v>
                </c:pt>
                <c:pt idx="670">
                  <c:v>9.9811616954474509</c:v>
                </c:pt>
                <c:pt idx="671">
                  <c:v>9.9811616954474509</c:v>
                </c:pt>
                <c:pt idx="672">
                  <c:v>9.9811616954474509</c:v>
                </c:pt>
                <c:pt idx="673">
                  <c:v>9.9811616954474509</c:v>
                </c:pt>
                <c:pt idx="674">
                  <c:v>9.9811616954474509</c:v>
                </c:pt>
                <c:pt idx="675">
                  <c:v>9.9811616954474509</c:v>
                </c:pt>
                <c:pt idx="676">
                  <c:v>9.9811616954474509</c:v>
                </c:pt>
                <c:pt idx="677">
                  <c:v>9.9811616954474509</c:v>
                </c:pt>
                <c:pt idx="678">
                  <c:v>9.9811616954474509</c:v>
                </c:pt>
                <c:pt idx="679">
                  <c:v>9.9811616954474509</c:v>
                </c:pt>
                <c:pt idx="680">
                  <c:v>9.9811616954474509</c:v>
                </c:pt>
                <c:pt idx="681">
                  <c:v>9.9811616954474509</c:v>
                </c:pt>
                <c:pt idx="682">
                  <c:v>9.9811616954474509</c:v>
                </c:pt>
                <c:pt idx="683">
                  <c:v>9.9811616954474509</c:v>
                </c:pt>
                <c:pt idx="684">
                  <c:v>9.9811616954474509</c:v>
                </c:pt>
                <c:pt idx="685">
                  <c:v>9.9811616954474509</c:v>
                </c:pt>
              </c:numCache>
            </c:numRef>
          </c:xVal>
          <c:yVal>
            <c:numRef>
              <c:f>'4'!$AF$31:$AF$716</c:f>
              <c:numCache>
                <c:formatCode>#,##0.000</c:formatCode>
                <c:ptCount val="686"/>
                <c:pt idx="0">
                  <c:v>-62000</c:v>
                </c:pt>
                <c:pt idx="1">
                  <c:v>18000</c:v>
                </c:pt>
                <c:pt idx="2">
                  <c:v>-61664.498766539582</c:v>
                </c:pt>
                <c:pt idx="3">
                  <c:v>18000</c:v>
                </c:pt>
                <c:pt idx="4">
                  <c:v>-61328.997533079164</c:v>
                </c:pt>
                <c:pt idx="5">
                  <c:v>18000</c:v>
                </c:pt>
                <c:pt idx="6">
                  <c:v>-60993.496299618746</c:v>
                </c:pt>
                <c:pt idx="7">
                  <c:v>18000</c:v>
                </c:pt>
                <c:pt idx="8">
                  <c:v>-60657.995066158328</c:v>
                </c:pt>
                <c:pt idx="9">
                  <c:v>18000</c:v>
                </c:pt>
                <c:pt idx="10">
                  <c:v>-60322.493832697917</c:v>
                </c:pt>
                <c:pt idx="11">
                  <c:v>18000</c:v>
                </c:pt>
                <c:pt idx="12">
                  <c:v>-59986.992599237499</c:v>
                </c:pt>
                <c:pt idx="13">
                  <c:v>18000</c:v>
                </c:pt>
                <c:pt idx="14">
                  <c:v>-59651.491365777081</c:v>
                </c:pt>
                <c:pt idx="15">
                  <c:v>18000</c:v>
                </c:pt>
                <c:pt idx="16">
                  <c:v>-59315.990132316663</c:v>
                </c:pt>
                <c:pt idx="17">
                  <c:v>18000</c:v>
                </c:pt>
                <c:pt idx="18">
                  <c:v>-58980.488898856245</c:v>
                </c:pt>
                <c:pt idx="19">
                  <c:v>18000</c:v>
                </c:pt>
                <c:pt idx="20">
                  <c:v>-58644.987665395827</c:v>
                </c:pt>
                <c:pt idx="21">
                  <c:v>18000</c:v>
                </c:pt>
                <c:pt idx="22">
                  <c:v>-58309.486431935409</c:v>
                </c:pt>
                <c:pt idx="23">
                  <c:v>18000</c:v>
                </c:pt>
                <c:pt idx="24">
                  <c:v>-57973.985198474991</c:v>
                </c:pt>
                <c:pt idx="25">
                  <c:v>18000</c:v>
                </c:pt>
                <c:pt idx="26">
                  <c:v>-57638.48396501458</c:v>
                </c:pt>
                <c:pt idx="27">
                  <c:v>18000</c:v>
                </c:pt>
                <c:pt idx="28">
                  <c:v>-57302.982731554162</c:v>
                </c:pt>
                <c:pt idx="29">
                  <c:v>18000</c:v>
                </c:pt>
                <c:pt idx="30">
                  <c:v>-56967.481498093744</c:v>
                </c:pt>
                <c:pt idx="31">
                  <c:v>18000</c:v>
                </c:pt>
                <c:pt idx="32">
                  <c:v>-56631.980264633326</c:v>
                </c:pt>
                <c:pt idx="33">
                  <c:v>18000</c:v>
                </c:pt>
                <c:pt idx="34">
                  <c:v>-56296.479031172908</c:v>
                </c:pt>
                <c:pt idx="35">
                  <c:v>18000</c:v>
                </c:pt>
                <c:pt idx="36">
                  <c:v>-55960.97779771249</c:v>
                </c:pt>
                <c:pt idx="37">
                  <c:v>18000</c:v>
                </c:pt>
                <c:pt idx="38">
                  <c:v>-55625.476564252072</c:v>
                </c:pt>
                <c:pt idx="39">
                  <c:v>18000</c:v>
                </c:pt>
                <c:pt idx="40">
                  <c:v>-55289.975330791654</c:v>
                </c:pt>
                <c:pt idx="41">
                  <c:v>18000</c:v>
                </c:pt>
                <c:pt idx="42">
                  <c:v>-54954.474097331244</c:v>
                </c:pt>
                <c:pt idx="43">
                  <c:v>18000</c:v>
                </c:pt>
                <c:pt idx="44">
                  <c:v>-54618.972863870826</c:v>
                </c:pt>
                <c:pt idx="45">
                  <c:v>18000</c:v>
                </c:pt>
                <c:pt idx="46">
                  <c:v>-54283.471630410408</c:v>
                </c:pt>
                <c:pt idx="47">
                  <c:v>18000</c:v>
                </c:pt>
                <c:pt idx="48">
                  <c:v>-53947.97039694999</c:v>
                </c:pt>
                <c:pt idx="49">
                  <c:v>18000</c:v>
                </c:pt>
                <c:pt idx="50">
                  <c:v>-53612.469163489572</c:v>
                </c:pt>
                <c:pt idx="51">
                  <c:v>18000</c:v>
                </c:pt>
                <c:pt idx="52">
                  <c:v>-53276.967930029154</c:v>
                </c:pt>
                <c:pt idx="53">
                  <c:v>18000</c:v>
                </c:pt>
                <c:pt idx="54">
                  <c:v>-52941.466696568736</c:v>
                </c:pt>
                <c:pt idx="55">
                  <c:v>18000</c:v>
                </c:pt>
                <c:pt idx="56">
                  <c:v>-52605.965463108318</c:v>
                </c:pt>
                <c:pt idx="57">
                  <c:v>18000</c:v>
                </c:pt>
                <c:pt idx="58">
                  <c:v>-52270.4642296479</c:v>
                </c:pt>
                <c:pt idx="59">
                  <c:v>18000</c:v>
                </c:pt>
                <c:pt idx="60">
                  <c:v>-51934.962996187482</c:v>
                </c:pt>
                <c:pt idx="61">
                  <c:v>18000</c:v>
                </c:pt>
                <c:pt idx="62">
                  <c:v>-51599.461762727064</c:v>
                </c:pt>
                <c:pt idx="63">
                  <c:v>18000</c:v>
                </c:pt>
                <c:pt idx="64">
                  <c:v>-51263.960529266646</c:v>
                </c:pt>
                <c:pt idx="65">
                  <c:v>18000</c:v>
                </c:pt>
                <c:pt idx="66">
                  <c:v>-50928.459295806228</c:v>
                </c:pt>
                <c:pt idx="67">
                  <c:v>18000</c:v>
                </c:pt>
                <c:pt idx="68">
                  <c:v>-50592.95806234581</c:v>
                </c:pt>
                <c:pt idx="69">
                  <c:v>18000</c:v>
                </c:pt>
                <c:pt idx="70">
                  <c:v>-50257.456828885392</c:v>
                </c:pt>
                <c:pt idx="71">
                  <c:v>18000</c:v>
                </c:pt>
                <c:pt idx="72">
                  <c:v>-49921.955595424974</c:v>
                </c:pt>
                <c:pt idx="73">
                  <c:v>18000</c:v>
                </c:pt>
                <c:pt idx="74">
                  <c:v>-49586.454361964556</c:v>
                </c:pt>
                <c:pt idx="75">
                  <c:v>18000</c:v>
                </c:pt>
                <c:pt idx="76">
                  <c:v>-49250.953128504138</c:v>
                </c:pt>
                <c:pt idx="77">
                  <c:v>18000</c:v>
                </c:pt>
                <c:pt idx="78">
                  <c:v>-48915.45189504372</c:v>
                </c:pt>
                <c:pt idx="79">
                  <c:v>18000</c:v>
                </c:pt>
                <c:pt idx="80">
                  <c:v>-48579.950661583302</c:v>
                </c:pt>
                <c:pt idx="81">
                  <c:v>18000</c:v>
                </c:pt>
                <c:pt idx="82">
                  <c:v>-48244.449428122884</c:v>
                </c:pt>
                <c:pt idx="83">
                  <c:v>18000</c:v>
                </c:pt>
                <c:pt idx="84">
                  <c:v>-47908.948194662466</c:v>
                </c:pt>
                <c:pt idx="85">
                  <c:v>18000</c:v>
                </c:pt>
                <c:pt idx="86">
                  <c:v>-47573.446961202048</c:v>
                </c:pt>
                <c:pt idx="87">
                  <c:v>18000</c:v>
                </c:pt>
                <c:pt idx="88">
                  <c:v>-47237.94572774163</c:v>
                </c:pt>
                <c:pt idx="89">
                  <c:v>18000</c:v>
                </c:pt>
                <c:pt idx="90">
                  <c:v>-46902.444494281212</c:v>
                </c:pt>
                <c:pt idx="91">
                  <c:v>18000</c:v>
                </c:pt>
                <c:pt idx="92">
                  <c:v>-46566.943260820794</c:v>
                </c:pt>
                <c:pt idx="93">
                  <c:v>18000</c:v>
                </c:pt>
                <c:pt idx="94">
                  <c:v>-46231.442027360376</c:v>
                </c:pt>
                <c:pt idx="95">
                  <c:v>18000</c:v>
                </c:pt>
                <c:pt idx="96">
                  <c:v>-45895.940793899965</c:v>
                </c:pt>
                <c:pt idx="97">
                  <c:v>18000</c:v>
                </c:pt>
                <c:pt idx="98">
                  <c:v>-45560.439560439539</c:v>
                </c:pt>
                <c:pt idx="99">
                  <c:v>18000</c:v>
                </c:pt>
                <c:pt idx="100">
                  <c:v>-45224.938326979129</c:v>
                </c:pt>
                <c:pt idx="101">
                  <c:v>18000</c:v>
                </c:pt>
                <c:pt idx="102">
                  <c:v>-44889.437093518711</c:v>
                </c:pt>
                <c:pt idx="103">
                  <c:v>18000</c:v>
                </c:pt>
                <c:pt idx="104">
                  <c:v>-44553.935860058293</c:v>
                </c:pt>
                <c:pt idx="105">
                  <c:v>18000</c:v>
                </c:pt>
                <c:pt idx="106">
                  <c:v>-44218.434626597882</c:v>
                </c:pt>
                <c:pt idx="107">
                  <c:v>18000</c:v>
                </c:pt>
                <c:pt idx="108">
                  <c:v>-43882.933393137464</c:v>
                </c:pt>
                <c:pt idx="109">
                  <c:v>18000</c:v>
                </c:pt>
                <c:pt idx="110">
                  <c:v>-43547.432159677046</c:v>
                </c:pt>
                <c:pt idx="111">
                  <c:v>18000</c:v>
                </c:pt>
                <c:pt idx="112">
                  <c:v>-43211.930926216635</c:v>
                </c:pt>
                <c:pt idx="113">
                  <c:v>18000</c:v>
                </c:pt>
                <c:pt idx="114">
                  <c:v>-42876.42969275621</c:v>
                </c:pt>
                <c:pt idx="115">
                  <c:v>18000</c:v>
                </c:pt>
                <c:pt idx="116">
                  <c:v>-42540.928459295799</c:v>
                </c:pt>
                <c:pt idx="117">
                  <c:v>18000</c:v>
                </c:pt>
                <c:pt idx="118">
                  <c:v>-42205.427225835381</c:v>
                </c:pt>
                <c:pt idx="119">
                  <c:v>18000</c:v>
                </c:pt>
                <c:pt idx="120">
                  <c:v>-41869.925992374963</c:v>
                </c:pt>
                <c:pt idx="121">
                  <c:v>18000</c:v>
                </c:pt>
                <c:pt idx="122">
                  <c:v>-41534.424758914553</c:v>
                </c:pt>
                <c:pt idx="123">
                  <c:v>18000</c:v>
                </c:pt>
                <c:pt idx="124">
                  <c:v>-41198.923525454135</c:v>
                </c:pt>
                <c:pt idx="125">
                  <c:v>18000</c:v>
                </c:pt>
                <c:pt idx="126">
                  <c:v>-40863.422291993716</c:v>
                </c:pt>
                <c:pt idx="127">
                  <c:v>18000</c:v>
                </c:pt>
                <c:pt idx="128">
                  <c:v>-40527.921058533306</c:v>
                </c:pt>
                <c:pt idx="129">
                  <c:v>18000</c:v>
                </c:pt>
                <c:pt idx="130">
                  <c:v>-40192.41982507288</c:v>
                </c:pt>
                <c:pt idx="131">
                  <c:v>18000</c:v>
                </c:pt>
                <c:pt idx="132">
                  <c:v>-39856.91859161247</c:v>
                </c:pt>
                <c:pt idx="133">
                  <c:v>18000</c:v>
                </c:pt>
                <c:pt idx="134">
                  <c:v>-39521.417358152052</c:v>
                </c:pt>
                <c:pt idx="135">
                  <c:v>18000</c:v>
                </c:pt>
                <c:pt idx="136">
                  <c:v>-39185.916124691634</c:v>
                </c:pt>
                <c:pt idx="137">
                  <c:v>18000</c:v>
                </c:pt>
                <c:pt idx="138">
                  <c:v>-38850.414891231223</c:v>
                </c:pt>
                <c:pt idx="139">
                  <c:v>18000</c:v>
                </c:pt>
                <c:pt idx="140">
                  <c:v>-38514.913657770805</c:v>
                </c:pt>
                <c:pt idx="141">
                  <c:v>18000</c:v>
                </c:pt>
                <c:pt idx="142">
                  <c:v>-38179.412424310387</c:v>
                </c:pt>
                <c:pt idx="143">
                  <c:v>18000</c:v>
                </c:pt>
                <c:pt idx="144">
                  <c:v>-37843.911190849976</c:v>
                </c:pt>
                <c:pt idx="145">
                  <c:v>18000</c:v>
                </c:pt>
                <c:pt idx="146">
                  <c:v>-37508.409957389551</c:v>
                </c:pt>
                <c:pt idx="147">
                  <c:v>18000</c:v>
                </c:pt>
                <c:pt idx="148">
                  <c:v>-37172.90872392914</c:v>
                </c:pt>
                <c:pt idx="149">
                  <c:v>18000</c:v>
                </c:pt>
                <c:pt idx="150">
                  <c:v>-36837.40749046873</c:v>
                </c:pt>
                <c:pt idx="151">
                  <c:v>18000</c:v>
                </c:pt>
                <c:pt idx="152">
                  <c:v>-36501.906257008304</c:v>
                </c:pt>
                <c:pt idx="153">
                  <c:v>18000</c:v>
                </c:pt>
                <c:pt idx="154">
                  <c:v>-36166.405023547894</c:v>
                </c:pt>
                <c:pt idx="155">
                  <c:v>18000</c:v>
                </c:pt>
                <c:pt idx="156">
                  <c:v>-35830.903790087475</c:v>
                </c:pt>
                <c:pt idx="157">
                  <c:v>18000</c:v>
                </c:pt>
                <c:pt idx="158">
                  <c:v>-35495.402556627057</c:v>
                </c:pt>
                <c:pt idx="159">
                  <c:v>18000</c:v>
                </c:pt>
                <c:pt idx="160">
                  <c:v>-35159.901323166647</c:v>
                </c:pt>
                <c:pt idx="161">
                  <c:v>18000</c:v>
                </c:pt>
                <c:pt idx="162">
                  <c:v>-34824.400089706229</c:v>
                </c:pt>
                <c:pt idx="163">
                  <c:v>18000</c:v>
                </c:pt>
                <c:pt idx="164">
                  <c:v>-34488.898856245811</c:v>
                </c:pt>
                <c:pt idx="165">
                  <c:v>18000</c:v>
                </c:pt>
                <c:pt idx="166">
                  <c:v>-34153.3976227854</c:v>
                </c:pt>
                <c:pt idx="167">
                  <c:v>18000</c:v>
                </c:pt>
                <c:pt idx="168">
                  <c:v>-33817.896389324975</c:v>
                </c:pt>
                <c:pt idx="169">
                  <c:v>18000</c:v>
                </c:pt>
                <c:pt idx="170">
                  <c:v>-33482.395155864564</c:v>
                </c:pt>
                <c:pt idx="171">
                  <c:v>18000</c:v>
                </c:pt>
                <c:pt idx="172">
                  <c:v>-33146.893922404146</c:v>
                </c:pt>
                <c:pt idx="173">
                  <c:v>18000</c:v>
                </c:pt>
                <c:pt idx="174">
                  <c:v>-32811.392688943728</c:v>
                </c:pt>
                <c:pt idx="175">
                  <c:v>18000</c:v>
                </c:pt>
                <c:pt idx="176">
                  <c:v>-32475.891455483314</c:v>
                </c:pt>
                <c:pt idx="177">
                  <c:v>18000</c:v>
                </c:pt>
                <c:pt idx="178">
                  <c:v>-32140.390222022899</c:v>
                </c:pt>
                <c:pt idx="179">
                  <c:v>18000</c:v>
                </c:pt>
                <c:pt idx="180">
                  <c:v>-31804.888988562481</c:v>
                </c:pt>
                <c:pt idx="181">
                  <c:v>18000</c:v>
                </c:pt>
                <c:pt idx="182">
                  <c:v>-31469.387755102067</c:v>
                </c:pt>
                <c:pt idx="183">
                  <c:v>18000</c:v>
                </c:pt>
                <c:pt idx="184">
                  <c:v>-31133.886521641649</c:v>
                </c:pt>
                <c:pt idx="185">
                  <c:v>18000</c:v>
                </c:pt>
                <c:pt idx="186">
                  <c:v>-30798.385288181235</c:v>
                </c:pt>
                <c:pt idx="187">
                  <c:v>18000</c:v>
                </c:pt>
                <c:pt idx="188">
                  <c:v>-30462.884054720816</c:v>
                </c:pt>
                <c:pt idx="189">
                  <c:v>18000</c:v>
                </c:pt>
                <c:pt idx="190">
                  <c:v>-30127.382821260402</c:v>
                </c:pt>
                <c:pt idx="191">
                  <c:v>18000</c:v>
                </c:pt>
                <c:pt idx="192">
                  <c:v>-29791.881587799984</c:v>
                </c:pt>
                <c:pt idx="193">
                  <c:v>18000</c:v>
                </c:pt>
                <c:pt idx="194">
                  <c:v>-29456.380354339566</c:v>
                </c:pt>
                <c:pt idx="195">
                  <c:v>18000</c:v>
                </c:pt>
                <c:pt idx="196">
                  <c:v>-29120.879120879144</c:v>
                </c:pt>
                <c:pt idx="197">
                  <c:v>18000</c:v>
                </c:pt>
                <c:pt idx="198">
                  <c:v>-28785.377887418726</c:v>
                </c:pt>
                <c:pt idx="199">
                  <c:v>18000</c:v>
                </c:pt>
                <c:pt idx="200">
                  <c:v>-28449.876653958308</c:v>
                </c:pt>
                <c:pt idx="201">
                  <c:v>18000</c:v>
                </c:pt>
                <c:pt idx="202">
                  <c:v>-28114.375420497883</c:v>
                </c:pt>
                <c:pt idx="203">
                  <c:v>18000</c:v>
                </c:pt>
                <c:pt idx="204">
                  <c:v>-27778.874187037465</c:v>
                </c:pt>
                <c:pt idx="205">
                  <c:v>18000</c:v>
                </c:pt>
                <c:pt idx="206">
                  <c:v>-27443.372953577047</c:v>
                </c:pt>
                <c:pt idx="207">
                  <c:v>18000</c:v>
                </c:pt>
                <c:pt idx="208">
                  <c:v>-27107.871720116629</c:v>
                </c:pt>
                <c:pt idx="209">
                  <c:v>18000</c:v>
                </c:pt>
                <c:pt idx="210">
                  <c:v>-26772.370486656204</c:v>
                </c:pt>
                <c:pt idx="211">
                  <c:v>18000</c:v>
                </c:pt>
                <c:pt idx="212">
                  <c:v>-26436.869253195786</c:v>
                </c:pt>
                <c:pt idx="213">
                  <c:v>18000</c:v>
                </c:pt>
                <c:pt idx="214">
                  <c:v>-26101.368019735368</c:v>
                </c:pt>
                <c:pt idx="215">
                  <c:v>18000</c:v>
                </c:pt>
                <c:pt idx="216">
                  <c:v>-25765.86678627495</c:v>
                </c:pt>
                <c:pt idx="217">
                  <c:v>18000</c:v>
                </c:pt>
                <c:pt idx="218">
                  <c:v>-25430.365552814532</c:v>
                </c:pt>
                <c:pt idx="219">
                  <c:v>18000</c:v>
                </c:pt>
                <c:pt idx="220">
                  <c:v>-25094.864319354107</c:v>
                </c:pt>
                <c:pt idx="221">
                  <c:v>18000</c:v>
                </c:pt>
                <c:pt idx="222">
                  <c:v>-24759.363085893689</c:v>
                </c:pt>
                <c:pt idx="223">
                  <c:v>18000</c:v>
                </c:pt>
                <c:pt idx="224">
                  <c:v>-24423.861852433271</c:v>
                </c:pt>
                <c:pt idx="225">
                  <c:v>18000</c:v>
                </c:pt>
                <c:pt idx="226">
                  <c:v>-24088.360618972853</c:v>
                </c:pt>
                <c:pt idx="227">
                  <c:v>18000</c:v>
                </c:pt>
                <c:pt idx="228">
                  <c:v>-23752.859385512427</c:v>
                </c:pt>
                <c:pt idx="229">
                  <c:v>18000</c:v>
                </c:pt>
                <c:pt idx="230">
                  <c:v>-23417.358152052009</c:v>
                </c:pt>
                <c:pt idx="231">
                  <c:v>18000</c:v>
                </c:pt>
                <c:pt idx="232">
                  <c:v>-23081.856918591591</c:v>
                </c:pt>
                <c:pt idx="233">
                  <c:v>18000</c:v>
                </c:pt>
                <c:pt idx="234">
                  <c:v>-22746.355685131173</c:v>
                </c:pt>
                <c:pt idx="235">
                  <c:v>18000</c:v>
                </c:pt>
                <c:pt idx="236">
                  <c:v>-22410.854451670748</c:v>
                </c:pt>
                <c:pt idx="237">
                  <c:v>18000</c:v>
                </c:pt>
                <c:pt idx="238">
                  <c:v>-22075.35321821033</c:v>
                </c:pt>
                <c:pt idx="239">
                  <c:v>18000</c:v>
                </c:pt>
                <c:pt idx="240">
                  <c:v>-21739.851984749912</c:v>
                </c:pt>
                <c:pt idx="241">
                  <c:v>18000</c:v>
                </c:pt>
                <c:pt idx="242">
                  <c:v>-21404.350751289494</c:v>
                </c:pt>
                <c:pt idx="243">
                  <c:v>18000</c:v>
                </c:pt>
                <c:pt idx="244">
                  <c:v>-21068.849517829069</c:v>
                </c:pt>
                <c:pt idx="245">
                  <c:v>18000</c:v>
                </c:pt>
                <c:pt idx="246">
                  <c:v>-20733.348284368651</c:v>
                </c:pt>
                <c:pt idx="247">
                  <c:v>18000</c:v>
                </c:pt>
                <c:pt idx="248">
                  <c:v>-20397.847050908233</c:v>
                </c:pt>
                <c:pt idx="249">
                  <c:v>18000</c:v>
                </c:pt>
                <c:pt idx="250">
                  <c:v>-20062.345817447815</c:v>
                </c:pt>
                <c:pt idx="251">
                  <c:v>18000</c:v>
                </c:pt>
                <c:pt idx="252">
                  <c:v>-19726.844583987397</c:v>
                </c:pt>
                <c:pt idx="253">
                  <c:v>18000</c:v>
                </c:pt>
                <c:pt idx="254">
                  <c:v>-19391.343350526971</c:v>
                </c:pt>
                <c:pt idx="255">
                  <c:v>18000</c:v>
                </c:pt>
                <c:pt idx="256">
                  <c:v>-19055.842117066553</c:v>
                </c:pt>
                <c:pt idx="257">
                  <c:v>18000</c:v>
                </c:pt>
                <c:pt idx="258">
                  <c:v>-18720.340883606135</c:v>
                </c:pt>
                <c:pt idx="259">
                  <c:v>18000</c:v>
                </c:pt>
                <c:pt idx="260">
                  <c:v>-18384.839650145717</c:v>
                </c:pt>
                <c:pt idx="261">
                  <c:v>18000</c:v>
                </c:pt>
                <c:pt idx="262">
                  <c:v>-18049.338416685292</c:v>
                </c:pt>
                <c:pt idx="263">
                  <c:v>18000</c:v>
                </c:pt>
                <c:pt idx="264">
                  <c:v>-17713.837183224874</c:v>
                </c:pt>
                <c:pt idx="265">
                  <c:v>18000</c:v>
                </c:pt>
                <c:pt idx="266">
                  <c:v>-17378.335949764456</c:v>
                </c:pt>
                <c:pt idx="267">
                  <c:v>18000</c:v>
                </c:pt>
                <c:pt idx="268">
                  <c:v>-17042.834716304038</c:v>
                </c:pt>
                <c:pt idx="269">
                  <c:v>18000</c:v>
                </c:pt>
                <c:pt idx="270">
                  <c:v>-16707.333482843613</c:v>
                </c:pt>
                <c:pt idx="271">
                  <c:v>18000</c:v>
                </c:pt>
                <c:pt idx="272">
                  <c:v>-16371.832249383195</c:v>
                </c:pt>
                <c:pt idx="273">
                  <c:v>18000</c:v>
                </c:pt>
                <c:pt idx="274">
                  <c:v>-16036.331015922777</c:v>
                </c:pt>
                <c:pt idx="275">
                  <c:v>18000</c:v>
                </c:pt>
                <c:pt idx="276">
                  <c:v>-15700.829782462359</c:v>
                </c:pt>
                <c:pt idx="277">
                  <c:v>18000</c:v>
                </c:pt>
                <c:pt idx="278">
                  <c:v>-15365.328549001941</c:v>
                </c:pt>
                <c:pt idx="279">
                  <c:v>18000</c:v>
                </c:pt>
                <c:pt idx="280">
                  <c:v>-15029.827315541515</c:v>
                </c:pt>
                <c:pt idx="281">
                  <c:v>18000</c:v>
                </c:pt>
                <c:pt idx="282">
                  <c:v>-14694.326082081097</c:v>
                </c:pt>
                <c:pt idx="283">
                  <c:v>18000</c:v>
                </c:pt>
                <c:pt idx="284">
                  <c:v>-14358.824848620679</c:v>
                </c:pt>
                <c:pt idx="285">
                  <c:v>18000</c:v>
                </c:pt>
                <c:pt idx="286">
                  <c:v>-14023.323615160261</c:v>
                </c:pt>
                <c:pt idx="287">
                  <c:v>18000</c:v>
                </c:pt>
                <c:pt idx="288">
                  <c:v>-13687.822381699836</c:v>
                </c:pt>
                <c:pt idx="289">
                  <c:v>18000</c:v>
                </c:pt>
                <c:pt idx="290">
                  <c:v>-13352.321148239418</c:v>
                </c:pt>
                <c:pt idx="291">
                  <c:v>18000</c:v>
                </c:pt>
                <c:pt idx="292">
                  <c:v>-13016.819914779</c:v>
                </c:pt>
                <c:pt idx="293">
                  <c:v>18000</c:v>
                </c:pt>
                <c:pt idx="294">
                  <c:v>-12681.318681318582</c:v>
                </c:pt>
                <c:pt idx="295">
                  <c:v>18000</c:v>
                </c:pt>
                <c:pt idx="296">
                  <c:v>-12345.817447858157</c:v>
                </c:pt>
                <c:pt idx="297">
                  <c:v>18000</c:v>
                </c:pt>
                <c:pt idx="298">
                  <c:v>-12010.316214397739</c:v>
                </c:pt>
                <c:pt idx="299">
                  <c:v>18000</c:v>
                </c:pt>
                <c:pt idx="300">
                  <c:v>-11674.814980937321</c:v>
                </c:pt>
                <c:pt idx="301">
                  <c:v>18000</c:v>
                </c:pt>
                <c:pt idx="302">
                  <c:v>-11339.313747476903</c:v>
                </c:pt>
                <c:pt idx="303">
                  <c:v>18000</c:v>
                </c:pt>
                <c:pt idx="304">
                  <c:v>-11003.812514016478</c:v>
                </c:pt>
                <c:pt idx="305">
                  <c:v>18000</c:v>
                </c:pt>
                <c:pt idx="306">
                  <c:v>-10668.31128055606</c:v>
                </c:pt>
                <c:pt idx="307">
                  <c:v>18000</c:v>
                </c:pt>
                <c:pt idx="308">
                  <c:v>-10332.810047095641</c:v>
                </c:pt>
                <c:pt idx="309">
                  <c:v>18000</c:v>
                </c:pt>
                <c:pt idx="310">
                  <c:v>-9997.3088136352235</c:v>
                </c:pt>
                <c:pt idx="311">
                  <c:v>18000</c:v>
                </c:pt>
                <c:pt idx="312">
                  <c:v>-9661.8075801748055</c:v>
                </c:pt>
                <c:pt idx="313">
                  <c:v>18000</c:v>
                </c:pt>
                <c:pt idx="314">
                  <c:v>-9326.3063467143802</c:v>
                </c:pt>
                <c:pt idx="315">
                  <c:v>18000</c:v>
                </c:pt>
                <c:pt idx="316">
                  <c:v>-8990.8051132539622</c:v>
                </c:pt>
                <c:pt idx="317">
                  <c:v>18000</c:v>
                </c:pt>
                <c:pt idx="318">
                  <c:v>-8655.3038797935442</c:v>
                </c:pt>
                <c:pt idx="319">
                  <c:v>18000</c:v>
                </c:pt>
                <c:pt idx="320">
                  <c:v>-8319.8026463331262</c:v>
                </c:pt>
                <c:pt idx="321">
                  <c:v>18000</c:v>
                </c:pt>
                <c:pt idx="322">
                  <c:v>-7984.3014128727009</c:v>
                </c:pt>
                <c:pt idx="323">
                  <c:v>18000</c:v>
                </c:pt>
                <c:pt idx="324">
                  <c:v>-7648.8001794122829</c:v>
                </c:pt>
                <c:pt idx="325">
                  <c:v>18000</c:v>
                </c:pt>
                <c:pt idx="326">
                  <c:v>-7313.2989459518649</c:v>
                </c:pt>
                <c:pt idx="327">
                  <c:v>18000</c:v>
                </c:pt>
                <c:pt idx="328">
                  <c:v>-6977.7977124914469</c:v>
                </c:pt>
                <c:pt idx="329">
                  <c:v>18000</c:v>
                </c:pt>
                <c:pt idx="330">
                  <c:v>-6642.2964790310216</c:v>
                </c:pt>
                <c:pt idx="331">
                  <c:v>18000</c:v>
                </c:pt>
                <c:pt idx="332">
                  <c:v>-6306.7952455706036</c:v>
                </c:pt>
                <c:pt idx="333">
                  <c:v>18000</c:v>
                </c:pt>
                <c:pt idx="334">
                  <c:v>-5971.2940121101856</c:v>
                </c:pt>
                <c:pt idx="335">
                  <c:v>18000</c:v>
                </c:pt>
                <c:pt idx="336">
                  <c:v>-5635.7927786497676</c:v>
                </c:pt>
                <c:pt idx="337">
                  <c:v>18000</c:v>
                </c:pt>
                <c:pt idx="338">
                  <c:v>-5300.2915451893423</c:v>
                </c:pt>
                <c:pt idx="339">
                  <c:v>18000</c:v>
                </c:pt>
                <c:pt idx="340">
                  <c:v>-4964.7903117289243</c:v>
                </c:pt>
                <c:pt idx="341">
                  <c:v>18000</c:v>
                </c:pt>
                <c:pt idx="342">
                  <c:v>-4629.2890782685063</c:v>
                </c:pt>
                <c:pt idx="343">
                  <c:v>18000</c:v>
                </c:pt>
                <c:pt idx="344">
                  <c:v>-4293.7878448080883</c:v>
                </c:pt>
                <c:pt idx="345">
                  <c:v>18000</c:v>
                </c:pt>
                <c:pt idx="346">
                  <c:v>-3958.2866113476703</c:v>
                </c:pt>
                <c:pt idx="347">
                  <c:v>18000</c:v>
                </c:pt>
                <c:pt idx="348">
                  <c:v>-3622.785377887245</c:v>
                </c:pt>
                <c:pt idx="349">
                  <c:v>18000</c:v>
                </c:pt>
                <c:pt idx="350">
                  <c:v>-3287.284144426827</c:v>
                </c:pt>
                <c:pt idx="351">
                  <c:v>18000</c:v>
                </c:pt>
                <c:pt idx="352">
                  <c:v>-2951.782910966409</c:v>
                </c:pt>
                <c:pt idx="353">
                  <c:v>18000</c:v>
                </c:pt>
                <c:pt idx="354">
                  <c:v>-2616.281677505991</c:v>
                </c:pt>
                <c:pt idx="355">
                  <c:v>18000</c:v>
                </c:pt>
                <c:pt idx="356">
                  <c:v>-2280.7804440455657</c:v>
                </c:pt>
                <c:pt idx="357">
                  <c:v>18000</c:v>
                </c:pt>
                <c:pt idx="358">
                  <c:v>-1945.2792105851477</c:v>
                </c:pt>
                <c:pt idx="359">
                  <c:v>18000</c:v>
                </c:pt>
                <c:pt idx="360">
                  <c:v>-1609.7779771247297</c:v>
                </c:pt>
                <c:pt idx="361">
                  <c:v>18000</c:v>
                </c:pt>
                <c:pt idx="362">
                  <c:v>-1274.2767436643117</c:v>
                </c:pt>
                <c:pt idx="363">
                  <c:v>18000</c:v>
                </c:pt>
                <c:pt idx="364">
                  <c:v>-938.77551020388637</c:v>
                </c:pt>
                <c:pt idx="365">
                  <c:v>18000</c:v>
                </c:pt>
                <c:pt idx="366">
                  <c:v>-603.27427674346836</c:v>
                </c:pt>
                <c:pt idx="367">
                  <c:v>18000</c:v>
                </c:pt>
                <c:pt idx="368">
                  <c:v>-267.77304328305036</c:v>
                </c:pt>
                <c:pt idx="369">
                  <c:v>18000</c:v>
                </c:pt>
                <c:pt idx="370">
                  <c:v>67.728190177367651</c:v>
                </c:pt>
                <c:pt idx="371">
                  <c:v>18000</c:v>
                </c:pt>
                <c:pt idx="372">
                  <c:v>403.22942363779293</c:v>
                </c:pt>
                <c:pt idx="373">
                  <c:v>18000</c:v>
                </c:pt>
                <c:pt idx="374">
                  <c:v>738.73065709821094</c:v>
                </c:pt>
                <c:pt idx="375">
                  <c:v>18000</c:v>
                </c:pt>
                <c:pt idx="376">
                  <c:v>1074.2318905586289</c:v>
                </c:pt>
                <c:pt idx="377">
                  <c:v>18000</c:v>
                </c:pt>
                <c:pt idx="378">
                  <c:v>1409.733124019047</c:v>
                </c:pt>
                <c:pt idx="379">
                  <c:v>18000</c:v>
                </c:pt>
                <c:pt idx="380">
                  <c:v>1745.234357479465</c:v>
                </c:pt>
                <c:pt idx="381">
                  <c:v>18000</c:v>
                </c:pt>
                <c:pt idx="382">
                  <c:v>2080.735590939883</c:v>
                </c:pt>
                <c:pt idx="383">
                  <c:v>18000</c:v>
                </c:pt>
                <c:pt idx="384">
                  <c:v>2416.236824400301</c:v>
                </c:pt>
                <c:pt idx="385">
                  <c:v>18000</c:v>
                </c:pt>
                <c:pt idx="386">
                  <c:v>2751.738057860719</c:v>
                </c:pt>
                <c:pt idx="387">
                  <c:v>18000</c:v>
                </c:pt>
                <c:pt idx="388">
                  <c:v>3087.239291321137</c:v>
                </c:pt>
                <c:pt idx="389">
                  <c:v>18000</c:v>
                </c:pt>
                <c:pt idx="390">
                  <c:v>3422.7405247815623</c:v>
                </c:pt>
                <c:pt idx="391">
                  <c:v>18000</c:v>
                </c:pt>
                <c:pt idx="392">
                  <c:v>3758.241758241973</c:v>
                </c:pt>
                <c:pt idx="393">
                  <c:v>18000</c:v>
                </c:pt>
                <c:pt idx="394">
                  <c:v>4093.7429917023983</c:v>
                </c:pt>
                <c:pt idx="395">
                  <c:v>18000</c:v>
                </c:pt>
                <c:pt idx="396">
                  <c:v>4429.2442251628236</c:v>
                </c:pt>
                <c:pt idx="397">
                  <c:v>18000</c:v>
                </c:pt>
                <c:pt idx="398">
                  <c:v>4764.7454586232343</c:v>
                </c:pt>
                <c:pt idx="399">
                  <c:v>18000</c:v>
                </c:pt>
                <c:pt idx="400">
                  <c:v>5100.2466920836596</c:v>
                </c:pt>
                <c:pt idx="401">
                  <c:v>18000</c:v>
                </c:pt>
                <c:pt idx="402">
                  <c:v>5435.7479255440849</c:v>
                </c:pt>
                <c:pt idx="403">
                  <c:v>18000</c:v>
                </c:pt>
                <c:pt idx="404">
                  <c:v>5771.2491590044956</c:v>
                </c:pt>
                <c:pt idx="405">
                  <c:v>18000</c:v>
                </c:pt>
                <c:pt idx="406">
                  <c:v>6106.7503924649209</c:v>
                </c:pt>
                <c:pt idx="407">
                  <c:v>18000</c:v>
                </c:pt>
                <c:pt idx="408">
                  <c:v>6442.2516259253316</c:v>
                </c:pt>
                <c:pt idx="409">
                  <c:v>18000</c:v>
                </c:pt>
                <c:pt idx="410">
                  <c:v>6777.7528593857569</c:v>
                </c:pt>
                <c:pt idx="411">
                  <c:v>18000</c:v>
                </c:pt>
                <c:pt idx="412">
                  <c:v>7113.2540928461822</c:v>
                </c:pt>
                <c:pt idx="413">
                  <c:v>18000</c:v>
                </c:pt>
                <c:pt idx="414">
                  <c:v>7448.7553263065929</c:v>
                </c:pt>
                <c:pt idx="415">
                  <c:v>18000</c:v>
                </c:pt>
                <c:pt idx="416">
                  <c:v>7784.2565597670182</c:v>
                </c:pt>
                <c:pt idx="417">
                  <c:v>18000</c:v>
                </c:pt>
                <c:pt idx="418">
                  <c:v>8119.7577932274289</c:v>
                </c:pt>
                <c:pt idx="419">
                  <c:v>18000</c:v>
                </c:pt>
                <c:pt idx="420">
                  <c:v>8455.2590266878542</c:v>
                </c:pt>
                <c:pt idx="421">
                  <c:v>18000</c:v>
                </c:pt>
                <c:pt idx="422">
                  <c:v>8790.7602601482795</c:v>
                </c:pt>
                <c:pt idx="423">
                  <c:v>18000</c:v>
                </c:pt>
                <c:pt idx="424">
                  <c:v>9126.2614936086902</c:v>
                </c:pt>
                <c:pt idx="425">
                  <c:v>18000</c:v>
                </c:pt>
                <c:pt idx="426">
                  <c:v>9461.7627270691155</c:v>
                </c:pt>
                <c:pt idx="427">
                  <c:v>18000</c:v>
                </c:pt>
                <c:pt idx="428">
                  <c:v>9797.2639605295408</c:v>
                </c:pt>
                <c:pt idx="429">
                  <c:v>18000</c:v>
                </c:pt>
                <c:pt idx="430">
                  <c:v>10132.765193989952</c:v>
                </c:pt>
                <c:pt idx="431">
                  <c:v>18000</c:v>
                </c:pt>
                <c:pt idx="432">
                  <c:v>10468.266427450377</c:v>
                </c:pt>
                <c:pt idx="433">
                  <c:v>18000</c:v>
                </c:pt>
                <c:pt idx="434">
                  <c:v>10803.767660910788</c:v>
                </c:pt>
                <c:pt idx="435">
                  <c:v>18000</c:v>
                </c:pt>
                <c:pt idx="436">
                  <c:v>11139.268894371213</c:v>
                </c:pt>
                <c:pt idx="437">
                  <c:v>18000</c:v>
                </c:pt>
                <c:pt idx="438">
                  <c:v>11474.770127831638</c:v>
                </c:pt>
                <c:pt idx="439">
                  <c:v>18000</c:v>
                </c:pt>
                <c:pt idx="440">
                  <c:v>11810.271361292049</c:v>
                </c:pt>
                <c:pt idx="441">
                  <c:v>18000</c:v>
                </c:pt>
                <c:pt idx="442">
                  <c:v>12145.772594752474</c:v>
                </c:pt>
                <c:pt idx="443">
                  <c:v>18000</c:v>
                </c:pt>
                <c:pt idx="444">
                  <c:v>12481.273828212885</c:v>
                </c:pt>
                <c:pt idx="445">
                  <c:v>18000</c:v>
                </c:pt>
                <c:pt idx="446">
                  <c:v>12816.77506167331</c:v>
                </c:pt>
                <c:pt idx="447">
                  <c:v>18000</c:v>
                </c:pt>
                <c:pt idx="448">
                  <c:v>13152.276295133735</c:v>
                </c:pt>
                <c:pt idx="449">
                  <c:v>18000</c:v>
                </c:pt>
                <c:pt idx="450">
                  <c:v>13487.777528594146</c:v>
                </c:pt>
                <c:pt idx="451">
                  <c:v>18000</c:v>
                </c:pt>
                <c:pt idx="452">
                  <c:v>13823.278762054571</c:v>
                </c:pt>
                <c:pt idx="453">
                  <c:v>18000</c:v>
                </c:pt>
                <c:pt idx="454">
                  <c:v>14158.779995514997</c:v>
                </c:pt>
                <c:pt idx="455">
                  <c:v>18000</c:v>
                </c:pt>
                <c:pt idx="456">
                  <c:v>14494.281228975407</c:v>
                </c:pt>
                <c:pt idx="457">
                  <c:v>18000</c:v>
                </c:pt>
                <c:pt idx="458">
                  <c:v>14829.782462435833</c:v>
                </c:pt>
                <c:pt idx="459">
                  <c:v>18000</c:v>
                </c:pt>
                <c:pt idx="460">
                  <c:v>15165.283695896243</c:v>
                </c:pt>
                <c:pt idx="461">
                  <c:v>18000</c:v>
                </c:pt>
                <c:pt idx="462">
                  <c:v>15500.784929356669</c:v>
                </c:pt>
                <c:pt idx="463">
                  <c:v>18000</c:v>
                </c:pt>
                <c:pt idx="464">
                  <c:v>15836.286162817094</c:v>
                </c:pt>
                <c:pt idx="465">
                  <c:v>18000</c:v>
                </c:pt>
                <c:pt idx="466">
                  <c:v>16171.787396277505</c:v>
                </c:pt>
                <c:pt idx="467">
                  <c:v>18000</c:v>
                </c:pt>
                <c:pt idx="468">
                  <c:v>16507.28862973793</c:v>
                </c:pt>
                <c:pt idx="469">
                  <c:v>18000</c:v>
                </c:pt>
                <c:pt idx="470">
                  <c:v>16842.789863198355</c:v>
                </c:pt>
                <c:pt idx="471">
                  <c:v>18000</c:v>
                </c:pt>
                <c:pt idx="472">
                  <c:v>17178.291096658766</c:v>
                </c:pt>
                <c:pt idx="473">
                  <c:v>18000</c:v>
                </c:pt>
                <c:pt idx="474">
                  <c:v>17513.792330119191</c:v>
                </c:pt>
                <c:pt idx="475">
                  <c:v>18000</c:v>
                </c:pt>
                <c:pt idx="476">
                  <c:v>17849.293563579602</c:v>
                </c:pt>
                <c:pt idx="477">
                  <c:v>18000</c:v>
                </c:pt>
                <c:pt idx="478">
                  <c:v>17849.293563579602</c:v>
                </c:pt>
                <c:pt idx="479">
                  <c:v>18000</c:v>
                </c:pt>
                <c:pt idx="480">
                  <c:v>17849.293563579602</c:v>
                </c:pt>
                <c:pt idx="481">
                  <c:v>18000</c:v>
                </c:pt>
                <c:pt idx="482">
                  <c:v>17849.293563579602</c:v>
                </c:pt>
                <c:pt idx="483">
                  <c:v>18000</c:v>
                </c:pt>
                <c:pt idx="484">
                  <c:v>17849.293563579602</c:v>
                </c:pt>
                <c:pt idx="485">
                  <c:v>18000</c:v>
                </c:pt>
                <c:pt idx="486">
                  <c:v>17849.293563579602</c:v>
                </c:pt>
                <c:pt idx="487">
                  <c:v>18000</c:v>
                </c:pt>
                <c:pt idx="488">
                  <c:v>17849.293563579602</c:v>
                </c:pt>
                <c:pt idx="489">
                  <c:v>18000</c:v>
                </c:pt>
                <c:pt idx="490">
                  <c:v>17849.293563579602</c:v>
                </c:pt>
                <c:pt idx="491">
                  <c:v>18000</c:v>
                </c:pt>
                <c:pt idx="492">
                  <c:v>17849.293563579602</c:v>
                </c:pt>
                <c:pt idx="493">
                  <c:v>18000</c:v>
                </c:pt>
                <c:pt idx="494">
                  <c:v>17849.293563579602</c:v>
                </c:pt>
                <c:pt idx="495">
                  <c:v>18000</c:v>
                </c:pt>
                <c:pt idx="496">
                  <c:v>17849.293563579602</c:v>
                </c:pt>
                <c:pt idx="497">
                  <c:v>18000</c:v>
                </c:pt>
                <c:pt idx="498">
                  <c:v>17849.293563579602</c:v>
                </c:pt>
                <c:pt idx="499">
                  <c:v>18000</c:v>
                </c:pt>
                <c:pt idx="500">
                  <c:v>17849.293563579602</c:v>
                </c:pt>
                <c:pt idx="501">
                  <c:v>18000</c:v>
                </c:pt>
                <c:pt idx="502">
                  <c:v>17849.293563579602</c:v>
                </c:pt>
                <c:pt idx="503">
                  <c:v>18000</c:v>
                </c:pt>
                <c:pt idx="504">
                  <c:v>17849.293563579602</c:v>
                </c:pt>
                <c:pt idx="505">
                  <c:v>18000</c:v>
                </c:pt>
                <c:pt idx="506">
                  <c:v>17849.293563579602</c:v>
                </c:pt>
                <c:pt idx="507">
                  <c:v>18000</c:v>
                </c:pt>
                <c:pt idx="508">
                  <c:v>17849.293563579602</c:v>
                </c:pt>
                <c:pt idx="509">
                  <c:v>18000</c:v>
                </c:pt>
                <c:pt idx="510">
                  <c:v>17849.293563579602</c:v>
                </c:pt>
                <c:pt idx="511">
                  <c:v>18000</c:v>
                </c:pt>
                <c:pt idx="512">
                  <c:v>17849.293563579602</c:v>
                </c:pt>
                <c:pt idx="513">
                  <c:v>18000</c:v>
                </c:pt>
                <c:pt idx="514">
                  <c:v>17849.293563579602</c:v>
                </c:pt>
                <c:pt idx="515">
                  <c:v>18000</c:v>
                </c:pt>
                <c:pt idx="516">
                  <c:v>17849.293563579602</c:v>
                </c:pt>
                <c:pt idx="517">
                  <c:v>18000</c:v>
                </c:pt>
                <c:pt idx="518">
                  <c:v>17849.293563579602</c:v>
                </c:pt>
                <c:pt idx="519">
                  <c:v>18000</c:v>
                </c:pt>
                <c:pt idx="520">
                  <c:v>17849.293563579602</c:v>
                </c:pt>
                <c:pt idx="521">
                  <c:v>18000</c:v>
                </c:pt>
                <c:pt idx="522">
                  <c:v>17849.293563579602</c:v>
                </c:pt>
                <c:pt idx="523">
                  <c:v>18000</c:v>
                </c:pt>
                <c:pt idx="524">
                  <c:v>17849.293563579602</c:v>
                </c:pt>
                <c:pt idx="525">
                  <c:v>18000</c:v>
                </c:pt>
                <c:pt idx="526">
                  <c:v>17849.293563579602</c:v>
                </c:pt>
                <c:pt idx="527">
                  <c:v>18000</c:v>
                </c:pt>
                <c:pt idx="528">
                  <c:v>17849.293563579602</c:v>
                </c:pt>
                <c:pt idx="529">
                  <c:v>18000</c:v>
                </c:pt>
                <c:pt idx="530">
                  <c:v>17849.293563579602</c:v>
                </c:pt>
                <c:pt idx="531">
                  <c:v>18000</c:v>
                </c:pt>
                <c:pt idx="532">
                  <c:v>17849.293563579602</c:v>
                </c:pt>
                <c:pt idx="533">
                  <c:v>18000</c:v>
                </c:pt>
                <c:pt idx="534">
                  <c:v>17849.293563579602</c:v>
                </c:pt>
                <c:pt idx="535">
                  <c:v>18000</c:v>
                </c:pt>
                <c:pt idx="536">
                  <c:v>17849.293563579602</c:v>
                </c:pt>
                <c:pt idx="537">
                  <c:v>18000</c:v>
                </c:pt>
                <c:pt idx="538">
                  <c:v>17849.293563579602</c:v>
                </c:pt>
                <c:pt idx="539">
                  <c:v>18000</c:v>
                </c:pt>
                <c:pt idx="540">
                  <c:v>17849.293563579602</c:v>
                </c:pt>
                <c:pt idx="541">
                  <c:v>18000</c:v>
                </c:pt>
                <c:pt idx="542">
                  <c:v>17849.293563579602</c:v>
                </c:pt>
                <c:pt idx="543">
                  <c:v>18000</c:v>
                </c:pt>
                <c:pt idx="544">
                  <c:v>17849.293563579602</c:v>
                </c:pt>
                <c:pt idx="545">
                  <c:v>18000</c:v>
                </c:pt>
                <c:pt idx="546">
                  <c:v>17849.293563579602</c:v>
                </c:pt>
                <c:pt idx="547">
                  <c:v>18000</c:v>
                </c:pt>
                <c:pt idx="548">
                  <c:v>17849.293563579602</c:v>
                </c:pt>
                <c:pt idx="549">
                  <c:v>18000</c:v>
                </c:pt>
                <c:pt idx="550">
                  <c:v>17849.293563579602</c:v>
                </c:pt>
                <c:pt idx="551">
                  <c:v>18000</c:v>
                </c:pt>
                <c:pt idx="552">
                  <c:v>17849.293563579602</c:v>
                </c:pt>
                <c:pt idx="553">
                  <c:v>18000</c:v>
                </c:pt>
                <c:pt idx="554">
                  <c:v>17849.293563579602</c:v>
                </c:pt>
                <c:pt idx="555">
                  <c:v>18000</c:v>
                </c:pt>
                <c:pt idx="556">
                  <c:v>17849.293563579602</c:v>
                </c:pt>
                <c:pt idx="557">
                  <c:v>18000</c:v>
                </c:pt>
                <c:pt idx="558">
                  <c:v>17849.293563579602</c:v>
                </c:pt>
                <c:pt idx="559">
                  <c:v>18000</c:v>
                </c:pt>
                <c:pt idx="560">
                  <c:v>17849.293563579602</c:v>
                </c:pt>
                <c:pt idx="561">
                  <c:v>18000</c:v>
                </c:pt>
                <c:pt idx="562">
                  <c:v>17849.293563579602</c:v>
                </c:pt>
                <c:pt idx="563">
                  <c:v>18000</c:v>
                </c:pt>
                <c:pt idx="564">
                  <c:v>17849.293563579602</c:v>
                </c:pt>
                <c:pt idx="565">
                  <c:v>18000</c:v>
                </c:pt>
                <c:pt idx="566">
                  <c:v>17849.293563579602</c:v>
                </c:pt>
                <c:pt idx="567">
                  <c:v>18000</c:v>
                </c:pt>
                <c:pt idx="568">
                  <c:v>17849.293563579602</c:v>
                </c:pt>
                <c:pt idx="569">
                  <c:v>18000</c:v>
                </c:pt>
                <c:pt idx="570">
                  <c:v>17849.293563579602</c:v>
                </c:pt>
                <c:pt idx="571">
                  <c:v>18000</c:v>
                </c:pt>
                <c:pt idx="572">
                  <c:v>17849.293563579602</c:v>
                </c:pt>
                <c:pt idx="573">
                  <c:v>18000</c:v>
                </c:pt>
                <c:pt idx="574">
                  <c:v>17849.293563579602</c:v>
                </c:pt>
                <c:pt idx="575">
                  <c:v>18000</c:v>
                </c:pt>
                <c:pt idx="576">
                  <c:v>17849.293563579602</c:v>
                </c:pt>
                <c:pt idx="577">
                  <c:v>18000</c:v>
                </c:pt>
                <c:pt idx="578">
                  <c:v>17849.293563579602</c:v>
                </c:pt>
                <c:pt idx="579">
                  <c:v>18000</c:v>
                </c:pt>
                <c:pt idx="580">
                  <c:v>17849.293563579602</c:v>
                </c:pt>
                <c:pt idx="581">
                  <c:v>18000</c:v>
                </c:pt>
                <c:pt idx="582">
                  <c:v>17849.293563579602</c:v>
                </c:pt>
                <c:pt idx="583">
                  <c:v>18000</c:v>
                </c:pt>
                <c:pt idx="584">
                  <c:v>17849.293563579602</c:v>
                </c:pt>
                <c:pt idx="585">
                  <c:v>18000</c:v>
                </c:pt>
                <c:pt idx="586">
                  <c:v>17849.293563579602</c:v>
                </c:pt>
                <c:pt idx="587">
                  <c:v>18000</c:v>
                </c:pt>
                <c:pt idx="588">
                  <c:v>17849.293563579602</c:v>
                </c:pt>
                <c:pt idx="589">
                  <c:v>18000</c:v>
                </c:pt>
                <c:pt idx="590">
                  <c:v>17849.293563579602</c:v>
                </c:pt>
                <c:pt idx="591">
                  <c:v>18000</c:v>
                </c:pt>
                <c:pt idx="592">
                  <c:v>17849.293563579602</c:v>
                </c:pt>
                <c:pt idx="593">
                  <c:v>18000</c:v>
                </c:pt>
                <c:pt idx="594">
                  <c:v>17849.293563579602</c:v>
                </c:pt>
                <c:pt idx="595">
                  <c:v>18000</c:v>
                </c:pt>
                <c:pt idx="596">
                  <c:v>17849.293563579602</c:v>
                </c:pt>
                <c:pt idx="597">
                  <c:v>18000</c:v>
                </c:pt>
                <c:pt idx="598">
                  <c:v>17849.293563579602</c:v>
                </c:pt>
                <c:pt idx="599">
                  <c:v>18000</c:v>
                </c:pt>
                <c:pt idx="600">
                  <c:v>17849.293563579602</c:v>
                </c:pt>
                <c:pt idx="601">
                  <c:v>18000</c:v>
                </c:pt>
                <c:pt idx="602">
                  <c:v>17849.293563579602</c:v>
                </c:pt>
                <c:pt idx="603">
                  <c:v>18000</c:v>
                </c:pt>
                <c:pt idx="604">
                  <c:v>17849.293563579602</c:v>
                </c:pt>
                <c:pt idx="605">
                  <c:v>18000</c:v>
                </c:pt>
                <c:pt idx="606">
                  <c:v>17849.293563579602</c:v>
                </c:pt>
                <c:pt idx="607">
                  <c:v>18000</c:v>
                </c:pt>
                <c:pt idx="608">
                  <c:v>17849.293563579602</c:v>
                </c:pt>
                <c:pt idx="609">
                  <c:v>18000</c:v>
                </c:pt>
                <c:pt idx="610">
                  <c:v>17849.293563579602</c:v>
                </c:pt>
                <c:pt idx="611">
                  <c:v>18000</c:v>
                </c:pt>
                <c:pt idx="612">
                  <c:v>17849.293563579602</c:v>
                </c:pt>
                <c:pt idx="613">
                  <c:v>18000</c:v>
                </c:pt>
                <c:pt idx="614">
                  <c:v>17849.293563579602</c:v>
                </c:pt>
                <c:pt idx="615">
                  <c:v>18000</c:v>
                </c:pt>
                <c:pt idx="616">
                  <c:v>17849.293563579602</c:v>
                </c:pt>
                <c:pt idx="617">
                  <c:v>18000</c:v>
                </c:pt>
                <c:pt idx="618">
                  <c:v>17849.293563579602</c:v>
                </c:pt>
                <c:pt idx="619">
                  <c:v>18000</c:v>
                </c:pt>
                <c:pt idx="620">
                  <c:v>17849.293563579602</c:v>
                </c:pt>
                <c:pt idx="621">
                  <c:v>18000</c:v>
                </c:pt>
                <c:pt idx="622">
                  <c:v>17849.293563579602</c:v>
                </c:pt>
                <c:pt idx="623">
                  <c:v>18000</c:v>
                </c:pt>
                <c:pt idx="624">
                  <c:v>17849.293563579602</c:v>
                </c:pt>
                <c:pt idx="625">
                  <c:v>18000</c:v>
                </c:pt>
                <c:pt idx="626">
                  <c:v>17849.293563579602</c:v>
                </c:pt>
                <c:pt idx="627">
                  <c:v>18000</c:v>
                </c:pt>
                <c:pt idx="628">
                  <c:v>17849.293563579602</c:v>
                </c:pt>
                <c:pt idx="629">
                  <c:v>18000</c:v>
                </c:pt>
                <c:pt idx="630">
                  <c:v>17849.293563579602</c:v>
                </c:pt>
                <c:pt idx="631">
                  <c:v>18000</c:v>
                </c:pt>
                <c:pt idx="632">
                  <c:v>17849.293563579602</c:v>
                </c:pt>
                <c:pt idx="633">
                  <c:v>18000</c:v>
                </c:pt>
                <c:pt idx="634">
                  <c:v>17849.293563579602</c:v>
                </c:pt>
                <c:pt idx="635">
                  <c:v>18000</c:v>
                </c:pt>
                <c:pt idx="636">
                  <c:v>17849.293563579602</c:v>
                </c:pt>
                <c:pt idx="637">
                  <c:v>18000</c:v>
                </c:pt>
                <c:pt idx="638">
                  <c:v>17849.293563579602</c:v>
                </c:pt>
                <c:pt idx="639">
                  <c:v>18000</c:v>
                </c:pt>
                <c:pt idx="640">
                  <c:v>17849.293563579602</c:v>
                </c:pt>
                <c:pt idx="641">
                  <c:v>18000</c:v>
                </c:pt>
                <c:pt idx="642">
                  <c:v>17849.293563579602</c:v>
                </c:pt>
                <c:pt idx="643">
                  <c:v>18000</c:v>
                </c:pt>
                <c:pt idx="644">
                  <c:v>17849.293563579602</c:v>
                </c:pt>
                <c:pt idx="645">
                  <c:v>18000</c:v>
                </c:pt>
                <c:pt idx="646">
                  <c:v>17849.293563579602</c:v>
                </c:pt>
                <c:pt idx="647">
                  <c:v>18000</c:v>
                </c:pt>
                <c:pt idx="648">
                  <c:v>17849.293563579602</c:v>
                </c:pt>
                <c:pt idx="649">
                  <c:v>18000</c:v>
                </c:pt>
                <c:pt idx="650">
                  <c:v>17849.293563579602</c:v>
                </c:pt>
                <c:pt idx="651">
                  <c:v>18000</c:v>
                </c:pt>
                <c:pt idx="652">
                  <c:v>17849.293563579602</c:v>
                </c:pt>
                <c:pt idx="653">
                  <c:v>18000</c:v>
                </c:pt>
                <c:pt idx="654">
                  <c:v>17849.293563579602</c:v>
                </c:pt>
                <c:pt idx="655">
                  <c:v>18000</c:v>
                </c:pt>
                <c:pt idx="656">
                  <c:v>17849.293563579602</c:v>
                </c:pt>
                <c:pt idx="657">
                  <c:v>18000</c:v>
                </c:pt>
                <c:pt idx="658">
                  <c:v>17849.293563579602</c:v>
                </c:pt>
                <c:pt idx="659">
                  <c:v>18000</c:v>
                </c:pt>
                <c:pt idx="660">
                  <c:v>17849.293563579602</c:v>
                </c:pt>
                <c:pt idx="661">
                  <c:v>18000</c:v>
                </c:pt>
                <c:pt idx="662">
                  <c:v>17849.293563579602</c:v>
                </c:pt>
                <c:pt idx="663">
                  <c:v>18000</c:v>
                </c:pt>
                <c:pt idx="664">
                  <c:v>17849.293563579602</c:v>
                </c:pt>
                <c:pt idx="665">
                  <c:v>18000</c:v>
                </c:pt>
                <c:pt idx="666">
                  <c:v>17849.293563579602</c:v>
                </c:pt>
                <c:pt idx="667">
                  <c:v>18000</c:v>
                </c:pt>
                <c:pt idx="668">
                  <c:v>17849.293563579602</c:v>
                </c:pt>
                <c:pt idx="669">
                  <c:v>18000</c:v>
                </c:pt>
                <c:pt idx="670">
                  <c:v>17849.293563579602</c:v>
                </c:pt>
                <c:pt idx="671">
                  <c:v>18000</c:v>
                </c:pt>
                <c:pt idx="672">
                  <c:v>17849.293563579602</c:v>
                </c:pt>
                <c:pt idx="673">
                  <c:v>18000</c:v>
                </c:pt>
                <c:pt idx="674">
                  <c:v>17849.293563579602</c:v>
                </c:pt>
                <c:pt idx="675">
                  <c:v>18000</c:v>
                </c:pt>
                <c:pt idx="676">
                  <c:v>17849.293563579602</c:v>
                </c:pt>
                <c:pt idx="677">
                  <c:v>18000</c:v>
                </c:pt>
                <c:pt idx="678">
                  <c:v>17849.293563579602</c:v>
                </c:pt>
                <c:pt idx="679">
                  <c:v>18000</c:v>
                </c:pt>
                <c:pt idx="680">
                  <c:v>17849.293563579602</c:v>
                </c:pt>
                <c:pt idx="681">
                  <c:v>18000</c:v>
                </c:pt>
                <c:pt idx="682">
                  <c:v>17849.293563579602</c:v>
                </c:pt>
                <c:pt idx="683">
                  <c:v>18000</c:v>
                </c:pt>
                <c:pt idx="684">
                  <c:v>17849.293563579602</c:v>
                </c:pt>
                <c:pt idx="685">
                  <c:v>18000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D25-4214-94DC-DED54EAF60EA}"/>
            </c:ext>
          </c:extLst>
        </c:ser>
        <c:ser>
          <c:idx val="8"/>
          <c:order val="2"/>
          <c:spPr>
            <a:ln>
              <a:solidFill>
                <a:srgbClr val="F1A78A">
                  <a:alpha val="70000"/>
                </a:srgbClr>
              </a:solidFill>
            </a:ln>
          </c:spPr>
          <c:marker>
            <c:symbol val="none"/>
          </c:marker>
          <c:xVal>
            <c:numRef>
              <c:f>'4'!$AC$31:$AC$716</c:f>
              <c:numCache>
                <c:formatCode>#,##0.000</c:formatCode>
                <c:ptCount val="686"/>
                <c:pt idx="0">
                  <c:v>10</c:v>
                </c:pt>
                <c:pt idx="1">
                  <c:v>10</c:v>
                </c:pt>
                <c:pt idx="2">
                  <c:v>10.041937654182552</c:v>
                </c:pt>
                <c:pt idx="3">
                  <c:v>10.041937654182552</c:v>
                </c:pt>
                <c:pt idx="4">
                  <c:v>10.083875308365105</c:v>
                </c:pt>
                <c:pt idx="5">
                  <c:v>10.083875308365105</c:v>
                </c:pt>
                <c:pt idx="6">
                  <c:v>10.125812962547657</c:v>
                </c:pt>
                <c:pt idx="7">
                  <c:v>10.125812962547657</c:v>
                </c:pt>
                <c:pt idx="8">
                  <c:v>10.16775061673021</c:v>
                </c:pt>
                <c:pt idx="9">
                  <c:v>10.16775061673021</c:v>
                </c:pt>
                <c:pt idx="10">
                  <c:v>10.209688270912762</c:v>
                </c:pt>
                <c:pt idx="11">
                  <c:v>10.209688270912762</c:v>
                </c:pt>
                <c:pt idx="12">
                  <c:v>10.251625925095315</c:v>
                </c:pt>
                <c:pt idx="13">
                  <c:v>10.251625925095315</c:v>
                </c:pt>
                <c:pt idx="14">
                  <c:v>10.293563579277867</c:v>
                </c:pt>
                <c:pt idx="15">
                  <c:v>10.293563579277867</c:v>
                </c:pt>
                <c:pt idx="16">
                  <c:v>10.33550123346042</c:v>
                </c:pt>
                <c:pt idx="17">
                  <c:v>10.33550123346042</c:v>
                </c:pt>
                <c:pt idx="18">
                  <c:v>10.377438887642972</c:v>
                </c:pt>
                <c:pt idx="19">
                  <c:v>10.377438887642972</c:v>
                </c:pt>
                <c:pt idx="20">
                  <c:v>10.419376541825525</c:v>
                </c:pt>
                <c:pt idx="21">
                  <c:v>10.419376541825525</c:v>
                </c:pt>
                <c:pt idx="22">
                  <c:v>10.461314196008077</c:v>
                </c:pt>
                <c:pt idx="23">
                  <c:v>10.461314196008077</c:v>
                </c:pt>
                <c:pt idx="24">
                  <c:v>10.50325185019063</c:v>
                </c:pt>
                <c:pt idx="25">
                  <c:v>10.50325185019063</c:v>
                </c:pt>
                <c:pt idx="26">
                  <c:v>10.545189504373182</c:v>
                </c:pt>
                <c:pt idx="27">
                  <c:v>10.545189504373182</c:v>
                </c:pt>
                <c:pt idx="28">
                  <c:v>10.587127158555734</c:v>
                </c:pt>
                <c:pt idx="29">
                  <c:v>10.587127158555734</c:v>
                </c:pt>
                <c:pt idx="30">
                  <c:v>10.629064812738287</c:v>
                </c:pt>
                <c:pt idx="31">
                  <c:v>10.629064812738287</c:v>
                </c:pt>
                <c:pt idx="32">
                  <c:v>10.671002466920839</c:v>
                </c:pt>
                <c:pt idx="33">
                  <c:v>10.671002466920839</c:v>
                </c:pt>
                <c:pt idx="34">
                  <c:v>10.712940121103392</c:v>
                </c:pt>
                <c:pt idx="35">
                  <c:v>10.712940121103392</c:v>
                </c:pt>
                <c:pt idx="36">
                  <c:v>10.754877775285944</c:v>
                </c:pt>
                <c:pt idx="37">
                  <c:v>10.754877775285944</c:v>
                </c:pt>
                <c:pt idx="38">
                  <c:v>10.796815429468497</c:v>
                </c:pt>
                <c:pt idx="39">
                  <c:v>10.796815429468497</c:v>
                </c:pt>
                <c:pt idx="40">
                  <c:v>10.838753083651049</c:v>
                </c:pt>
                <c:pt idx="41">
                  <c:v>10.838753083651049</c:v>
                </c:pt>
                <c:pt idx="42">
                  <c:v>10.880690737833602</c:v>
                </c:pt>
                <c:pt idx="43">
                  <c:v>10.880690737833602</c:v>
                </c:pt>
                <c:pt idx="44">
                  <c:v>10.922628392016154</c:v>
                </c:pt>
                <c:pt idx="45">
                  <c:v>10.922628392016154</c:v>
                </c:pt>
                <c:pt idx="46">
                  <c:v>10.964566046198707</c:v>
                </c:pt>
                <c:pt idx="47">
                  <c:v>10.964566046198707</c:v>
                </c:pt>
                <c:pt idx="48">
                  <c:v>11.006503700381259</c:v>
                </c:pt>
                <c:pt idx="49">
                  <c:v>11.006503700381259</c:v>
                </c:pt>
                <c:pt idx="50">
                  <c:v>11.048441354563812</c:v>
                </c:pt>
                <c:pt idx="51">
                  <c:v>11.048441354563812</c:v>
                </c:pt>
                <c:pt idx="52">
                  <c:v>11.090379008746364</c:v>
                </c:pt>
                <c:pt idx="53">
                  <c:v>11.090379008746364</c:v>
                </c:pt>
                <c:pt idx="54">
                  <c:v>11.132316662928917</c:v>
                </c:pt>
                <c:pt idx="55">
                  <c:v>11.132316662928917</c:v>
                </c:pt>
                <c:pt idx="56">
                  <c:v>11.174254317111469</c:v>
                </c:pt>
                <c:pt idx="57">
                  <c:v>11.174254317111469</c:v>
                </c:pt>
                <c:pt idx="58">
                  <c:v>11.216191971294021</c:v>
                </c:pt>
                <c:pt idx="59">
                  <c:v>11.216191971294021</c:v>
                </c:pt>
                <c:pt idx="60">
                  <c:v>11.258129625476574</c:v>
                </c:pt>
                <c:pt idx="61">
                  <c:v>11.258129625476574</c:v>
                </c:pt>
                <c:pt idx="62">
                  <c:v>11.300067279659126</c:v>
                </c:pt>
                <c:pt idx="63">
                  <c:v>11.300067279659126</c:v>
                </c:pt>
                <c:pt idx="64">
                  <c:v>11.342004933841679</c:v>
                </c:pt>
                <c:pt idx="65">
                  <c:v>11.342004933841679</c:v>
                </c:pt>
                <c:pt idx="66">
                  <c:v>11.383942588024231</c:v>
                </c:pt>
                <c:pt idx="67">
                  <c:v>11.383942588024231</c:v>
                </c:pt>
                <c:pt idx="68">
                  <c:v>11.425880242206784</c:v>
                </c:pt>
                <c:pt idx="69">
                  <c:v>11.425880242206784</c:v>
                </c:pt>
                <c:pt idx="70">
                  <c:v>11.467817896389336</c:v>
                </c:pt>
                <c:pt idx="71">
                  <c:v>11.467817896389336</c:v>
                </c:pt>
                <c:pt idx="72">
                  <c:v>11.509755550571889</c:v>
                </c:pt>
                <c:pt idx="73">
                  <c:v>11.509755550571889</c:v>
                </c:pt>
                <c:pt idx="74">
                  <c:v>11.551693204754441</c:v>
                </c:pt>
                <c:pt idx="75">
                  <c:v>11.551693204754441</c:v>
                </c:pt>
                <c:pt idx="76">
                  <c:v>11.593630858936994</c:v>
                </c:pt>
                <c:pt idx="77">
                  <c:v>11.593630858936994</c:v>
                </c:pt>
                <c:pt idx="78">
                  <c:v>11.635568513119546</c:v>
                </c:pt>
                <c:pt idx="79">
                  <c:v>11.635568513119546</c:v>
                </c:pt>
                <c:pt idx="80">
                  <c:v>11.677506167302099</c:v>
                </c:pt>
                <c:pt idx="81">
                  <c:v>11.677506167302099</c:v>
                </c:pt>
                <c:pt idx="82">
                  <c:v>11.719443821484651</c:v>
                </c:pt>
                <c:pt idx="83">
                  <c:v>11.719443821484651</c:v>
                </c:pt>
                <c:pt idx="84">
                  <c:v>11.761381475667203</c:v>
                </c:pt>
                <c:pt idx="85">
                  <c:v>11.761381475667203</c:v>
                </c:pt>
                <c:pt idx="86">
                  <c:v>11.803319129849756</c:v>
                </c:pt>
                <c:pt idx="87">
                  <c:v>11.803319129849756</c:v>
                </c:pt>
                <c:pt idx="88">
                  <c:v>11.845256784032308</c:v>
                </c:pt>
                <c:pt idx="89">
                  <c:v>11.845256784032308</c:v>
                </c:pt>
                <c:pt idx="90">
                  <c:v>11.887194438214861</c:v>
                </c:pt>
                <c:pt idx="91">
                  <c:v>11.887194438214861</c:v>
                </c:pt>
                <c:pt idx="92">
                  <c:v>11.929132092397413</c:v>
                </c:pt>
                <c:pt idx="93">
                  <c:v>11.929132092397413</c:v>
                </c:pt>
                <c:pt idx="94">
                  <c:v>11.971069746579966</c:v>
                </c:pt>
                <c:pt idx="95">
                  <c:v>11.971069746579966</c:v>
                </c:pt>
                <c:pt idx="96">
                  <c:v>12.013007400762518</c:v>
                </c:pt>
                <c:pt idx="97">
                  <c:v>12.013007400762518</c:v>
                </c:pt>
                <c:pt idx="98">
                  <c:v>12.054945054945071</c:v>
                </c:pt>
                <c:pt idx="99">
                  <c:v>12.054945054945071</c:v>
                </c:pt>
                <c:pt idx="100">
                  <c:v>12.096882709127623</c:v>
                </c:pt>
                <c:pt idx="101">
                  <c:v>12.096882709127623</c:v>
                </c:pt>
                <c:pt idx="102">
                  <c:v>12.138820363310176</c:v>
                </c:pt>
                <c:pt idx="103">
                  <c:v>12.138820363310176</c:v>
                </c:pt>
                <c:pt idx="104">
                  <c:v>12.180758017492728</c:v>
                </c:pt>
                <c:pt idx="105">
                  <c:v>12.180758017492728</c:v>
                </c:pt>
                <c:pt idx="106">
                  <c:v>12.222695671675281</c:v>
                </c:pt>
                <c:pt idx="107">
                  <c:v>12.222695671675281</c:v>
                </c:pt>
                <c:pt idx="108">
                  <c:v>12.264633325857833</c:v>
                </c:pt>
                <c:pt idx="109">
                  <c:v>12.264633325857833</c:v>
                </c:pt>
                <c:pt idx="110">
                  <c:v>12.306570980040386</c:v>
                </c:pt>
                <c:pt idx="111">
                  <c:v>12.306570980040386</c:v>
                </c:pt>
                <c:pt idx="112">
                  <c:v>12.348508634222938</c:v>
                </c:pt>
                <c:pt idx="113">
                  <c:v>12.348508634222938</c:v>
                </c:pt>
                <c:pt idx="114">
                  <c:v>12.39044628840549</c:v>
                </c:pt>
                <c:pt idx="115">
                  <c:v>12.39044628840549</c:v>
                </c:pt>
                <c:pt idx="116">
                  <c:v>12.432383942588043</c:v>
                </c:pt>
                <c:pt idx="117">
                  <c:v>12.432383942588043</c:v>
                </c:pt>
                <c:pt idx="118">
                  <c:v>12.474321596770595</c:v>
                </c:pt>
                <c:pt idx="119">
                  <c:v>12.474321596770595</c:v>
                </c:pt>
                <c:pt idx="120">
                  <c:v>12.516259250953148</c:v>
                </c:pt>
                <c:pt idx="121">
                  <c:v>12.516259250953148</c:v>
                </c:pt>
                <c:pt idx="122">
                  <c:v>12.5581969051357</c:v>
                </c:pt>
                <c:pt idx="123">
                  <c:v>12.5581969051357</c:v>
                </c:pt>
                <c:pt idx="124">
                  <c:v>12.600134559318253</c:v>
                </c:pt>
                <c:pt idx="125">
                  <c:v>12.600134559318253</c:v>
                </c:pt>
                <c:pt idx="126">
                  <c:v>12.642072213500805</c:v>
                </c:pt>
                <c:pt idx="127">
                  <c:v>12.642072213500805</c:v>
                </c:pt>
                <c:pt idx="128">
                  <c:v>12.684009867683358</c:v>
                </c:pt>
                <c:pt idx="129">
                  <c:v>12.684009867683358</c:v>
                </c:pt>
                <c:pt idx="130">
                  <c:v>12.72594752186591</c:v>
                </c:pt>
                <c:pt idx="131">
                  <c:v>12.72594752186591</c:v>
                </c:pt>
                <c:pt idx="132">
                  <c:v>12.767885176048463</c:v>
                </c:pt>
                <c:pt idx="133">
                  <c:v>12.767885176048463</c:v>
                </c:pt>
                <c:pt idx="134">
                  <c:v>12.809822830231015</c:v>
                </c:pt>
                <c:pt idx="135">
                  <c:v>12.809822830231015</c:v>
                </c:pt>
                <c:pt idx="136">
                  <c:v>12.851760484413568</c:v>
                </c:pt>
                <c:pt idx="137">
                  <c:v>12.851760484413568</c:v>
                </c:pt>
                <c:pt idx="138">
                  <c:v>12.89369813859612</c:v>
                </c:pt>
                <c:pt idx="139">
                  <c:v>12.89369813859612</c:v>
                </c:pt>
                <c:pt idx="140">
                  <c:v>12.935635792778672</c:v>
                </c:pt>
                <c:pt idx="141">
                  <c:v>12.935635792778672</c:v>
                </c:pt>
                <c:pt idx="142">
                  <c:v>12.977573446961225</c:v>
                </c:pt>
                <c:pt idx="143">
                  <c:v>12.977573446961225</c:v>
                </c:pt>
                <c:pt idx="144">
                  <c:v>13.019511101143777</c:v>
                </c:pt>
                <c:pt idx="145">
                  <c:v>13.019511101143777</c:v>
                </c:pt>
                <c:pt idx="146">
                  <c:v>13.06144875532633</c:v>
                </c:pt>
                <c:pt idx="147">
                  <c:v>13.06144875532633</c:v>
                </c:pt>
                <c:pt idx="148">
                  <c:v>13.103386409508882</c:v>
                </c:pt>
                <c:pt idx="149">
                  <c:v>13.103386409508882</c:v>
                </c:pt>
                <c:pt idx="150">
                  <c:v>13.145324063691435</c:v>
                </c:pt>
                <c:pt idx="151">
                  <c:v>13.145324063691435</c:v>
                </c:pt>
                <c:pt idx="152">
                  <c:v>13.187261717873987</c:v>
                </c:pt>
                <c:pt idx="153">
                  <c:v>13.187261717873987</c:v>
                </c:pt>
                <c:pt idx="154">
                  <c:v>13.22919937205654</c:v>
                </c:pt>
                <c:pt idx="155">
                  <c:v>13.22919937205654</c:v>
                </c:pt>
                <c:pt idx="156">
                  <c:v>13.271137026239092</c:v>
                </c:pt>
                <c:pt idx="157">
                  <c:v>13.271137026239092</c:v>
                </c:pt>
                <c:pt idx="158">
                  <c:v>13.313074680421645</c:v>
                </c:pt>
                <c:pt idx="159">
                  <c:v>13.313074680421645</c:v>
                </c:pt>
                <c:pt idx="160">
                  <c:v>13.355012334604197</c:v>
                </c:pt>
                <c:pt idx="161">
                  <c:v>13.355012334604197</c:v>
                </c:pt>
                <c:pt idx="162">
                  <c:v>13.39694998878675</c:v>
                </c:pt>
                <c:pt idx="163">
                  <c:v>13.39694998878675</c:v>
                </c:pt>
                <c:pt idx="164">
                  <c:v>13.438887642969302</c:v>
                </c:pt>
                <c:pt idx="165">
                  <c:v>13.438887642969302</c:v>
                </c:pt>
                <c:pt idx="166">
                  <c:v>13.480825297151855</c:v>
                </c:pt>
                <c:pt idx="167">
                  <c:v>13.480825297151855</c:v>
                </c:pt>
                <c:pt idx="168">
                  <c:v>13.522762951334407</c:v>
                </c:pt>
                <c:pt idx="169">
                  <c:v>13.522762951334407</c:v>
                </c:pt>
                <c:pt idx="170">
                  <c:v>13.564700605516959</c:v>
                </c:pt>
                <c:pt idx="171">
                  <c:v>13.564700605516959</c:v>
                </c:pt>
                <c:pt idx="172">
                  <c:v>13.606638259699512</c:v>
                </c:pt>
                <c:pt idx="173">
                  <c:v>13.606638259699512</c:v>
                </c:pt>
                <c:pt idx="174">
                  <c:v>13.648575913882064</c:v>
                </c:pt>
                <c:pt idx="175">
                  <c:v>13.648575913882064</c:v>
                </c:pt>
                <c:pt idx="176">
                  <c:v>13.690513568064617</c:v>
                </c:pt>
                <c:pt idx="177">
                  <c:v>13.690513568064617</c:v>
                </c:pt>
                <c:pt idx="178">
                  <c:v>13.732451222247169</c:v>
                </c:pt>
                <c:pt idx="179">
                  <c:v>13.732451222247169</c:v>
                </c:pt>
                <c:pt idx="180">
                  <c:v>13.774388876429722</c:v>
                </c:pt>
                <c:pt idx="181">
                  <c:v>13.774388876429722</c:v>
                </c:pt>
                <c:pt idx="182">
                  <c:v>13.816326530612274</c:v>
                </c:pt>
                <c:pt idx="183">
                  <c:v>13.816326530612274</c:v>
                </c:pt>
                <c:pt idx="184">
                  <c:v>13.858264184794827</c:v>
                </c:pt>
                <c:pt idx="185">
                  <c:v>13.858264184794827</c:v>
                </c:pt>
                <c:pt idx="186">
                  <c:v>13.900201838977379</c:v>
                </c:pt>
                <c:pt idx="187">
                  <c:v>13.900201838977379</c:v>
                </c:pt>
                <c:pt idx="188">
                  <c:v>13.942139493159932</c:v>
                </c:pt>
                <c:pt idx="189">
                  <c:v>13.942139493159932</c:v>
                </c:pt>
                <c:pt idx="190">
                  <c:v>13.984077147342484</c:v>
                </c:pt>
                <c:pt idx="191">
                  <c:v>13.984077147342484</c:v>
                </c:pt>
                <c:pt idx="192">
                  <c:v>14.026014801525037</c:v>
                </c:pt>
                <c:pt idx="193">
                  <c:v>14.026014801525037</c:v>
                </c:pt>
                <c:pt idx="194">
                  <c:v>14.067952455707589</c:v>
                </c:pt>
                <c:pt idx="195">
                  <c:v>14.067952455707589</c:v>
                </c:pt>
                <c:pt idx="196">
                  <c:v>14.109890109890141</c:v>
                </c:pt>
                <c:pt idx="197">
                  <c:v>14.109890109890141</c:v>
                </c:pt>
                <c:pt idx="198">
                  <c:v>14.151827764072694</c:v>
                </c:pt>
                <c:pt idx="199">
                  <c:v>14.151827764072694</c:v>
                </c:pt>
                <c:pt idx="200">
                  <c:v>14.193765418255246</c:v>
                </c:pt>
                <c:pt idx="201">
                  <c:v>14.193765418255246</c:v>
                </c:pt>
                <c:pt idx="202">
                  <c:v>14.235703072437799</c:v>
                </c:pt>
                <c:pt idx="203">
                  <c:v>14.235703072437799</c:v>
                </c:pt>
                <c:pt idx="204">
                  <c:v>14.277640726620351</c:v>
                </c:pt>
                <c:pt idx="205">
                  <c:v>14.277640726620351</c:v>
                </c:pt>
                <c:pt idx="206">
                  <c:v>14.319578380802904</c:v>
                </c:pt>
                <c:pt idx="207">
                  <c:v>14.319578380802904</c:v>
                </c:pt>
                <c:pt idx="208">
                  <c:v>14.361516034985456</c:v>
                </c:pt>
                <c:pt idx="209">
                  <c:v>14.361516034985456</c:v>
                </c:pt>
                <c:pt idx="210">
                  <c:v>14.403453689168009</c:v>
                </c:pt>
                <c:pt idx="211">
                  <c:v>14.403453689168009</c:v>
                </c:pt>
                <c:pt idx="212">
                  <c:v>14.403453689168009</c:v>
                </c:pt>
                <c:pt idx="213">
                  <c:v>14.403453689168009</c:v>
                </c:pt>
                <c:pt idx="214">
                  <c:v>14.403453689168009</c:v>
                </c:pt>
                <c:pt idx="215">
                  <c:v>14.403453689168009</c:v>
                </c:pt>
                <c:pt idx="216">
                  <c:v>14.403453689168009</c:v>
                </c:pt>
                <c:pt idx="217">
                  <c:v>14.403453689168009</c:v>
                </c:pt>
                <c:pt idx="218">
                  <c:v>14.403453689168009</c:v>
                </c:pt>
                <c:pt idx="219">
                  <c:v>14.403453689168009</c:v>
                </c:pt>
                <c:pt idx="220">
                  <c:v>14.403453689168009</c:v>
                </c:pt>
                <c:pt idx="221">
                  <c:v>14.403453689168009</c:v>
                </c:pt>
                <c:pt idx="222">
                  <c:v>14.403453689168009</c:v>
                </c:pt>
                <c:pt idx="223">
                  <c:v>14.403453689168009</c:v>
                </c:pt>
                <c:pt idx="224">
                  <c:v>14.403453689168009</c:v>
                </c:pt>
                <c:pt idx="225">
                  <c:v>14.403453689168009</c:v>
                </c:pt>
                <c:pt idx="226">
                  <c:v>14.403453689168009</c:v>
                </c:pt>
                <c:pt idx="227">
                  <c:v>14.403453689168009</c:v>
                </c:pt>
                <c:pt idx="228">
                  <c:v>14.403453689168009</c:v>
                </c:pt>
                <c:pt idx="229">
                  <c:v>14.403453689168009</c:v>
                </c:pt>
                <c:pt idx="230">
                  <c:v>14.403453689168009</c:v>
                </c:pt>
                <c:pt idx="231">
                  <c:v>14.403453689168009</c:v>
                </c:pt>
                <c:pt idx="232">
                  <c:v>14.403453689168009</c:v>
                </c:pt>
                <c:pt idx="233">
                  <c:v>14.403453689168009</c:v>
                </c:pt>
                <c:pt idx="234">
                  <c:v>14.403453689168009</c:v>
                </c:pt>
                <c:pt idx="235">
                  <c:v>14.403453689168009</c:v>
                </c:pt>
                <c:pt idx="236">
                  <c:v>14.403453689168009</c:v>
                </c:pt>
                <c:pt idx="237">
                  <c:v>14.403453689168009</c:v>
                </c:pt>
                <c:pt idx="238">
                  <c:v>14.403453689168009</c:v>
                </c:pt>
                <c:pt idx="239">
                  <c:v>14.403453689168009</c:v>
                </c:pt>
                <c:pt idx="240">
                  <c:v>14.403453689168009</c:v>
                </c:pt>
                <c:pt idx="241">
                  <c:v>14.403453689168009</c:v>
                </c:pt>
                <c:pt idx="242">
                  <c:v>14.403453689168009</c:v>
                </c:pt>
                <c:pt idx="243">
                  <c:v>14.403453689168009</c:v>
                </c:pt>
                <c:pt idx="244">
                  <c:v>14.403453689168009</c:v>
                </c:pt>
                <c:pt idx="245">
                  <c:v>14.403453689168009</c:v>
                </c:pt>
                <c:pt idx="246">
                  <c:v>14.403453689168009</c:v>
                </c:pt>
                <c:pt idx="247">
                  <c:v>14.403453689168009</c:v>
                </c:pt>
                <c:pt idx="248">
                  <c:v>14.403453689168009</c:v>
                </c:pt>
                <c:pt idx="249">
                  <c:v>14.403453689168009</c:v>
                </c:pt>
                <c:pt idx="250">
                  <c:v>14.403453689168009</c:v>
                </c:pt>
                <c:pt idx="251">
                  <c:v>14.403453689168009</c:v>
                </c:pt>
                <c:pt idx="252">
                  <c:v>14.403453689168009</c:v>
                </c:pt>
                <c:pt idx="253">
                  <c:v>14.403453689168009</c:v>
                </c:pt>
                <c:pt idx="254">
                  <c:v>14.403453689168009</c:v>
                </c:pt>
                <c:pt idx="255">
                  <c:v>14.403453689168009</c:v>
                </c:pt>
                <c:pt idx="256">
                  <c:v>14.403453689168009</c:v>
                </c:pt>
                <c:pt idx="257">
                  <c:v>14.403453689168009</c:v>
                </c:pt>
                <c:pt idx="258">
                  <c:v>14.403453689168009</c:v>
                </c:pt>
                <c:pt idx="259">
                  <c:v>14.403453689168009</c:v>
                </c:pt>
                <c:pt idx="260">
                  <c:v>14.403453689168009</c:v>
                </c:pt>
                <c:pt idx="261">
                  <c:v>14.403453689168009</c:v>
                </c:pt>
                <c:pt idx="262">
                  <c:v>14.403453689168009</c:v>
                </c:pt>
                <c:pt idx="263">
                  <c:v>14.403453689168009</c:v>
                </c:pt>
                <c:pt idx="264">
                  <c:v>14.403453689168009</c:v>
                </c:pt>
                <c:pt idx="265">
                  <c:v>14.403453689168009</c:v>
                </c:pt>
                <c:pt idx="266">
                  <c:v>14.403453689168009</c:v>
                </c:pt>
                <c:pt idx="267">
                  <c:v>14.403453689168009</c:v>
                </c:pt>
                <c:pt idx="268">
                  <c:v>14.403453689168009</c:v>
                </c:pt>
                <c:pt idx="269">
                  <c:v>14.403453689168009</c:v>
                </c:pt>
                <c:pt idx="270">
                  <c:v>14.403453689168009</c:v>
                </c:pt>
                <c:pt idx="271">
                  <c:v>14.403453689168009</c:v>
                </c:pt>
                <c:pt idx="272">
                  <c:v>14.403453689168009</c:v>
                </c:pt>
                <c:pt idx="273">
                  <c:v>14.403453689168009</c:v>
                </c:pt>
                <c:pt idx="274">
                  <c:v>14.403453689168009</c:v>
                </c:pt>
                <c:pt idx="275">
                  <c:v>14.403453689168009</c:v>
                </c:pt>
                <c:pt idx="276">
                  <c:v>14.403453689168009</c:v>
                </c:pt>
                <c:pt idx="277">
                  <c:v>14.403453689168009</c:v>
                </c:pt>
                <c:pt idx="278">
                  <c:v>14.403453689168009</c:v>
                </c:pt>
                <c:pt idx="279">
                  <c:v>14.403453689168009</c:v>
                </c:pt>
                <c:pt idx="280">
                  <c:v>14.403453689168009</c:v>
                </c:pt>
                <c:pt idx="281">
                  <c:v>14.403453689168009</c:v>
                </c:pt>
                <c:pt idx="282">
                  <c:v>14.403453689168009</c:v>
                </c:pt>
                <c:pt idx="283">
                  <c:v>14.403453689168009</c:v>
                </c:pt>
                <c:pt idx="284">
                  <c:v>14.403453689168009</c:v>
                </c:pt>
                <c:pt idx="285">
                  <c:v>14.403453689168009</c:v>
                </c:pt>
                <c:pt idx="286">
                  <c:v>14.403453689168009</c:v>
                </c:pt>
                <c:pt idx="287">
                  <c:v>14.403453689168009</c:v>
                </c:pt>
                <c:pt idx="288">
                  <c:v>14.403453689168009</c:v>
                </c:pt>
                <c:pt idx="289">
                  <c:v>14.403453689168009</c:v>
                </c:pt>
                <c:pt idx="290">
                  <c:v>14.403453689168009</c:v>
                </c:pt>
                <c:pt idx="291">
                  <c:v>14.403453689168009</c:v>
                </c:pt>
                <c:pt idx="292">
                  <c:v>14.403453689168009</c:v>
                </c:pt>
                <c:pt idx="293">
                  <c:v>14.403453689168009</c:v>
                </c:pt>
                <c:pt idx="294">
                  <c:v>14.403453689168009</c:v>
                </c:pt>
                <c:pt idx="295">
                  <c:v>14.403453689168009</c:v>
                </c:pt>
                <c:pt idx="296">
                  <c:v>14.403453689168009</c:v>
                </c:pt>
                <c:pt idx="297">
                  <c:v>14.403453689168009</c:v>
                </c:pt>
                <c:pt idx="298">
                  <c:v>14.403453689168009</c:v>
                </c:pt>
                <c:pt idx="299">
                  <c:v>14.403453689168009</c:v>
                </c:pt>
                <c:pt idx="300">
                  <c:v>14.403453689168009</c:v>
                </c:pt>
                <c:pt idx="301">
                  <c:v>14.403453689168009</c:v>
                </c:pt>
                <c:pt idx="302">
                  <c:v>14.403453689168009</c:v>
                </c:pt>
                <c:pt idx="303">
                  <c:v>14.403453689168009</c:v>
                </c:pt>
                <c:pt idx="304">
                  <c:v>14.403453689168009</c:v>
                </c:pt>
                <c:pt idx="305">
                  <c:v>14.403453689168009</c:v>
                </c:pt>
                <c:pt idx="306">
                  <c:v>14.403453689168009</c:v>
                </c:pt>
                <c:pt idx="307">
                  <c:v>14.403453689168009</c:v>
                </c:pt>
                <c:pt idx="308">
                  <c:v>14.403453689168009</c:v>
                </c:pt>
                <c:pt idx="309">
                  <c:v>14.403453689168009</c:v>
                </c:pt>
                <c:pt idx="310">
                  <c:v>14.403453689168009</c:v>
                </c:pt>
                <c:pt idx="311">
                  <c:v>14.403453689168009</c:v>
                </c:pt>
                <c:pt idx="312">
                  <c:v>14.403453689168009</c:v>
                </c:pt>
                <c:pt idx="313">
                  <c:v>14.403453689168009</c:v>
                </c:pt>
                <c:pt idx="314">
                  <c:v>14.403453689168009</c:v>
                </c:pt>
                <c:pt idx="315">
                  <c:v>14.403453689168009</c:v>
                </c:pt>
                <c:pt idx="316">
                  <c:v>14.403453689168009</c:v>
                </c:pt>
                <c:pt idx="317">
                  <c:v>14.403453689168009</c:v>
                </c:pt>
                <c:pt idx="318">
                  <c:v>14.403453689168009</c:v>
                </c:pt>
                <c:pt idx="319">
                  <c:v>14.403453689168009</c:v>
                </c:pt>
                <c:pt idx="320">
                  <c:v>14.403453689168009</c:v>
                </c:pt>
                <c:pt idx="321">
                  <c:v>14.403453689168009</c:v>
                </c:pt>
                <c:pt idx="322">
                  <c:v>14.403453689168009</c:v>
                </c:pt>
                <c:pt idx="323">
                  <c:v>14.403453689168009</c:v>
                </c:pt>
                <c:pt idx="324">
                  <c:v>14.403453689168009</c:v>
                </c:pt>
                <c:pt idx="325">
                  <c:v>14.403453689168009</c:v>
                </c:pt>
                <c:pt idx="326">
                  <c:v>14.403453689168009</c:v>
                </c:pt>
                <c:pt idx="327">
                  <c:v>14.403453689168009</c:v>
                </c:pt>
                <c:pt idx="328">
                  <c:v>14.403453689168009</c:v>
                </c:pt>
                <c:pt idx="329">
                  <c:v>14.403453689168009</c:v>
                </c:pt>
                <c:pt idx="330">
                  <c:v>14.403453689168009</c:v>
                </c:pt>
                <c:pt idx="331">
                  <c:v>14.403453689168009</c:v>
                </c:pt>
                <c:pt idx="332">
                  <c:v>14.403453689168009</c:v>
                </c:pt>
                <c:pt idx="333">
                  <c:v>14.403453689168009</c:v>
                </c:pt>
                <c:pt idx="334">
                  <c:v>14.403453689168009</c:v>
                </c:pt>
                <c:pt idx="335">
                  <c:v>14.403453689168009</c:v>
                </c:pt>
                <c:pt idx="336">
                  <c:v>14.403453689168009</c:v>
                </c:pt>
                <c:pt idx="337">
                  <c:v>14.403453689168009</c:v>
                </c:pt>
                <c:pt idx="338">
                  <c:v>14.403453689168009</c:v>
                </c:pt>
                <c:pt idx="339">
                  <c:v>14.403453689168009</c:v>
                </c:pt>
                <c:pt idx="340">
                  <c:v>14.403453689168009</c:v>
                </c:pt>
                <c:pt idx="341">
                  <c:v>14.403453689168009</c:v>
                </c:pt>
                <c:pt idx="342">
                  <c:v>14.403453689168009</c:v>
                </c:pt>
                <c:pt idx="343">
                  <c:v>14.403453689168009</c:v>
                </c:pt>
                <c:pt idx="344">
                  <c:v>14.403453689168009</c:v>
                </c:pt>
                <c:pt idx="345">
                  <c:v>14.403453689168009</c:v>
                </c:pt>
                <c:pt idx="346">
                  <c:v>14.403453689168009</c:v>
                </c:pt>
                <c:pt idx="347">
                  <c:v>14.403453689168009</c:v>
                </c:pt>
                <c:pt idx="348">
                  <c:v>14.403453689168009</c:v>
                </c:pt>
                <c:pt idx="349">
                  <c:v>14.403453689168009</c:v>
                </c:pt>
                <c:pt idx="350">
                  <c:v>14.403453689168009</c:v>
                </c:pt>
                <c:pt idx="351">
                  <c:v>14.403453689168009</c:v>
                </c:pt>
                <c:pt idx="352">
                  <c:v>14.403453689168009</c:v>
                </c:pt>
                <c:pt idx="353">
                  <c:v>14.403453689168009</c:v>
                </c:pt>
                <c:pt idx="354">
                  <c:v>14.403453689168009</c:v>
                </c:pt>
                <c:pt idx="355">
                  <c:v>14.403453689168009</c:v>
                </c:pt>
                <c:pt idx="356">
                  <c:v>14.403453689168009</c:v>
                </c:pt>
                <c:pt idx="357">
                  <c:v>14.403453689168009</c:v>
                </c:pt>
                <c:pt idx="358">
                  <c:v>14.403453689168009</c:v>
                </c:pt>
                <c:pt idx="359">
                  <c:v>14.403453689168009</c:v>
                </c:pt>
                <c:pt idx="360">
                  <c:v>14.403453689168009</c:v>
                </c:pt>
                <c:pt idx="361">
                  <c:v>14.403453689168009</c:v>
                </c:pt>
                <c:pt idx="362">
                  <c:v>14.403453689168009</c:v>
                </c:pt>
                <c:pt idx="363">
                  <c:v>14.403453689168009</c:v>
                </c:pt>
                <c:pt idx="364">
                  <c:v>14.403453689168009</c:v>
                </c:pt>
                <c:pt idx="365">
                  <c:v>14.403453689168009</c:v>
                </c:pt>
                <c:pt idx="366">
                  <c:v>14.403453689168009</c:v>
                </c:pt>
                <c:pt idx="367">
                  <c:v>14.403453689168009</c:v>
                </c:pt>
                <c:pt idx="368">
                  <c:v>14.403453689168009</c:v>
                </c:pt>
                <c:pt idx="369">
                  <c:v>14.403453689168009</c:v>
                </c:pt>
                <c:pt idx="370">
                  <c:v>14.403453689168009</c:v>
                </c:pt>
                <c:pt idx="371">
                  <c:v>14.403453689168009</c:v>
                </c:pt>
                <c:pt idx="372">
                  <c:v>14.403453689168009</c:v>
                </c:pt>
                <c:pt idx="373">
                  <c:v>14.403453689168009</c:v>
                </c:pt>
                <c:pt idx="374">
                  <c:v>14.403453689168009</c:v>
                </c:pt>
                <c:pt idx="375">
                  <c:v>14.403453689168009</c:v>
                </c:pt>
                <c:pt idx="376">
                  <c:v>14.403453689168009</c:v>
                </c:pt>
                <c:pt idx="377">
                  <c:v>14.403453689168009</c:v>
                </c:pt>
                <c:pt idx="378">
                  <c:v>14.403453689168009</c:v>
                </c:pt>
                <c:pt idx="379">
                  <c:v>14.403453689168009</c:v>
                </c:pt>
                <c:pt idx="380">
                  <c:v>14.403453689168009</c:v>
                </c:pt>
                <c:pt idx="381">
                  <c:v>14.403453689168009</c:v>
                </c:pt>
                <c:pt idx="382">
                  <c:v>14.403453689168009</c:v>
                </c:pt>
                <c:pt idx="383">
                  <c:v>14.403453689168009</c:v>
                </c:pt>
                <c:pt idx="384">
                  <c:v>14.403453689168009</c:v>
                </c:pt>
                <c:pt idx="385">
                  <c:v>14.403453689168009</c:v>
                </c:pt>
                <c:pt idx="386">
                  <c:v>14.403453689168009</c:v>
                </c:pt>
                <c:pt idx="387">
                  <c:v>14.403453689168009</c:v>
                </c:pt>
                <c:pt idx="388">
                  <c:v>14.403453689168009</c:v>
                </c:pt>
                <c:pt idx="389">
                  <c:v>14.403453689168009</c:v>
                </c:pt>
                <c:pt idx="390">
                  <c:v>14.403453689168009</c:v>
                </c:pt>
                <c:pt idx="391">
                  <c:v>14.403453689168009</c:v>
                </c:pt>
                <c:pt idx="392">
                  <c:v>14.403453689168009</c:v>
                </c:pt>
                <c:pt idx="393">
                  <c:v>14.403453689168009</c:v>
                </c:pt>
                <c:pt idx="394">
                  <c:v>14.403453689168009</c:v>
                </c:pt>
                <c:pt idx="395">
                  <c:v>14.403453689168009</c:v>
                </c:pt>
                <c:pt idx="396">
                  <c:v>14.403453689168009</c:v>
                </c:pt>
                <c:pt idx="397">
                  <c:v>14.403453689168009</c:v>
                </c:pt>
                <c:pt idx="398">
                  <c:v>14.403453689168009</c:v>
                </c:pt>
                <c:pt idx="399">
                  <c:v>14.403453689168009</c:v>
                </c:pt>
                <c:pt idx="400">
                  <c:v>14.403453689168009</c:v>
                </c:pt>
                <c:pt idx="401">
                  <c:v>14.403453689168009</c:v>
                </c:pt>
                <c:pt idx="402">
                  <c:v>14.403453689168009</c:v>
                </c:pt>
                <c:pt idx="403">
                  <c:v>14.403453689168009</c:v>
                </c:pt>
                <c:pt idx="404">
                  <c:v>14.403453689168009</c:v>
                </c:pt>
                <c:pt idx="405">
                  <c:v>14.403453689168009</c:v>
                </c:pt>
                <c:pt idx="406">
                  <c:v>14.403453689168009</c:v>
                </c:pt>
                <c:pt idx="407">
                  <c:v>14.403453689168009</c:v>
                </c:pt>
                <c:pt idx="408">
                  <c:v>14.403453689168009</c:v>
                </c:pt>
                <c:pt idx="409">
                  <c:v>14.403453689168009</c:v>
                </c:pt>
                <c:pt idx="410">
                  <c:v>14.403453689168009</c:v>
                </c:pt>
                <c:pt idx="411">
                  <c:v>14.403453689168009</c:v>
                </c:pt>
                <c:pt idx="412">
                  <c:v>14.403453689168009</c:v>
                </c:pt>
                <c:pt idx="413">
                  <c:v>14.403453689168009</c:v>
                </c:pt>
                <c:pt idx="414">
                  <c:v>14.403453689168009</c:v>
                </c:pt>
                <c:pt idx="415">
                  <c:v>14.403453689168009</c:v>
                </c:pt>
                <c:pt idx="416">
                  <c:v>14.403453689168009</c:v>
                </c:pt>
                <c:pt idx="417">
                  <c:v>14.403453689168009</c:v>
                </c:pt>
                <c:pt idx="418">
                  <c:v>14.403453689168009</c:v>
                </c:pt>
                <c:pt idx="419">
                  <c:v>14.403453689168009</c:v>
                </c:pt>
                <c:pt idx="420">
                  <c:v>14.403453689168009</c:v>
                </c:pt>
                <c:pt idx="421">
                  <c:v>14.403453689168009</c:v>
                </c:pt>
                <c:pt idx="422">
                  <c:v>14.403453689168009</c:v>
                </c:pt>
                <c:pt idx="423">
                  <c:v>14.403453689168009</c:v>
                </c:pt>
                <c:pt idx="424">
                  <c:v>14.403453689168009</c:v>
                </c:pt>
                <c:pt idx="425">
                  <c:v>14.403453689168009</c:v>
                </c:pt>
                <c:pt idx="426">
                  <c:v>14.403453689168009</c:v>
                </c:pt>
                <c:pt idx="427">
                  <c:v>14.403453689168009</c:v>
                </c:pt>
                <c:pt idx="428">
                  <c:v>14.403453689168009</c:v>
                </c:pt>
                <c:pt idx="429">
                  <c:v>14.403453689168009</c:v>
                </c:pt>
                <c:pt idx="430">
                  <c:v>14.403453689168009</c:v>
                </c:pt>
                <c:pt idx="431">
                  <c:v>14.403453689168009</c:v>
                </c:pt>
                <c:pt idx="432">
                  <c:v>14.403453689168009</c:v>
                </c:pt>
                <c:pt idx="433">
                  <c:v>14.403453689168009</c:v>
                </c:pt>
                <c:pt idx="434">
                  <c:v>14.403453689168009</c:v>
                </c:pt>
                <c:pt idx="435">
                  <c:v>14.403453689168009</c:v>
                </c:pt>
                <c:pt idx="436">
                  <c:v>14.403453689168009</c:v>
                </c:pt>
                <c:pt idx="437">
                  <c:v>14.403453689168009</c:v>
                </c:pt>
                <c:pt idx="438">
                  <c:v>14.403453689168009</c:v>
                </c:pt>
                <c:pt idx="439">
                  <c:v>14.403453689168009</c:v>
                </c:pt>
                <c:pt idx="440">
                  <c:v>14.403453689168009</c:v>
                </c:pt>
                <c:pt idx="441">
                  <c:v>14.403453689168009</c:v>
                </c:pt>
                <c:pt idx="442">
                  <c:v>14.403453689168009</c:v>
                </c:pt>
                <c:pt idx="443">
                  <c:v>14.403453689168009</c:v>
                </c:pt>
                <c:pt idx="444">
                  <c:v>14.403453689168009</c:v>
                </c:pt>
                <c:pt idx="445">
                  <c:v>14.403453689168009</c:v>
                </c:pt>
                <c:pt idx="446">
                  <c:v>14.403453689168009</c:v>
                </c:pt>
                <c:pt idx="447">
                  <c:v>14.403453689168009</c:v>
                </c:pt>
                <c:pt idx="448">
                  <c:v>14.403453689168009</c:v>
                </c:pt>
                <c:pt idx="449">
                  <c:v>14.403453689168009</c:v>
                </c:pt>
                <c:pt idx="450">
                  <c:v>14.403453689168009</c:v>
                </c:pt>
                <c:pt idx="451">
                  <c:v>14.403453689168009</c:v>
                </c:pt>
                <c:pt idx="452">
                  <c:v>14.403453689168009</c:v>
                </c:pt>
                <c:pt idx="453">
                  <c:v>14.403453689168009</c:v>
                </c:pt>
                <c:pt idx="454">
                  <c:v>14.403453689168009</c:v>
                </c:pt>
                <c:pt idx="455">
                  <c:v>14.403453689168009</c:v>
                </c:pt>
                <c:pt idx="456">
                  <c:v>14.403453689168009</c:v>
                </c:pt>
                <c:pt idx="457">
                  <c:v>14.403453689168009</c:v>
                </c:pt>
                <c:pt idx="458">
                  <c:v>14.403453689168009</c:v>
                </c:pt>
                <c:pt idx="459">
                  <c:v>14.403453689168009</c:v>
                </c:pt>
                <c:pt idx="460">
                  <c:v>14.403453689168009</c:v>
                </c:pt>
                <c:pt idx="461">
                  <c:v>14.403453689168009</c:v>
                </c:pt>
                <c:pt idx="462">
                  <c:v>14.403453689168009</c:v>
                </c:pt>
                <c:pt idx="463">
                  <c:v>14.403453689168009</c:v>
                </c:pt>
                <c:pt idx="464">
                  <c:v>14.403453689168009</c:v>
                </c:pt>
                <c:pt idx="465">
                  <c:v>14.403453689168009</c:v>
                </c:pt>
                <c:pt idx="466">
                  <c:v>14.403453689168009</c:v>
                </c:pt>
                <c:pt idx="467">
                  <c:v>14.403453689168009</c:v>
                </c:pt>
                <c:pt idx="468">
                  <c:v>14.403453689168009</c:v>
                </c:pt>
                <c:pt idx="469">
                  <c:v>14.403453689168009</c:v>
                </c:pt>
                <c:pt idx="470">
                  <c:v>14.403453689168009</c:v>
                </c:pt>
                <c:pt idx="471">
                  <c:v>14.403453689168009</c:v>
                </c:pt>
                <c:pt idx="472">
                  <c:v>14.403453689168009</c:v>
                </c:pt>
                <c:pt idx="473">
                  <c:v>14.403453689168009</c:v>
                </c:pt>
                <c:pt idx="474">
                  <c:v>14.403453689168009</c:v>
                </c:pt>
                <c:pt idx="475">
                  <c:v>14.403453689168009</c:v>
                </c:pt>
                <c:pt idx="476">
                  <c:v>14.403453689168009</c:v>
                </c:pt>
                <c:pt idx="477">
                  <c:v>14.403453689168009</c:v>
                </c:pt>
                <c:pt idx="478">
                  <c:v>14.403453689168009</c:v>
                </c:pt>
                <c:pt idx="479">
                  <c:v>14.403453689168009</c:v>
                </c:pt>
                <c:pt idx="480">
                  <c:v>14.403453689168009</c:v>
                </c:pt>
                <c:pt idx="481">
                  <c:v>14.403453689168009</c:v>
                </c:pt>
                <c:pt idx="482">
                  <c:v>14.403453689168009</c:v>
                </c:pt>
                <c:pt idx="483">
                  <c:v>14.403453689168009</c:v>
                </c:pt>
                <c:pt idx="484">
                  <c:v>14.403453689168009</c:v>
                </c:pt>
                <c:pt idx="485">
                  <c:v>14.403453689168009</c:v>
                </c:pt>
                <c:pt idx="486">
                  <c:v>14.403453689168009</c:v>
                </c:pt>
                <c:pt idx="487">
                  <c:v>14.403453689168009</c:v>
                </c:pt>
                <c:pt idx="488">
                  <c:v>14.403453689168009</c:v>
                </c:pt>
                <c:pt idx="489">
                  <c:v>14.403453689168009</c:v>
                </c:pt>
                <c:pt idx="490">
                  <c:v>14.403453689168009</c:v>
                </c:pt>
                <c:pt idx="491">
                  <c:v>14.403453689168009</c:v>
                </c:pt>
                <c:pt idx="492">
                  <c:v>14.403453689168009</c:v>
                </c:pt>
                <c:pt idx="493">
                  <c:v>14.403453689168009</c:v>
                </c:pt>
                <c:pt idx="494">
                  <c:v>14.403453689168009</c:v>
                </c:pt>
                <c:pt idx="495">
                  <c:v>14.403453689168009</c:v>
                </c:pt>
                <c:pt idx="496">
                  <c:v>14.403453689168009</c:v>
                </c:pt>
                <c:pt idx="497">
                  <c:v>14.403453689168009</c:v>
                </c:pt>
                <c:pt idx="498">
                  <c:v>14.403453689168009</c:v>
                </c:pt>
                <c:pt idx="499">
                  <c:v>14.403453689168009</c:v>
                </c:pt>
                <c:pt idx="500">
                  <c:v>14.403453689168009</c:v>
                </c:pt>
                <c:pt idx="501">
                  <c:v>14.403453689168009</c:v>
                </c:pt>
                <c:pt idx="502">
                  <c:v>14.403453689168009</c:v>
                </c:pt>
                <c:pt idx="503">
                  <c:v>14.403453689168009</c:v>
                </c:pt>
                <c:pt idx="504">
                  <c:v>14.403453689168009</c:v>
                </c:pt>
                <c:pt idx="505">
                  <c:v>14.403453689168009</c:v>
                </c:pt>
                <c:pt idx="506">
                  <c:v>14.403453689168009</c:v>
                </c:pt>
                <c:pt idx="507">
                  <c:v>14.403453689168009</c:v>
                </c:pt>
                <c:pt idx="508">
                  <c:v>14.403453689168009</c:v>
                </c:pt>
                <c:pt idx="509">
                  <c:v>14.403453689168009</c:v>
                </c:pt>
                <c:pt idx="510">
                  <c:v>14.403453689168009</c:v>
                </c:pt>
                <c:pt idx="511">
                  <c:v>14.403453689168009</c:v>
                </c:pt>
                <c:pt idx="512">
                  <c:v>14.403453689168009</c:v>
                </c:pt>
                <c:pt idx="513">
                  <c:v>14.403453689168009</c:v>
                </c:pt>
                <c:pt idx="514">
                  <c:v>14.403453689168009</c:v>
                </c:pt>
                <c:pt idx="515">
                  <c:v>14.403453689168009</c:v>
                </c:pt>
                <c:pt idx="516">
                  <c:v>14.403453689168009</c:v>
                </c:pt>
                <c:pt idx="517">
                  <c:v>14.403453689168009</c:v>
                </c:pt>
                <c:pt idx="518">
                  <c:v>14.403453689168009</c:v>
                </c:pt>
                <c:pt idx="519">
                  <c:v>14.403453689168009</c:v>
                </c:pt>
                <c:pt idx="520">
                  <c:v>14.403453689168009</c:v>
                </c:pt>
                <c:pt idx="521">
                  <c:v>14.403453689168009</c:v>
                </c:pt>
                <c:pt idx="522">
                  <c:v>14.403453689168009</c:v>
                </c:pt>
                <c:pt idx="523">
                  <c:v>14.403453689168009</c:v>
                </c:pt>
                <c:pt idx="524">
                  <c:v>14.403453689168009</c:v>
                </c:pt>
                <c:pt idx="525">
                  <c:v>14.403453689168009</c:v>
                </c:pt>
                <c:pt idx="526">
                  <c:v>14.403453689168009</c:v>
                </c:pt>
                <c:pt idx="527">
                  <c:v>14.403453689168009</c:v>
                </c:pt>
                <c:pt idx="528">
                  <c:v>14.403453689168009</c:v>
                </c:pt>
                <c:pt idx="529">
                  <c:v>14.403453689168009</c:v>
                </c:pt>
                <c:pt idx="530">
                  <c:v>14.403453689168009</c:v>
                </c:pt>
                <c:pt idx="531">
                  <c:v>14.403453689168009</c:v>
                </c:pt>
                <c:pt idx="532">
                  <c:v>14.403453689168009</c:v>
                </c:pt>
                <c:pt idx="533">
                  <c:v>14.403453689168009</c:v>
                </c:pt>
                <c:pt idx="534">
                  <c:v>14.403453689168009</c:v>
                </c:pt>
                <c:pt idx="535">
                  <c:v>14.403453689168009</c:v>
                </c:pt>
                <c:pt idx="536">
                  <c:v>14.403453689168009</c:v>
                </c:pt>
                <c:pt idx="537">
                  <c:v>14.403453689168009</c:v>
                </c:pt>
                <c:pt idx="538">
                  <c:v>14.403453689168009</c:v>
                </c:pt>
                <c:pt idx="539">
                  <c:v>14.403453689168009</c:v>
                </c:pt>
                <c:pt idx="540">
                  <c:v>14.403453689168009</c:v>
                </c:pt>
                <c:pt idx="541">
                  <c:v>14.403453689168009</c:v>
                </c:pt>
                <c:pt idx="542">
                  <c:v>14.403453689168009</c:v>
                </c:pt>
                <c:pt idx="543">
                  <c:v>14.403453689168009</c:v>
                </c:pt>
                <c:pt idx="544">
                  <c:v>14.403453689168009</c:v>
                </c:pt>
                <c:pt idx="545">
                  <c:v>14.403453689168009</c:v>
                </c:pt>
                <c:pt idx="546">
                  <c:v>14.403453689168009</c:v>
                </c:pt>
                <c:pt idx="547">
                  <c:v>14.403453689168009</c:v>
                </c:pt>
                <c:pt idx="548">
                  <c:v>14.403453689168009</c:v>
                </c:pt>
                <c:pt idx="549">
                  <c:v>14.403453689168009</c:v>
                </c:pt>
                <c:pt idx="550">
                  <c:v>14.403453689168009</c:v>
                </c:pt>
                <c:pt idx="551">
                  <c:v>14.403453689168009</c:v>
                </c:pt>
                <c:pt idx="552">
                  <c:v>14.403453689168009</c:v>
                </c:pt>
                <c:pt idx="553">
                  <c:v>14.403453689168009</c:v>
                </c:pt>
                <c:pt idx="554">
                  <c:v>14.403453689168009</c:v>
                </c:pt>
                <c:pt idx="555">
                  <c:v>14.403453689168009</c:v>
                </c:pt>
                <c:pt idx="556">
                  <c:v>14.403453689168009</c:v>
                </c:pt>
                <c:pt idx="557">
                  <c:v>14.403453689168009</c:v>
                </c:pt>
                <c:pt idx="558">
                  <c:v>14.403453689168009</c:v>
                </c:pt>
                <c:pt idx="559">
                  <c:v>14.403453689168009</c:v>
                </c:pt>
                <c:pt idx="560">
                  <c:v>14.403453689168009</c:v>
                </c:pt>
                <c:pt idx="561">
                  <c:v>14.403453689168009</c:v>
                </c:pt>
                <c:pt idx="562">
                  <c:v>14.403453689168009</c:v>
                </c:pt>
                <c:pt idx="563">
                  <c:v>14.403453689168009</c:v>
                </c:pt>
                <c:pt idx="564">
                  <c:v>14.403453689168009</c:v>
                </c:pt>
                <c:pt idx="565">
                  <c:v>14.403453689168009</c:v>
                </c:pt>
                <c:pt idx="566">
                  <c:v>14.403453689168009</c:v>
                </c:pt>
                <c:pt idx="567">
                  <c:v>14.403453689168009</c:v>
                </c:pt>
                <c:pt idx="568">
                  <c:v>14.403453689168009</c:v>
                </c:pt>
                <c:pt idx="569">
                  <c:v>14.403453689168009</c:v>
                </c:pt>
                <c:pt idx="570">
                  <c:v>14.403453689168009</c:v>
                </c:pt>
                <c:pt idx="571">
                  <c:v>14.403453689168009</c:v>
                </c:pt>
                <c:pt idx="572">
                  <c:v>14.403453689168009</c:v>
                </c:pt>
                <c:pt idx="573">
                  <c:v>14.403453689168009</c:v>
                </c:pt>
                <c:pt idx="574">
                  <c:v>14.403453689168009</c:v>
                </c:pt>
                <c:pt idx="575">
                  <c:v>14.403453689168009</c:v>
                </c:pt>
                <c:pt idx="576">
                  <c:v>14.403453689168009</c:v>
                </c:pt>
                <c:pt idx="577">
                  <c:v>14.403453689168009</c:v>
                </c:pt>
                <c:pt idx="578">
                  <c:v>14.403453689168009</c:v>
                </c:pt>
                <c:pt idx="579">
                  <c:v>14.403453689168009</c:v>
                </c:pt>
                <c:pt idx="580">
                  <c:v>14.403453689168009</c:v>
                </c:pt>
                <c:pt idx="581">
                  <c:v>14.403453689168009</c:v>
                </c:pt>
                <c:pt idx="582">
                  <c:v>14.403453689168009</c:v>
                </c:pt>
                <c:pt idx="583">
                  <c:v>14.403453689168009</c:v>
                </c:pt>
                <c:pt idx="584">
                  <c:v>14.403453689168009</c:v>
                </c:pt>
                <c:pt idx="585">
                  <c:v>14.403453689168009</c:v>
                </c:pt>
                <c:pt idx="586">
                  <c:v>14.403453689168009</c:v>
                </c:pt>
                <c:pt idx="587">
                  <c:v>14.403453689168009</c:v>
                </c:pt>
                <c:pt idx="588">
                  <c:v>14.403453689168009</c:v>
                </c:pt>
                <c:pt idx="589">
                  <c:v>14.403453689168009</c:v>
                </c:pt>
                <c:pt idx="590">
                  <c:v>14.403453689168009</c:v>
                </c:pt>
                <c:pt idx="591">
                  <c:v>14.403453689168009</c:v>
                </c:pt>
                <c:pt idx="592">
                  <c:v>14.403453689168009</c:v>
                </c:pt>
                <c:pt idx="593">
                  <c:v>14.403453689168009</c:v>
                </c:pt>
                <c:pt idx="594">
                  <c:v>14.403453689168009</c:v>
                </c:pt>
                <c:pt idx="595">
                  <c:v>14.403453689168009</c:v>
                </c:pt>
                <c:pt idx="596">
                  <c:v>14.403453689168009</c:v>
                </c:pt>
                <c:pt idx="597">
                  <c:v>14.403453689168009</c:v>
                </c:pt>
                <c:pt idx="598">
                  <c:v>14.403453689168009</c:v>
                </c:pt>
                <c:pt idx="599">
                  <c:v>14.403453689168009</c:v>
                </c:pt>
                <c:pt idx="600">
                  <c:v>14.403453689168009</c:v>
                </c:pt>
                <c:pt idx="601">
                  <c:v>14.403453689168009</c:v>
                </c:pt>
                <c:pt idx="602">
                  <c:v>14.403453689168009</c:v>
                </c:pt>
                <c:pt idx="603">
                  <c:v>14.403453689168009</c:v>
                </c:pt>
                <c:pt idx="604">
                  <c:v>14.403453689168009</c:v>
                </c:pt>
                <c:pt idx="605">
                  <c:v>14.403453689168009</c:v>
                </c:pt>
                <c:pt idx="606">
                  <c:v>14.403453689168009</c:v>
                </c:pt>
                <c:pt idx="607">
                  <c:v>14.403453689168009</c:v>
                </c:pt>
                <c:pt idx="608">
                  <c:v>14.403453689168009</c:v>
                </c:pt>
                <c:pt idx="609">
                  <c:v>14.403453689168009</c:v>
                </c:pt>
                <c:pt idx="610">
                  <c:v>14.403453689168009</c:v>
                </c:pt>
                <c:pt idx="611">
                  <c:v>14.403453689168009</c:v>
                </c:pt>
                <c:pt idx="612">
                  <c:v>14.403453689168009</c:v>
                </c:pt>
                <c:pt idx="613">
                  <c:v>14.403453689168009</c:v>
                </c:pt>
                <c:pt idx="614">
                  <c:v>14.403453689168009</c:v>
                </c:pt>
                <c:pt idx="615">
                  <c:v>14.403453689168009</c:v>
                </c:pt>
                <c:pt idx="616">
                  <c:v>14.403453689168009</c:v>
                </c:pt>
                <c:pt idx="617">
                  <c:v>14.403453689168009</c:v>
                </c:pt>
                <c:pt idx="618">
                  <c:v>14.403453689168009</c:v>
                </c:pt>
                <c:pt idx="619">
                  <c:v>14.403453689168009</c:v>
                </c:pt>
                <c:pt idx="620">
                  <c:v>14.403453689168009</c:v>
                </c:pt>
                <c:pt idx="621">
                  <c:v>14.403453689168009</c:v>
                </c:pt>
                <c:pt idx="622">
                  <c:v>14.403453689168009</c:v>
                </c:pt>
                <c:pt idx="623">
                  <c:v>14.403453689168009</c:v>
                </c:pt>
                <c:pt idx="624">
                  <c:v>14.403453689168009</c:v>
                </c:pt>
                <c:pt idx="625">
                  <c:v>14.403453689168009</c:v>
                </c:pt>
                <c:pt idx="626">
                  <c:v>14.403453689168009</c:v>
                </c:pt>
                <c:pt idx="627">
                  <c:v>14.403453689168009</c:v>
                </c:pt>
                <c:pt idx="628">
                  <c:v>14.403453689168009</c:v>
                </c:pt>
                <c:pt idx="629">
                  <c:v>14.403453689168009</c:v>
                </c:pt>
                <c:pt idx="630">
                  <c:v>14.403453689168009</c:v>
                </c:pt>
                <c:pt idx="631">
                  <c:v>14.403453689168009</c:v>
                </c:pt>
                <c:pt idx="632">
                  <c:v>14.403453689168009</c:v>
                </c:pt>
                <c:pt idx="633">
                  <c:v>14.403453689168009</c:v>
                </c:pt>
                <c:pt idx="634">
                  <c:v>14.403453689168009</c:v>
                </c:pt>
                <c:pt idx="635">
                  <c:v>14.403453689168009</c:v>
                </c:pt>
                <c:pt idx="636">
                  <c:v>14.403453689168009</c:v>
                </c:pt>
                <c:pt idx="637">
                  <c:v>14.403453689168009</c:v>
                </c:pt>
                <c:pt idx="638">
                  <c:v>14.403453689168009</c:v>
                </c:pt>
                <c:pt idx="639">
                  <c:v>14.403453689168009</c:v>
                </c:pt>
                <c:pt idx="640">
                  <c:v>14.403453689168009</c:v>
                </c:pt>
                <c:pt idx="641">
                  <c:v>14.403453689168009</c:v>
                </c:pt>
                <c:pt idx="642">
                  <c:v>14.403453689168009</c:v>
                </c:pt>
                <c:pt idx="643">
                  <c:v>14.403453689168009</c:v>
                </c:pt>
                <c:pt idx="644">
                  <c:v>14.403453689168009</c:v>
                </c:pt>
                <c:pt idx="645">
                  <c:v>14.403453689168009</c:v>
                </c:pt>
                <c:pt idx="646">
                  <c:v>14.403453689168009</c:v>
                </c:pt>
                <c:pt idx="647">
                  <c:v>14.403453689168009</c:v>
                </c:pt>
                <c:pt idx="648">
                  <c:v>14.403453689168009</c:v>
                </c:pt>
                <c:pt idx="649">
                  <c:v>14.403453689168009</c:v>
                </c:pt>
                <c:pt idx="650">
                  <c:v>14.403453689168009</c:v>
                </c:pt>
                <c:pt idx="651">
                  <c:v>14.403453689168009</c:v>
                </c:pt>
                <c:pt idx="652">
                  <c:v>14.403453689168009</c:v>
                </c:pt>
                <c:pt idx="653">
                  <c:v>14.403453689168009</c:v>
                </c:pt>
                <c:pt idx="654">
                  <c:v>14.403453689168009</c:v>
                </c:pt>
                <c:pt idx="655">
                  <c:v>14.403453689168009</c:v>
                </c:pt>
                <c:pt idx="656">
                  <c:v>14.403453689168009</c:v>
                </c:pt>
                <c:pt idx="657">
                  <c:v>14.403453689168009</c:v>
                </c:pt>
                <c:pt idx="658">
                  <c:v>14.403453689168009</c:v>
                </c:pt>
                <c:pt idx="659">
                  <c:v>14.403453689168009</c:v>
                </c:pt>
                <c:pt idx="660">
                  <c:v>14.403453689168009</c:v>
                </c:pt>
                <c:pt idx="661">
                  <c:v>14.403453689168009</c:v>
                </c:pt>
                <c:pt idx="662">
                  <c:v>14.403453689168009</c:v>
                </c:pt>
                <c:pt idx="663">
                  <c:v>14.403453689168009</c:v>
                </c:pt>
                <c:pt idx="664">
                  <c:v>14.403453689168009</c:v>
                </c:pt>
                <c:pt idx="665">
                  <c:v>14.403453689168009</c:v>
                </c:pt>
                <c:pt idx="666">
                  <c:v>14.403453689168009</c:v>
                </c:pt>
                <c:pt idx="667">
                  <c:v>14.403453689168009</c:v>
                </c:pt>
                <c:pt idx="668">
                  <c:v>14.403453689168009</c:v>
                </c:pt>
                <c:pt idx="669">
                  <c:v>14.403453689168009</c:v>
                </c:pt>
                <c:pt idx="670">
                  <c:v>14.403453689168009</c:v>
                </c:pt>
                <c:pt idx="671">
                  <c:v>14.403453689168009</c:v>
                </c:pt>
                <c:pt idx="672">
                  <c:v>14.403453689168009</c:v>
                </c:pt>
                <c:pt idx="673">
                  <c:v>14.403453689168009</c:v>
                </c:pt>
                <c:pt idx="674">
                  <c:v>14.403453689168009</c:v>
                </c:pt>
                <c:pt idx="675">
                  <c:v>14.403453689168009</c:v>
                </c:pt>
                <c:pt idx="676">
                  <c:v>14.403453689168009</c:v>
                </c:pt>
                <c:pt idx="677">
                  <c:v>14.403453689168009</c:v>
                </c:pt>
                <c:pt idx="678">
                  <c:v>14.403453689168009</c:v>
                </c:pt>
                <c:pt idx="679">
                  <c:v>14.403453689168009</c:v>
                </c:pt>
                <c:pt idx="680">
                  <c:v>14.403453689168009</c:v>
                </c:pt>
                <c:pt idx="681">
                  <c:v>14.403453689168009</c:v>
                </c:pt>
                <c:pt idx="682">
                  <c:v>14.403453689168009</c:v>
                </c:pt>
                <c:pt idx="683">
                  <c:v>14.403453689168009</c:v>
                </c:pt>
                <c:pt idx="684">
                  <c:v>14.403453689168009</c:v>
                </c:pt>
                <c:pt idx="685">
                  <c:v>14.403453689168009</c:v>
                </c:pt>
              </c:numCache>
            </c:numRef>
          </c:xVal>
          <c:yVal>
            <c:numRef>
              <c:f>'4'!$AD$31:$AD$716</c:f>
              <c:numCache>
                <c:formatCode>#,##0.000</c:formatCode>
                <c:ptCount val="686"/>
                <c:pt idx="0">
                  <c:v>18000</c:v>
                </c:pt>
                <c:pt idx="1">
                  <c:v>75000</c:v>
                </c:pt>
                <c:pt idx="2">
                  <c:v>18335.501233460425</c:v>
                </c:pt>
                <c:pt idx="3">
                  <c:v>74790.311729087232</c:v>
                </c:pt>
                <c:pt idx="4">
                  <c:v>18671.002466920836</c:v>
                </c:pt>
                <c:pt idx="5">
                  <c:v>74580.623458174465</c:v>
                </c:pt>
                <c:pt idx="6">
                  <c:v>19006.503700381261</c:v>
                </c:pt>
                <c:pt idx="7">
                  <c:v>74370.935187261712</c:v>
                </c:pt>
                <c:pt idx="8">
                  <c:v>19342.004933841672</c:v>
                </c:pt>
                <c:pt idx="9">
                  <c:v>74161.246916348959</c:v>
                </c:pt>
                <c:pt idx="10">
                  <c:v>19677.506167302097</c:v>
                </c:pt>
                <c:pt idx="11">
                  <c:v>73951.558645436191</c:v>
                </c:pt>
                <c:pt idx="12">
                  <c:v>20013.007400762523</c:v>
                </c:pt>
                <c:pt idx="13">
                  <c:v>73741.870374523423</c:v>
                </c:pt>
                <c:pt idx="14">
                  <c:v>20348.508634222933</c:v>
                </c:pt>
                <c:pt idx="15">
                  <c:v>73532.182103610656</c:v>
                </c:pt>
                <c:pt idx="16">
                  <c:v>20684.009867683359</c:v>
                </c:pt>
                <c:pt idx="17">
                  <c:v>73322.493832697903</c:v>
                </c:pt>
                <c:pt idx="18">
                  <c:v>21019.511101143784</c:v>
                </c:pt>
                <c:pt idx="19">
                  <c:v>73112.80556178515</c:v>
                </c:pt>
                <c:pt idx="20">
                  <c:v>21355.012334604195</c:v>
                </c:pt>
                <c:pt idx="21">
                  <c:v>72903.117290872382</c:v>
                </c:pt>
                <c:pt idx="22">
                  <c:v>21690.51356806462</c:v>
                </c:pt>
                <c:pt idx="23">
                  <c:v>72693.429019959614</c:v>
                </c:pt>
                <c:pt idx="24">
                  <c:v>22026.014801525031</c:v>
                </c:pt>
                <c:pt idx="25">
                  <c:v>72483.740749046847</c:v>
                </c:pt>
                <c:pt idx="26">
                  <c:v>22361.516034985456</c:v>
                </c:pt>
                <c:pt idx="27">
                  <c:v>72274.052478134079</c:v>
                </c:pt>
                <c:pt idx="28">
                  <c:v>22697.017268445881</c:v>
                </c:pt>
                <c:pt idx="29">
                  <c:v>72064.364207221326</c:v>
                </c:pt>
                <c:pt idx="30">
                  <c:v>23032.518501906292</c:v>
                </c:pt>
                <c:pt idx="31">
                  <c:v>71854.675936308573</c:v>
                </c:pt>
                <c:pt idx="32">
                  <c:v>23368.019735366717</c:v>
                </c:pt>
                <c:pt idx="33">
                  <c:v>71644.987665395805</c:v>
                </c:pt>
                <c:pt idx="34">
                  <c:v>23703.520968827128</c:v>
                </c:pt>
                <c:pt idx="35">
                  <c:v>71435.299394483038</c:v>
                </c:pt>
                <c:pt idx="36">
                  <c:v>24039.022202287553</c:v>
                </c:pt>
                <c:pt idx="37">
                  <c:v>71225.61112357027</c:v>
                </c:pt>
                <c:pt idx="38">
                  <c:v>24374.523435747979</c:v>
                </c:pt>
                <c:pt idx="39">
                  <c:v>71015.922852657517</c:v>
                </c:pt>
                <c:pt idx="40">
                  <c:v>24710.024669208389</c:v>
                </c:pt>
                <c:pt idx="41">
                  <c:v>70806.234581744764</c:v>
                </c:pt>
                <c:pt idx="42">
                  <c:v>25045.525902668815</c:v>
                </c:pt>
                <c:pt idx="43">
                  <c:v>70596.546310831996</c:v>
                </c:pt>
                <c:pt idx="44">
                  <c:v>25381.02713612924</c:v>
                </c:pt>
                <c:pt idx="45">
                  <c:v>70386.858039919229</c:v>
                </c:pt>
                <c:pt idx="46">
                  <c:v>25716.528369589651</c:v>
                </c:pt>
                <c:pt idx="47">
                  <c:v>70177.169769006461</c:v>
                </c:pt>
                <c:pt idx="48">
                  <c:v>26052.029603050076</c:v>
                </c:pt>
                <c:pt idx="49">
                  <c:v>69967.481498093694</c:v>
                </c:pt>
                <c:pt idx="50">
                  <c:v>26387.530836510487</c:v>
                </c:pt>
                <c:pt idx="51">
                  <c:v>69757.79322718094</c:v>
                </c:pt>
                <c:pt idx="52">
                  <c:v>26723.032069970912</c:v>
                </c:pt>
                <c:pt idx="53">
                  <c:v>69548.104956268187</c:v>
                </c:pt>
                <c:pt idx="54">
                  <c:v>27058.533303431337</c:v>
                </c:pt>
                <c:pt idx="55">
                  <c:v>69338.41668535542</c:v>
                </c:pt>
                <c:pt idx="56">
                  <c:v>27394.034536891748</c:v>
                </c:pt>
                <c:pt idx="57">
                  <c:v>69128.728414442652</c:v>
                </c:pt>
                <c:pt idx="58">
                  <c:v>27729.535770352173</c:v>
                </c:pt>
                <c:pt idx="59">
                  <c:v>68919.040143529885</c:v>
                </c:pt>
                <c:pt idx="60">
                  <c:v>28065.037003812598</c:v>
                </c:pt>
                <c:pt idx="61">
                  <c:v>68709.351872617131</c:v>
                </c:pt>
                <c:pt idx="62">
                  <c:v>28400.538237273009</c:v>
                </c:pt>
                <c:pt idx="63">
                  <c:v>68499.663601704378</c:v>
                </c:pt>
                <c:pt idx="64">
                  <c:v>28736.039470733434</c:v>
                </c:pt>
                <c:pt idx="65">
                  <c:v>68289.975330791611</c:v>
                </c:pt>
                <c:pt idx="66">
                  <c:v>29071.540704193845</c:v>
                </c:pt>
                <c:pt idx="67">
                  <c:v>68080.287059878843</c:v>
                </c:pt>
                <c:pt idx="68">
                  <c:v>29407.04193765427</c:v>
                </c:pt>
                <c:pt idx="69">
                  <c:v>67870.598788966076</c:v>
                </c:pt>
                <c:pt idx="70">
                  <c:v>29742.543171114696</c:v>
                </c:pt>
                <c:pt idx="71">
                  <c:v>67660.910518053308</c:v>
                </c:pt>
                <c:pt idx="72">
                  <c:v>30078.044404575106</c:v>
                </c:pt>
                <c:pt idx="73">
                  <c:v>67451.222247140555</c:v>
                </c:pt>
                <c:pt idx="74">
                  <c:v>30413.545638035532</c:v>
                </c:pt>
                <c:pt idx="75">
                  <c:v>67241.533976227802</c:v>
                </c:pt>
                <c:pt idx="76">
                  <c:v>30749.046871495942</c:v>
                </c:pt>
                <c:pt idx="77">
                  <c:v>67031.845705315034</c:v>
                </c:pt>
                <c:pt idx="78">
                  <c:v>31084.548104956368</c:v>
                </c:pt>
                <c:pt idx="79">
                  <c:v>66822.157434402267</c:v>
                </c:pt>
                <c:pt idx="80">
                  <c:v>31420.049338416793</c:v>
                </c:pt>
                <c:pt idx="81">
                  <c:v>66612.469163489499</c:v>
                </c:pt>
                <c:pt idx="82">
                  <c:v>31755.550571877204</c:v>
                </c:pt>
                <c:pt idx="83">
                  <c:v>66402.780892576746</c:v>
                </c:pt>
                <c:pt idx="84">
                  <c:v>32091.051805337629</c:v>
                </c:pt>
                <c:pt idx="85">
                  <c:v>66193.092621663993</c:v>
                </c:pt>
                <c:pt idx="86">
                  <c:v>32426.553038798054</c:v>
                </c:pt>
                <c:pt idx="87">
                  <c:v>65983.404350751225</c:v>
                </c:pt>
                <c:pt idx="88">
                  <c:v>32762.054272258465</c:v>
                </c:pt>
                <c:pt idx="89">
                  <c:v>65773.716079838458</c:v>
                </c:pt>
                <c:pt idx="90">
                  <c:v>33097.55550571889</c:v>
                </c:pt>
                <c:pt idx="91">
                  <c:v>65564.02780892569</c:v>
                </c:pt>
                <c:pt idx="92">
                  <c:v>33433.056739179301</c:v>
                </c:pt>
                <c:pt idx="93">
                  <c:v>65354.339538012937</c:v>
                </c:pt>
                <c:pt idx="94">
                  <c:v>33768.557972639726</c:v>
                </c:pt>
                <c:pt idx="95">
                  <c:v>65144.651267100169</c:v>
                </c:pt>
                <c:pt idx="96">
                  <c:v>34104.059206100152</c:v>
                </c:pt>
                <c:pt idx="97">
                  <c:v>64934.962996187409</c:v>
                </c:pt>
                <c:pt idx="98">
                  <c:v>34439.560439560562</c:v>
                </c:pt>
                <c:pt idx="99">
                  <c:v>64725.274725274649</c:v>
                </c:pt>
                <c:pt idx="100">
                  <c:v>34775.061673020988</c:v>
                </c:pt>
                <c:pt idx="101">
                  <c:v>64515.586454361881</c:v>
                </c:pt>
                <c:pt idx="102">
                  <c:v>35110.562906481398</c:v>
                </c:pt>
                <c:pt idx="103">
                  <c:v>64305.898183449121</c:v>
                </c:pt>
                <c:pt idx="104">
                  <c:v>35446.064139941824</c:v>
                </c:pt>
                <c:pt idx="105">
                  <c:v>64096.20991253636</c:v>
                </c:pt>
                <c:pt idx="106">
                  <c:v>35781.565373402249</c:v>
                </c:pt>
                <c:pt idx="107">
                  <c:v>63886.5216416236</c:v>
                </c:pt>
                <c:pt idx="108">
                  <c:v>36117.06660686266</c:v>
                </c:pt>
                <c:pt idx="109">
                  <c:v>63676.833370710832</c:v>
                </c:pt>
                <c:pt idx="110">
                  <c:v>36452.567840323085</c:v>
                </c:pt>
                <c:pt idx="111">
                  <c:v>63467.145099798072</c:v>
                </c:pt>
                <c:pt idx="112">
                  <c:v>36788.06907378351</c:v>
                </c:pt>
                <c:pt idx="113">
                  <c:v>63257.456828885312</c:v>
                </c:pt>
                <c:pt idx="114">
                  <c:v>37123.570307243921</c:v>
                </c:pt>
                <c:pt idx="115">
                  <c:v>63047.768557972551</c:v>
                </c:pt>
                <c:pt idx="116">
                  <c:v>37459.071540704346</c:v>
                </c:pt>
                <c:pt idx="117">
                  <c:v>62838.080287059784</c:v>
                </c:pt>
                <c:pt idx="118">
                  <c:v>37794.572774164757</c:v>
                </c:pt>
                <c:pt idx="119">
                  <c:v>62628.392016147023</c:v>
                </c:pt>
                <c:pt idx="120">
                  <c:v>38130.074007625182</c:v>
                </c:pt>
                <c:pt idx="121">
                  <c:v>62418.703745234263</c:v>
                </c:pt>
                <c:pt idx="122">
                  <c:v>38465.575241085608</c:v>
                </c:pt>
                <c:pt idx="123">
                  <c:v>62209.015474321495</c:v>
                </c:pt>
                <c:pt idx="124">
                  <c:v>38801.076474546018</c:v>
                </c:pt>
                <c:pt idx="125">
                  <c:v>61999.327203408735</c:v>
                </c:pt>
                <c:pt idx="126">
                  <c:v>39136.577708006444</c:v>
                </c:pt>
                <c:pt idx="127">
                  <c:v>61789.638932495975</c:v>
                </c:pt>
                <c:pt idx="128">
                  <c:v>39472.078941466869</c:v>
                </c:pt>
                <c:pt idx="129">
                  <c:v>61579.950661583214</c:v>
                </c:pt>
                <c:pt idx="130">
                  <c:v>39807.58017492728</c:v>
                </c:pt>
                <c:pt idx="131">
                  <c:v>61370.262390670447</c:v>
                </c:pt>
                <c:pt idx="132">
                  <c:v>40143.081408387705</c:v>
                </c:pt>
                <c:pt idx="133">
                  <c:v>61160.574119757686</c:v>
                </c:pt>
                <c:pt idx="134">
                  <c:v>40478.582641848116</c:v>
                </c:pt>
                <c:pt idx="135">
                  <c:v>60950.885848844926</c:v>
                </c:pt>
                <c:pt idx="136">
                  <c:v>40814.083875308541</c:v>
                </c:pt>
                <c:pt idx="137">
                  <c:v>60741.197577932166</c:v>
                </c:pt>
                <c:pt idx="138">
                  <c:v>41149.585108768966</c:v>
                </c:pt>
                <c:pt idx="139">
                  <c:v>60531.509307019398</c:v>
                </c:pt>
                <c:pt idx="140">
                  <c:v>41485.086342229377</c:v>
                </c:pt>
                <c:pt idx="141">
                  <c:v>60321.821036106638</c:v>
                </c:pt>
                <c:pt idx="142">
                  <c:v>41820.587575689802</c:v>
                </c:pt>
                <c:pt idx="143">
                  <c:v>60112.132765193877</c:v>
                </c:pt>
                <c:pt idx="144">
                  <c:v>42156.088809150213</c:v>
                </c:pt>
                <c:pt idx="145">
                  <c:v>59902.44449428111</c:v>
                </c:pt>
                <c:pt idx="146">
                  <c:v>42491.590042610638</c:v>
                </c:pt>
                <c:pt idx="147">
                  <c:v>59692.756223368349</c:v>
                </c:pt>
                <c:pt idx="148">
                  <c:v>42827.091276071063</c:v>
                </c:pt>
                <c:pt idx="149">
                  <c:v>59483.067952455589</c:v>
                </c:pt>
                <c:pt idx="150">
                  <c:v>43162.592509531474</c:v>
                </c:pt>
                <c:pt idx="151">
                  <c:v>59273.379681542821</c:v>
                </c:pt>
                <c:pt idx="152">
                  <c:v>43498.093742991899</c:v>
                </c:pt>
                <c:pt idx="153">
                  <c:v>59063.691410630068</c:v>
                </c:pt>
                <c:pt idx="154">
                  <c:v>43833.594976452325</c:v>
                </c:pt>
                <c:pt idx="155">
                  <c:v>58854.003139717301</c:v>
                </c:pt>
                <c:pt idx="156">
                  <c:v>44169.096209912736</c:v>
                </c:pt>
                <c:pt idx="157">
                  <c:v>58644.314868804533</c:v>
                </c:pt>
                <c:pt idx="158">
                  <c:v>44504.597443373161</c:v>
                </c:pt>
                <c:pt idx="159">
                  <c:v>58434.62659789178</c:v>
                </c:pt>
                <c:pt idx="160">
                  <c:v>44840.098676833572</c:v>
                </c:pt>
                <c:pt idx="161">
                  <c:v>58224.938326979012</c:v>
                </c:pt>
                <c:pt idx="162">
                  <c:v>45175.599910293997</c:v>
                </c:pt>
                <c:pt idx="163">
                  <c:v>58015.250056066259</c:v>
                </c:pt>
                <c:pt idx="164">
                  <c:v>45511.101143754422</c:v>
                </c:pt>
                <c:pt idx="165">
                  <c:v>57805.561785153492</c:v>
                </c:pt>
                <c:pt idx="166">
                  <c:v>45846.602377214833</c:v>
                </c:pt>
                <c:pt idx="167">
                  <c:v>57595.873514240724</c:v>
                </c:pt>
                <c:pt idx="168">
                  <c:v>46182.103610675258</c:v>
                </c:pt>
                <c:pt idx="169">
                  <c:v>57386.185243327971</c:v>
                </c:pt>
                <c:pt idx="170">
                  <c:v>46517.604844135669</c:v>
                </c:pt>
                <c:pt idx="171">
                  <c:v>57176.496972415203</c:v>
                </c:pt>
                <c:pt idx="172">
                  <c:v>46853.106077596094</c:v>
                </c:pt>
                <c:pt idx="173">
                  <c:v>56966.808701502436</c:v>
                </c:pt>
                <c:pt idx="174">
                  <c:v>47188.607311056519</c:v>
                </c:pt>
                <c:pt idx="175">
                  <c:v>56757.120430589683</c:v>
                </c:pt>
                <c:pt idx="176">
                  <c:v>47524.10854451693</c:v>
                </c:pt>
                <c:pt idx="177">
                  <c:v>56547.432159676915</c:v>
                </c:pt>
                <c:pt idx="178">
                  <c:v>47859.609777977355</c:v>
                </c:pt>
                <c:pt idx="179">
                  <c:v>56337.743888764147</c:v>
                </c:pt>
                <c:pt idx="180">
                  <c:v>48195.111011437781</c:v>
                </c:pt>
                <c:pt idx="181">
                  <c:v>56128.055617851394</c:v>
                </c:pt>
                <c:pt idx="182">
                  <c:v>48530.612244898191</c:v>
                </c:pt>
                <c:pt idx="183">
                  <c:v>55918.367346938627</c:v>
                </c:pt>
                <c:pt idx="184">
                  <c:v>48866.113478358617</c:v>
                </c:pt>
                <c:pt idx="185">
                  <c:v>55708.679076025874</c:v>
                </c:pt>
                <c:pt idx="186">
                  <c:v>49201.614711819027</c:v>
                </c:pt>
                <c:pt idx="187">
                  <c:v>55498.990805113106</c:v>
                </c:pt>
                <c:pt idx="188">
                  <c:v>49537.115945279453</c:v>
                </c:pt>
                <c:pt idx="189">
                  <c:v>55289.302534200338</c:v>
                </c:pt>
                <c:pt idx="190">
                  <c:v>49872.617178739878</c:v>
                </c:pt>
                <c:pt idx="191">
                  <c:v>55079.614263287585</c:v>
                </c:pt>
                <c:pt idx="192">
                  <c:v>50208.118412200289</c:v>
                </c:pt>
                <c:pt idx="193">
                  <c:v>54869.925992374818</c:v>
                </c:pt>
                <c:pt idx="194">
                  <c:v>50543.619645660714</c:v>
                </c:pt>
                <c:pt idx="195">
                  <c:v>54660.23772146205</c:v>
                </c:pt>
                <c:pt idx="196">
                  <c:v>50879.120879121125</c:v>
                </c:pt>
                <c:pt idx="197">
                  <c:v>54450.549450549297</c:v>
                </c:pt>
                <c:pt idx="198">
                  <c:v>51214.62211258155</c:v>
                </c:pt>
                <c:pt idx="199">
                  <c:v>54240.861179636529</c:v>
                </c:pt>
                <c:pt idx="200">
                  <c:v>51550.123346041975</c:v>
                </c:pt>
                <c:pt idx="201">
                  <c:v>54031.172908723762</c:v>
                </c:pt>
                <c:pt idx="202">
                  <c:v>51885.624579502386</c:v>
                </c:pt>
                <c:pt idx="203">
                  <c:v>53821.484637811009</c:v>
                </c:pt>
                <c:pt idx="204">
                  <c:v>52221.125812962811</c:v>
                </c:pt>
                <c:pt idx="205">
                  <c:v>53611.796366898241</c:v>
                </c:pt>
                <c:pt idx="206">
                  <c:v>52556.627046423237</c:v>
                </c:pt>
                <c:pt idx="207">
                  <c:v>53402.108095985488</c:v>
                </c:pt>
                <c:pt idx="208">
                  <c:v>52892.128279883647</c:v>
                </c:pt>
                <c:pt idx="209">
                  <c:v>53192.41982507272</c:v>
                </c:pt>
                <c:pt idx="210">
                  <c:v>53227.629513344073</c:v>
                </c:pt>
                <c:pt idx="211">
                  <c:v>52982.731554159953</c:v>
                </c:pt>
                <c:pt idx="212">
                  <c:v>53227.629513344073</c:v>
                </c:pt>
                <c:pt idx="213">
                  <c:v>52982.731554159953</c:v>
                </c:pt>
                <c:pt idx="214">
                  <c:v>53227.629513344073</c:v>
                </c:pt>
                <c:pt idx="215">
                  <c:v>52982.731554159953</c:v>
                </c:pt>
                <c:pt idx="216">
                  <c:v>53227.629513344073</c:v>
                </c:pt>
                <c:pt idx="217">
                  <c:v>52982.731554159953</c:v>
                </c:pt>
                <c:pt idx="218">
                  <c:v>53227.629513344073</c:v>
                </c:pt>
                <c:pt idx="219">
                  <c:v>52982.731554159953</c:v>
                </c:pt>
                <c:pt idx="220">
                  <c:v>53227.629513344073</c:v>
                </c:pt>
                <c:pt idx="221">
                  <c:v>52982.731554159953</c:v>
                </c:pt>
                <c:pt idx="222">
                  <c:v>53227.629513344073</c:v>
                </c:pt>
                <c:pt idx="223">
                  <c:v>52982.731554159953</c:v>
                </c:pt>
                <c:pt idx="224">
                  <c:v>53227.629513344073</c:v>
                </c:pt>
                <c:pt idx="225">
                  <c:v>52982.731554159953</c:v>
                </c:pt>
                <c:pt idx="226">
                  <c:v>53227.629513344073</c:v>
                </c:pt>
                <c:pt idx="227">
                  <c:v>52982.731554159953</c:v>
                </c:pt>
                <c:pt idx="228">
                  <c:v>53227.629513344073</c:v>
                </c:pt>
                <c:pt idx="229">
                  <c:v>52982.731554159953</c:v>
                </c:pt>
                <c:pt idx="230">
                  <c:v>53227.629513344073</c:v>
                </c:pt>
                <c:pt idx="231">
                  <c:v>52982.731554159953</c:v>
                </c:pt>
                <c:pt idx="232">
                  <c:v>53227.629513344073</c:v>
                </c:pt>
                <c:pt idx="233">
                  <c:v>52982.731554159953</c:v>
                </c:pt>
                <c:pt idx="234">
                  <c:v>53227.629513344073</c:v>
                </c:pt>
                <c:pt idx="235">
                  <c:v>52982.731554159953</c:v>
                </c:pt>
                <c:pt idx="236">
                  <c:v>53227.629513344073</c:v>
                </c:pt>
                <c:pt idx="237">
                  <c:v>52982.731554159953</c:v>
                </c:pt>
                <c:pt idx="238">
                  <c:v>53227.629513344073</c:v>
                </c:pt>
                <c:pt idx="239">
                  <c:v>52982.731554159953</c:v>
                </c:pt>
                <c:pt idx="240">
                  <c:v>53227.629513344073</c:v>
                </c:pt>
                <c:pt idx="241">
                  <c:v>52982.731554159953</c:v>
                </c:pt>
                <c:pt idx="242">
                  <c:v>53227.629513344073</c:v>
                </c:pt>
                <c:pt idx="243">
                  <c:v>52982.731554159953</c:v>
                </c:pt>
                <c:pt idx="244">
                  <c:v>53227.629513344073</c:v>
                </c:pt>
                <c:pt idx="245">
                  <c:v>52982.731554159953</c:v>
                </c:pt>
                <c:pt idx="246">
                  <c:v>53227.629513344073</c:v>
                </c:pt>
                <c:pt idx="247">
                  <c:v>52982.731554159953</c:v>
                </c:pt>
                <c:pt idx="248">
                  <c:v>53227.629513344073</c:v>
                </c:pt>
                <c:pt idx="249">
                  <c:v>52982.731554159953</c:v>
                </c:pt>
                <c:pt idx="250">
                  <c:v>53227.629513344073</c:v>
                </c:pt>
                <c:pt idx="251">
                  <c:v>52982.731554159953</c:v>
                </c:pt>
                <c:pt idx="252">
                  <c:v>53227.629513344073</c:v>
                </c:pt>
                <c:pt idx="253">
                  <c:v>52982.731554159953</c:v>
                </c:pt>
                <c:pt idx="254">
                  <c:v>53227.629513344073</c:v>
                </c:pt>
                <c:pt idx="255">
                  <c:v>52982.731554159953</c:v>
                </c:pt>
                <c:pt idx="256">
                  <c:v>53227.629513344073</c:v>
                </c:pt>
                <c:pt idx="257">
                  <c:v>52982.731554159953</c:v>
                </c:pt>
                <c:pt idx="258">
                  <c:v>53227.629513344073</c:v>
                </c:pt>
                <c:pt idx="259">
                  <c:v>52982.731554159953</c:v>
                </c:pt>
                <c:pt idx="260">
                  <c:v>53227.629513344073</c:v>
                </c:pt>
                <c:pt idx="261">
                  <c:v>52982.731554159953</c:v>
                </c:pt>
                <c:pt idx="262">
                  <c:v>53227.629513344073</c:v>
                </c:pt>
                <c:pt idx="263">
                  <c:v>52982.731554159953</c:v>
                </c:pt>
                <c:pt idx="264">
                  <c:v>53227.629513344073</c:v>
                </c:pt>
                <c:pt idx="265">
                  <c:v>52982.731554159953</c:v>
                </c:pt>
                <c:pt idx="266">
                  <c:v>53227.629513344073</c:v>
                </c:pt>
                <c:pt idx="267">
                  <c:v>52982.731554159953</c:v>
                </c:pt>
                <c:pt idx="268">
                  <c:v>53227.629513344073</c:v>
                </c:pt>
                <c:pt idx="269">
                  <c:v>52982.731554159953</c:v>
                </c:pt>
                <c:pt idx="270">
                  <c:v>53227.629513344073</c:v>
                </c:pt>
                <c:pt idx="271">
                  <c:v>52982.731554159953</c:v>
                </c:pt>
                <c:pt idx="272">
                  <c:v>53227.629513344073</c:v>
                </c:pt>
                <c:pt idx="273">
                  <c:v>52982.731554159953</c:v>
                </c:pt>
                <c:pt idx="274">
                  <c:v>53227.629513344073</c:v>
                </c:pt>
                <c:pt idx="275">
                  <c:v>52982.731554159953</c:v>
                </c:pt>
                <c:pt idx="276">
                  <c:v>53227.629513344073</c:v>
                </c:pt>
                <c:pt idx="277">
                  <c:v>52982.731554159953</c:v>
                </c:pt>
                <c:pt idx="278">
                  <c:v>53227.629513344073</c:v>
                </c:pt>
                <c:pt idx="279">
                  <c:v>52982.731554159953</c:v>
                </c:pt>
                <c:pt idx="280">
                  <c:v>53227.629513344073</c:v>
                </c:pt>
                <c:pt idx="281">
                  <c:v>52982.731554159953</c:v>
                </c:pt>
                <c:pt idx="282">
                  <c:v>53227.629513344073</c:v>
                </c:pt>
                <c:pt idx="283">
                  <c:v>52982.731554159953</c:v>
                </c:pt>
                <c:pt idx="284">
                  <c:v>53227.629513344073</c:v>
                </c:pt>
                <c:pt idx="285">
                  <c:v>52982.731554159953</c:v>
                </c:pt>
                <c:pt idx="286">
                  <c:v>53227.629513344073</c:v>
                </c:pt>
                <c:pt idx="287">
                  <c:v>52982.731554159953</c:v>
                </c:pt>
                <c:pt idx="288">
                  <c:v>53227.629513344073</c:v>
                </c:pt>
                <c:pt idx="289">
                  <c:v>52982.731554159953</c:v>
                </c:pt>
                <c:pt idx="290">
                  <c:v>53227.629513344073</c:v>
                </c:pt>
                <c:pt idx="291">
                  <c:v>52982.731554159953</c:v>
                </c:pt>
                <c:pt idx="292">
                  <c:v>53227.629513344073</c:v>
                </c:pt>
                <c:pt idx="293">
                  <c:v>52982.731554159953</c:v>
                </c:pt>
                <c:pt idx="294">
                  <c:v>53227.629513344073</c:v>
                </c:pt>
                <c:pt idx="295">
                  <c:v>52982.731554159953</c:v>
                </c:pt>
                <c:pt idx="296">
                  <c:v>53227.629513344073</c:v>
                </c:pt>
                <c:pt idx="297">
                  <c:v>52982.731554159953</c:v>
                </c:pt>
                <c:pt idx="298">
                  <c:v>53227.629513344073</c:v>
                </c:pt>
                <c:pt idx="299">
                  <c:v>52982.731554159953</c:v>
                </c:pt>
                <c:pt idx="300">
                  <c:v>53227.629513344073</c:v>
                </c:pt>
                <c:pt idx="301">
                  <c:v>52982.731554159953</c:v>
                </c:pt>
                <c:pt idx="302">
                  <c:v>53227.629513344073</c:v>
                </c:pt>
                <c:pt idx="303">
                  <c:v>52982.731554159953</c:v>
                </c:pt>
                <c:pt idx="304">
                  <c:v>53227.629513344073</c:v>
                </c:pt>
                <c:pt idx="305">
                  <c:v>52982.731554159953</c:v>
                </c:pt>
                <c:pt idx="306">
                  <c:v>53227.629513344073</c:v>
                </c:pt>
                <c:pt idx="307">
                  <c:v>52982.731554159953</c:v>
                </c:pt>
                <c:pt idx="308">
                  <c:v>53227.629513344073</c:v>
                </c:pt>
                <c:pt idx="309">
                  <c:v>52982.731554159953</c:v>
                </c:pt>
                <c:pt idx="310">
                  <c:v>53227.629513344073</c:v>
                </c:pt>
                <c:pt idx="311">
                  <c:v>52982.731554159953</c:v>
                </c:pt>
                <c:pt idx="312">
                  <c:v>53227.629513344073</c:v>
                </c:pt>
                <c:pt idx="313">
                  <c:v>52982.731554159953</c:v>
                </c:pt>
                <c:pt idx="314">
                  <c:v>53227.629513344073</c:v>
                </c:pt>
                <c:pt idx="315">
                  <c:v>52982.731554159953</c:v>
                </c:pt>
                <c:pt idx="316">
                  <c:v>53227.629513344073</c:v>
                </c:pt>
                <c:pt idx="317">
                  <c:v>52982.731554159953</c:v>
                </c:pt>
                <c:pt idx="318">
                  <c:v>53227.629513344073</c:v>
                </c:pt>
                <c:pt idx="319">
                  <c:v>52982.731554159953</c:v>
                </c:pt>
                <c:pt idx="320">
                  <c:v>53227.629513344073</c:v>
                </c:pt>
                <c:pt idx="321">
                  <c:v>52982.731554159953</c:v>
                </c:pt>
                <c:pt idx="322">
                  <c:v>53227.629513344073</c:v>
                </c:pt>
                <c:pt idx="323">
                  <c:v>52982.731554159953</c:v>
                </c:pt>
                <c:pt idx="324">
                  <c:v>53227.629513344073</c:v>
                </c:pt>
                <c:pt idx="325">
                  <c:v>52982.731554159953</c:v>
                </c:pt>
                <c:pt idx="326">
                  <c:v>53227.629513344073</c:v>
                </c:pt>
                <c:pt idx="327">
                  <c:v>52982.731554159953</c:v>
                </c:pt>
                <c:pt idx="328">
                  <c:v>53227.629513344073</c:v>
                </c:pt>
                <c:pt idx="329">
                  <c:v>52982.731554159953</c:v>
                </c:pt>
                <c:pt idx="330">
                  <c:v>53227.629513344073</c:v>
                </c:pt>
                <c:pt idx="331">
                  <c:v>52982.731554159953</c:v>
                </c:pt>
                <c:pt idx="332">
                  <c:v>53227.629513344073</c:v>
                </c:pt>
                <c:pt idx="333">
                  <c:v>52982.731554159953</c:v>
                </c:pt>
                <c:pt idx="334">
                  <c:v>53227.629513344073</c:v>
                </c:pt>
                <c:pt idx="335">
                  <c:v>52982.731554159953</c:v>
                </c:pt>
                <c:pt idx="336">
                  <c:v>53227.629513344073</c:v>
                </c:pt>
                <c:pt idx="337">
                  <c:v>52982.731554159953</c:v>
                </c:pt>
                <c:pt idx="338">
                  <c:v>53227.629513344073</c:v>
                </c:pt>
                <c:pt idx="339">
                  <c:v>52982.731554159953</c:v>
                </c:pt>
                <c:pt idx="340">
                  <c:v>53227.629513344073</c:v>
                </c:pt>
                <c:pt idx="341">
                  <c:v>52982.731554159953</c:v>
                </c:pt>
                <c:pt idx="342">
                  <c:v>53227.629513344073</c:v>
                </c:pt>
                <c:pt idx="343">
                  <c:v>52982.731554159953</c:v>
                </c:pt>
                <c:pt idx="344">
                  <c:v>53227.629513344073</c:v>
                </c:pt>
                <c:pt idx="345">
                  <c:v>52982.731554159953</c:v>
                </c:pt>
                <c:pt idx="346">
                  <c:v>53227.629513344073</c:v>
                </c:pt>
                <c:pt idx="347">
                  <c:v>52982.731554159953</c:v>
                </c:pt>
                <c:pt idx="348">
                  <c:v>53227.629513344073</c:v>
                </c:pt>
                <c:pt idx="349">
                  <c:v>52982.731554159953</c:v>
                </c:pt>
                <c:pt idx="350">
                  <c:v>53227.629513344073</c:v>
                </c:pt>
                <c:pt idx="351">
                  <c:v>52982.731554159953</c:v>
                </c:pt>
                <c:pt idx="352">
                  <c:v>53227.629513344073</c:v>
                </c:pt>
                <c:pt idx="353">
                  <c:v>52982.731554159953</c:v>
                </c:pt>
                <c:pt idx="354">
                  <c:v>53227.629513344073</c:v>
                </c:pt>
                <c:pt idx="355">
                  <c:v>52982.731554159953</c:v>
                </c:pt>
                <c:pt idx="356">
                  <c:v>53227.629513344073</c:v>
                </c:pt>
                <c:pt idx="357">
                  <c:v>52982.731554159953</c:v>
                </c:pt>
                <c:pt idx="358">
                  <c:v>53227.629513344073</c:v>
                </c:pt>
                <c:pt idx="359">
                  <c:v>52982.731554159953</c:v>
                </c:pt>
                <c:pt idx="360">
                  <c:v>53227.629513344073</c:v>
                </c:pt>
                <c:pt idx="361">
                  <c:v>52982.731554159953</c:v>
                </c:pt>
                <c:pt idx="362">
                  <c:v>53227.629513344073</c:v>
                </c:pt>
                <c:pt idx="363">
                  <c:v>52982.731554159953</c:v>
                </c:pt>
                <c:pt idx="364">
                  <c:v>53227.629513344073</c:v>
                </c:pt>
                <c:pt idx="365">
                  <c:v>52982.731554159953</c:v>
                </c:pt>
                <c:pt idx="366">
                  <c:v>53227.629513344073</c:v>
                </c:pt>
                <c:pt idx="367">
                  <c:v>52982.731554159953</c:v>
                </c:pt>
                <c:pt idx="368">
                  <c:v>53227.629513344073</c:v>
                </c:pt>
                <c:pt idx="369">
                  <c:v>52982.731554159953</c:v>
                </c:pt>
                <c:pt idx="370">
                  <c:v>53227.629513344073</c:v>
                </c:pt>
                <c:pt idx="371">
                  <c:v>52982.731554159953</c:v>
                </c:pt>
                <c:pt idx="372">
                  <c:v>53227.629513344073</c:v>
                </c:pt>
                <c:pt idx="373">
                  <c:v>52982.731554159953</c:v>
                </c:pt>
                <c:pt idx="374">
                  <c:v>53227.629513344073</c:v>
                </c:pt>
                <c:pt idx="375">
                  <c:v>52982.731554159953</c:v>
                </c:pt>
                <c:pt idx="376">
                  <c:v>53227.629513344073</c:v>
                </c:pt>
                <c:pt idx="377">
                  <c:v>52982.731554159953</c:v>
                </c:pt>
                <c:pt idx="378">
                  <c:v>53227.629513344073</c:v>
                </c:pt>
                <c:pt idx="379">
                  <c:v>52982.731554159953</c:v>
                </c:pt>
                <c:pt idx="380">
                  <c:v>53227.629513344073</c:v>
                </c:pt>
                <c:pt idx="381">
                  <c:v>52982.731554159953</c:v>
                </c:pt>
                <c:pt idx="382">
                  <c:v>53227.629513344073</c:v>
                </c:pt>
                <c:pt idx="383">
                  <c:v>52982.731554159953</c:v>
                </c:pt>
                <c:pt idx="384">
                  <c:v>53227.629513344073</c:v>
                </c:pt>
                <c:pt idx="385">
                  <c:v>52982.731554159953</c:v>
                </c:pt>
                <c:pt idx="386">
                  <c:v>53227.629513344073</c:v>
                </c:pt>
                <c:pt idx="387">
                  <c:v>52982.731554159953</c:v>
                </c:pt>
                <c:pt idx="388">
                  <c:v>53227.629513344073</c:v>
                </c:pt>
                <c:pt idx="389">
                  <c:v>52982.731554159953</c:v>
                </c:pt>
                <c:pt idx="390">
                  <c:v>53227.629513344073</c:v>
                </c:pt>
                <c:pt idx="391">
                  <c:v>52982.731554159953</c:v>
                </c:pt>
                <c:pt idx="392">
                  <c:v>53227.629513344073</c:v>
                </c:pt>
                <c:pt idx="393">
                  <c:v>52982.731554159953</c:v>
                </c:pt>
                <c:pt idx="394">
                  <c:v>53227.629513344073</c:v>
                </c:pt>
                <c:pt idx="395">
                  <c:v>52982.731554159953</c:v>
                </c:pt>
                <c:pt idx="396">
                  <c:v>53227.629513344073</c:v>
                </c:pt>
                <c:pt idx="397">
                  <c:v>52982.731554159953</c:v>
                </c:pt>
                <c:pt idx="398">
                  <c:v>53227.629513344073</c:v>
                </c:pt>
                <c:pt idx="399">
                  <c:v>52982.731554159953</c:v>
                </c:pt>
                <c:pt idx="400">
                  <c:v>53227.629513344073</c:v>
                </c:pt>
                <c:pt idx="401">
                  <c:v>52982.731554159953</c:v>
                </c:pt>
                <c:pt idx="402">
                  <c:v>53227.629513344073</c:v>
                </c:pt>
                <c:pt idx="403">
                  <c:v>52982.731554159953</c:v>
                </c:pt>
                <c:pt idx="404">
                  <c:v>53227.629513344073</c:v>
                </c:pt>
                <c:pt idx="405">
                  <c:v>52982.731554159953</c:v>
                </c:pt>
                <c:pt idx="406">
                  <c:v>53227.629513344073</c:v>
                </c:pt>
                <c:pt idx="407">
                  <c:v>52982.731554159953</c:v>
                </c:pt>
                <c:pt idx="408">
                  <c:v>53227.629513344073</c:v>
                </c:pt>
                <c:pt idx="409">
                  <c:v>52982.731554159953</c:v>
                </c:pt>
                <c:pt idx="410">
                  <c:v>53227.629513344073</c:v>
                </c:pt>
                <c:pt idx="411">
                  <c:v>52982.731554159953</c:v>
                </c:pt>
                <c:pt idx="412">
                  <c:v>53227.629513344073</c:v>
                </c:pt>
                <c:pt idx="413">
                  <c:v>52982.731554159953</c:v>
                </c:pt>
                <c:pt idx="414">
                  <c:v>53227.629513344073</c:v>
                </c:pt>
                <c:pt idx="415">
                  <c:v>52982.731554159953</c:v>
                </c:pt>
                <c:pt idx="416">
                  <c:v>53227.629513344073</c:v>
                </c:pt>
                <c:pt idx="417">
                  <c:v>52982.731554159953</c:v>
                </c:pt>
                <c:pt idx="418">
                  <c:v>53227.629513344073</c:v>
                </c:pt>
                <c:pt idx="419">
                  <c:v>52982.731554159953</c:v>
                </c:pt>
                <c:pt idx="420">
                  <c:v>53227.629513344073</c:v>
                </c:pt>
                <c:pt idx="421">
                  <c:v>52982.731554159953</c:v>
                </c:pt>
                <c:pt idx="422">
                  <c:v>53227.629513344073</c:v>
                </c:pt>
                <c:pt idx="423">
                  <c:v>52982.731554159953</c:v>
                </c:pt>
                <c:pt idx="424">
                  <c:v>53227.629513344073</c:v>
                </c:pt>
                <c:pt idx="425">
                  <c:v>52982.731554159953</c:v>
                </c:pt>
                <c:pt idx="426">
                  <c:v>53227.629513344073</c:v>
                </c:pt>
                <c:pt idx="427">
                  <c:v>52982.731554159953</c:v>
                </c:pt>
                <c:pt idx="428">
                  <c:v>53227.629513344073</c:v>
                </c:pt>
                <c:pt idx="429">
                  <c:v>52982.731554159953</c:v>
                </c:pt>
                <c:pt idx="430">
                  <c:v>53227.629513344073</c:v>
                </c:pt>
                <c:pt idx="431">
                  <c:v>52982.731554159953</c:v>
                </c:pt>
                <c:pt idx="432">
                  <c:v>53227.629513344073</c:v>
                </c:pt>
                <c:pt idx="433">
                  <c:v>52982.731554159953</c:v>
                </c:pt>
                <c:pt idx="434">
                  <c:v>53227.629513344073</c:v>
                </c:pt>
                <c:pt idx="435">
                  <c:v>52982.731554159953</c:v>
                </c:pt>
                <c:pt idx="436">
                  <c:v>53227.629513344073</c:v>
                </c:pt>
                <c:pt idx="437">
                  <c:v>52982.731554159953</c:v>
                </c:pt>
                <c:pt idx="438">
                  <c:v>53227.629513344073</c:v>
                </c:pt>
                <c:pt idx="439">
                  <c:v>52982.731554159953</c:v>
                </c:pt>
                <c:pt idx="440">
                  <c:v>53227.629513344073</c:v>
                </c:pt>
                <c:pt idx="441">
                  <c:v>52982.731554159953</c:v>
                </c:pt>
                <c:pt idx="442">
                  <c:v>53227.629513344073</c:v>
                </c:pt>
                <c:pt idx="443">
                  <c:v>52982.731554159953</c:v>
                </c:pt>
                <c:pt idx="444">
                  <c:v>53227.629513344073</c:v>
                </c:pt>
                <c:pt idx="445">
                  <c:v>52982.731554159953</c:v>
                </c:pt>
                <c:pt idx="446">
                  <c:v>53227.629513344073</c:v>
                </c:pt>
                <c:pt idx="447">
                  <c:v>52982.731554159953</c:v>
                </c:pt>
                <c:pt idx="448">
                  <c:v>53227.629513344073</c:v>
                </c:pt>
                <c:pt idx="449">
                  <c:v>52982.731554159953</c:v>
                </c:pt>
                <c:pt idx="450">
                  <c:v>53227.629513344073</c:v>
                </c:pt>
                <c:pt idx="451">
                  <c:v>52982.731554159953</c:v>
                </c:pt>
                <c:pt idx="452">
                  <c:v>53227.629513344073</c:v>
                </c:pt>
                <c:pt idx="453">
                  <c:v>52982.731554159953</c:v>
                </c:pt>
                <c:pt idx="454">
                  <c:v>53227.629513344073</c:v>
                </c:pt>
                <c:pt idx="455">
                  <c:v>52982.731554159953</c:v>
                </c:pt>
                <c:pt idx="456">
                  <c:v>53227.629513344073</c:v>
                </c:pt>
                <c:pt idx="457">
                  <c:v>52982.731554159953</c:v>
                </c:pt>
                <c:pt idx="458">
                  <c:v>53227.629513344073</c:v>
                </c:pt>
                <c:pt idx="459">
                  <c:v>52982.731554159953</c:v>
                </c:pt>
                <c:pt idx="460">
                  <c:v>53227.629513344073</c:v>
                </c:pt>
                <c:pt idx="461">
                  <c:v>52982.731554159953</c:v>
                </c:pt>
                <c:pt idx="462">
                  <c:v>53227.629513344073</c:v>
                </c:pt>
                <c:pt idx="463">
                  <c:v>52982.731554159953</c:v>
                </c:pt>
                <c:pt idx="464">
                  <c:v>53227.629513344073</c:v>
                </c:pt>
                <c:pt idx="465">
                  <c:v>52982.731554159953</c:v>
                </c:pt>
                <c:pt idx="466">
                  <c:v>53227.629513344073</c:v>
                </c:pt>
                <c:pt idx="467">
                  <c:v>52982.731554159953</c:v>
                </c:pt>
                <c:pt idx="468">
                  <c:v>53227.629513344073</c:v>
                </c:pt>
                <c:pt idx="469">
                  <c:v>52982.731554159953</c:v>
                </c:pt>
                <c:pt idx="470">
                  <c:v>53227.629513344073</c:v>
                </c:pt>
                <c:pt idx="471">
                  <c:v>52982.731554159953</c:v>
                </c:pt>
                <c:pt idx="472">
                  <c:v>53227.629513344073</c:v>
                </c:pt>
                <c:pt idx="473">
                  <c:v>52982.731554159953</c:v>
                </c:pt>
                <c:pt idx="474">
                  <c:v>53227.629513344073</c:v>
                </c:pt>
                <c:pt idx="475">
                  <c:v>52982.731554159953</c:v>
                </c:pt>
                <c:pt idx="476">
                  <c:v>53227.629513344073</c:v>
                </c:pt>
                <c:pt idx="477">
                  <c:v>52982.731554159953</c:v>
                </c:pt>
                <c:pt idx="478">
                  <c:v>53227.629513344073</c:v>
                </c:pt>
                <c:pt idx="479">
                  <c:v>52982.731554159953</c:v>
                </c:pt>
                <c:pt idx="480">
                  <c:v>53227.629513344073</c:v>
                </c:pt>
                <c:pt idx="481">
                  <c:v>52982.731554159953</c:v>
                </c:pt>
                <c:pt idx="482">
                  <c:v>53227.629513344073</c:v>
                </c:pt>
                <c:pt idx="483">
                  <c:v>52982.731554159953</c:v>
                </c:pt>
                <c:pt idx="484">
                  <c:v>53227.629513344073</c:v>
                </c:pt>
                <c:pt idx="485">
                  <c:v>52982.731554159953</c:v>
                </c:pt>
                <c:pt idx="486">
                  <c:v>53227.629513344073</c:v>
                </c:pt>
                <c:pt idx="487">
                  <c:v>52982.731554159953</c:v>
                </c:pt>
                <c:pt idx="488">
                  <c:v>53227.629513344073</c:v>
                </c:pt>
                <c:pt idx="489">
                  <c:v>52982.731554159953</c:v>
                </c:pt>
                <c:pt idx="490">
                  <c:v>53227.629513344073</c:v>
                </c:pt>
                <c:pt idx="491">
                  <c:v>52982.731554159953</c:v>
                </c:pt>
                <c:pt idx="492">
                  <c:v>53227.629513344073</c:v>
                </c:pt>
                <c:pt idx="493">
                  <c:v>52982.731554159953</c:v>
                </c:pt>
                <c:pt idx="494">
                  <c:v>53227.629513344073</c:v>
                </c:pt>
                <c:pt idx="495">
                  <c:v>52982.731554159953</c:v>
                </c:pt>
                <c:pt idx="496">
                  <c:v>53227.629513344073</c:v>
                </c:pt>
                <c:pt idx="497">
                  <c:v>52982.731554159953</c:v>
                </c:pt>
                <c:pt idx="498">
                  <c:v>53227.629513344073</c:v>
                </c:pt>
                <c:pt idx="499">
                  <c:v>52982.731554159953</c:v>
                </c:pt>
                <c:pt idx="500">
                  <c:v>53227.629513344073</c:v>
                </c:pt>
                <c:pt idx="501">
                  <c:v>52982.731554159953</c:v>
                </c:pt>
                <c:pt idx="502">
                  <c:v>53227.629513344073</c:v>
                </c:pt>
                <c:pt idx="503">
                  <c:v>52982.731554159953</c:v>
                </c:pt>
                <c:pt idx="504">
                  <c:v>53227.629513344073</c:v>
                </c:pt>
                <c:pt idx="505">
                  <c:v>52982.731554159953</c:v>
                </c:pt>
                <c:pt idx="506">
                  <c:v>53227.629513344073</c:v>
                </c:pt>
                <c:pt idx="507">
                  <c:v>52982.731554159953</c:v>
                </c:pt>
                <c:pt idx="508">
                  <c:v>53227.629513344073</c:v>
                </c:pt>
                <c:pt idx="509">
                  <c:v>52982.731554159953</c:v>
                </c:pt>
                <c:pt idx="510">
                  <c:v>53227.629513344073</c:v>
                </c:pt>
                <c:pt idx="511">
                  <c:v>52982.731554159953</c:v>
                </c:pt>
                <c:pt idx="512">
                  <c:v>53227.629513344073</c:v>
                </c:pt>
                <c:pt idx="513">
                  <c:v>52982.731554159953</c:v>
                </c:pt>
                <c:pt idx="514">
                  <c:v>53227.629513344073</c:v>
                </c:pt>
                <c:pt idx="515">
                  <c:v>52982.731554159953</c:v>
                </c:pt>
                <c:pt idx="516">
                  <c:v>53227.629513344073</c:v>
                </c:pt>
                <c:pt idx="517">
                  <c:v>52982.731554159953</c:v>
                </c:pt>
                <c:pt idx="518">
                  <c:v>53227.629513344073</c:v>
                </c:pt>
                <c:pt idx="519">
                  <c:v>52982.731554159953</c:v>
                </c:pt>
                <c:pt idx="520">
                  <c:v>53227.629513344073</c:v>
                </c:pt>
                <c:pt idx="521">
                  <c:v>52982.731554159953</c:v>
                </c:pt>
                <c:pt idx="522">
                  <c:v>53227.629513344073</c:v>
                </c:pt>
                <c:pt idx="523">
                  <c:v>52982.731554159953</c:v>
                </c:pt>
                <c:pt idx="524">
                  <c:v>53227.629513344073</c:v>
                </c:pt>
                <c:pt idx="525">
                  <c:v>52982.731554159953</c:v>
                </c:pt>
                <c:pt idx="526">
                  <c:v>53227.629513344073</c:v>
                </c:pt>
                <c:pt idx="527">
                  <c:v>52982.731554159953</c:v>
                </c:pt>
                <c:pt idx="528">
                  <c:v>53227.629513344073</c:v>
                </c:pt>
                <c:pt idx="529">
                  <c:v>52982.731554159953</c:v>
                </c:pt>
                <c:pt idx="530">
                  <c:v>53227.629513344073</c:v>
                </c:pt>
                <c:pt idx="531">
                  <c:v>52982.731554159953</c:v>
                </c:pt>
                <c:pt idx="532">
                  <c:v>53227.629513344073</c:v>
                </c:pt>
                <c:pt idx="533">
                  <c:v>52982.731554159953</c:v>
                </c:pt>
                <c:pt idx="534">
                  <c:v>53227.629513344073</c:v>
                </c:pt>
                <c:pt idx="535">
                  <c:v>52982.731554159953</c:v>
                </c:pt>
                <c:pt idx="536">
                  <c:v>53227.629513344073</c:v>
                </c:pt>
                <c:pt idx="537">
                  <c:v>52982.731554159953</c:v>
                </c:pt>
                <c:pt idx="538">
                  <c:v>53227.629513344073</c:v>
                </c:pt>
                <c:pt idx="539">
                  <c:v>52982.731554159953</c:v>
                </c:pt>
                <c:pt idx="540">
                  <c:v>53227.629513344073</c:v>
                </c:pt>
                <c:pt idx="541">
                  <c:v>52982.731554159953</c:v>
                </c:pt>
                <c:pt idx="542">
                  <c:v>53227.629513344073</c:v>
                </c:pt>
                <c:pt idx="543">
                  <c:v>52982.731554159953</c:v>
                </c:pt>
                <c:pt idx="544">
                  <c:v>53227.629513344073</c:v>
                </c:pt>
                <c:pt idx="545">
                  <c:v>52982.731554159953</c:v>
                </c:pt>
                <c:pt idx="546">
                  <c:v>53227.629513344073</c:v>
                </c:pt>
                <c:pt idx="547">
                  <c:v>52982.731554159953</c:v>
                </c:pt>
                <c:pt idx="548">
                  <c:v>53227.629513344073</c:v>
                </c:pt>
                <c:pt idx="549">
                  <c:v>52982.731554159953</c:v>
                </c:pt>
                <c:pt idx="550">
                  <c:v>53227.629513344073</c:v>
                </c:pt>
                <c:pt idx="551">
                  <c:v>52982.731554159953</c:v>
                </c:pt>
                <c:pt idx="552">
                  <c:v>53227.629513344073</c:v>
                </c:pt>
                <c:pt idx="553">
                  <c:v>52982.731554159953</c:v>
                </c:pt>
                <c:pt idx="554">
                  <c:v>53227.629513344073</c:v>
                </c:pt>
                <c:pt idx="555">
                  <c:v>52982.731554159953</c:v>
                </c:pt>
                <c:pt idx="556">
                  <c:v>53227.629513344073</c:v>
                </c:pt>
                <c:pt idx="557">
                  <c:v>52982.731554159953</c:v>
                </c:pt>
                <c:pt idx="558">
                  <c:v>53227.629513344073</c:v>
                </c:pt>
                <c:pt idx="559">
                  <c:v>52982.731554159953</c:v>
                </c:pt>
                <c:pt idx="560">
                  <c:v>53227.629513344073</c:v>
                </c:pt>
                <c:pt idx="561">
                  <c:v>52982.731554159953</c:v>
                </c:pt>
                <c:pt idx="562">
                  <c:v>53227.629513344073</c:v>
                </c:pt>
                <c:pt idx="563">
                  <c:v>52982.731554159953</c:v>
                </c:pt>
                <c:pt idx="564">
                  <c:v>53227.629513344073</c:v>
                </c:pt>
                <c:pt idx="565">
                  <c:v>52982.731554159953</c:v>
                </c:pt>
                <c:pt idx="566">
                  <c:v>53227.629513344073</c:v>
                </c:pt>
                <c:pt idx="567">
                  <c:v>52982.731554159953</c:v>
                </c:pt>
                <c:pt idx="568">
                  <c:v>53227.629513344073</c:v>
                </c:pt>
                <c:pt idx="569">
                  <c:v>52982.731554159953</c:v>
                </c:pt>
                <c:pt idx="570">
                  <c:v>53227.629513344073</c:v>
                </c:pt>
                <c:pt idx="571">
                  <c:v>52982.731554159953</c:v>
                </c:pt>
                <c:pt idx="572">
                  <c:v>53227.629513344073</c:v>
                </c:pt>
                <c:pt idx="573">
                  <c:v>52982.731554159953</c:v>
                </c:pt>
                <c:pt idx="574">
                  <c:v>53227.629513344073</c:v>
                </c:pt>
                <c:pt idx="575">
                  <c:v>52982.731554159953</c:v>
                </c:pt>
                <c:pt idx="576">
                  <c:v>53227.629513344073</c:v>
                </c:pt>
                <c:pt idx="577">
                  <c:v>52982.731554159953</c:v>
                </c:pt>
                <c:pt idx="578">
                  <c:v>53227.629513344073</c:v>
                </c:pt>
                <c:pt idx="579">
                  <c:v>52982.731554159953</c:v>
                </c:pt>
                <c:pt idx="580">
                  <c:v>53227.629513344073</c:v>
                </c:pt>
                <c:pt idx="581">
                  <c:v>52982.731554159953</c:v>
                </c:pt>
                <c:pt idx="582">
                  <c:v>53227.629513344073</c:v>
                </c:pt>
                <c:pt idx="583">
                  <c:v>52982.731554159953</c:v>
                </c:pt>
                <c:pt idx="584">
                  <c:v>53227.629513344073</c:v>
                </c:pt>
                <c:pt idx="585">
                  <c:v>52982.731554159953</c:v>
                </c:pt>
                <c:pt idx="586">
                  <c:v>53227.629513344073</c:v>
                </c:pt>
                <c:pt idx="587">
                  <c:v>52982.731554159953</c:v>
                </c:pt>
                <c:pt idx="588">
                  <c:v>53227.629513344073</c:v>
                </c:pt>
                <c:pt idx="589">
                  <c:v>52982.731554159953</c:v>
                </c:pt>
                <c:pt idx="590">
                  <c:v>53227.629513344073</c:v>
                </c:pt>
                <c:pt idx="591">
                  <c:v>52982.731554159953</c:v>
                </c:pt>
                <c:pt idx="592">
                  <c:v>53227.629513344073</c:v>
                </c:pt>
                <c:pt idx="593">
                  <c:v>52982.731554159953</c:v>
                </c:pt>
                <c:pt idx="594">
                  <c:v>53227.629513344073</c:v>
                </c:pt>
                <c:pt idx="595">
                  <c:v>52982.731554159953</c:v>
                </c:pt>
                <c:pt idx="596">
                  <c:v>53227.629513344073</c:v>
                </c:pt>
                <c:pt idx="597">
                  <c:v>52982.731554159953</c:v>
                </c:pt>
                <c:pt idx="598">
                  <c:v>53227.629513344073</c:v>
                </c:pt>
                <c:pt idx="599">
                  <c:v>52982.731554159953</c:v>
                </c:pt>
                <c:pt idx="600">
                  <c:v>53227.629513344073</c:v>
                </c:pt>
                <c:pt idx="601">
                  <c:v>52982.731554159953</c:v>
                </c:pt>
                <c:pt idx="602">
                  <c:v>53227.629513344073</c:v>
                </c:pt>
                <c:pt idx="603">
                  <c:v>52982.731554159953</c:v>
                </c:pt>
                <c:pt idx="604">
                  <c:v>53227.629513344073</c:v>
                </c:pt>
                <c:pt idx="605">
                  <c:v>52982.731554159953</c:v>
                </c:pt>
                <c:pt idx="606">
                  <c:v>53227.629513344073</c:v>
                </c:pt>
                <c:pt idx="607">
                  <c:v>52982.731554159953</c:v>
                </c:pt>
                <c:pt idx="608">
                  <c:v>53227.629513344073</c:v>
                </c:pt>
                <c:pt idx="609">
                  <c:v>52982.731554159953</c:v>
                </c:pt>
                <c:pt idx="610">
                  <c:v>53227.629513344073</c:v>
                </c:pt>
                <c:pt idx="611">
                  <c:v>52982.731554159953</c:v>
                </c:pt>
                <c:pt idx="612">
                  <c:v>53227.629513344073</c:v>
                </c:pt>
                <c:pt idx="613">
                  <c:v>52982.731554159953</c:v>
                </c:pt>
                <c:pt idx="614">
                  <c:v>53227.629513344073</c:v>
                </c:pt>
                <c:pt idx="615">
                  <c:v>52982.731554159953</c:v>
                </c:pt>
                <c:pt idx="616">
                  <c:v>53227.629513344073</c:v>
                </c:pt>
                <c:pt idx="617">
                  <c:v>52982.731554159953</c:v>
                </c:pt>
                <c:pt idx="618">
                  <c:v>53227.629513344073</c:v>
                </c:pt>
                <c:pt idx="619">
                  <c:v>52982.731554159953</c:v>
                </c:pt>
                <c:pt idx="620">
                  <c:v>53227.629513344073</c:v>
                </c:pt>
                <c:pt idx="621">
                  <c:v>52982.731554159953</c:v>
                </c:pt>
                <c:pt idx="622">
                  <c:v>53227.629513344073</c:v>
                </c:pt>
                <c:pt idx="623">
                  <c:v>52982.731554159953</c:v>
                </c:pt>
                <c:pt idx="624">
                  <c:v>53227.629513344073</c:v>
                </c:pt>
                <c:pt idx="625">
                  <c:v>52982.731554159953</c:v>
                </c:pt>
                <c:pt idx="626">
                  <c:v>53227.629513344073</c:v>
                </c:pt>
                <c:pt idx="627">
                  <c:v>52982.731554159953</c:v>
                </c:pt>
                <c:pt idx="628">
                  <c:v>53227.629513344073</c:v>
                </c:pt>
                <c:pt idx="629">
                  <c:v>52982.731554159953</c:v>
                </c:pt>
                <c:pt idx="630">
                  <c:v>53227.629513344073</c:v>
                </c:pt>
                <c:pt idx="631">
                  <c:v>52982.731554159953</c:v>
                </c:pt>
                <c:pt idx="632">
                  <c:v>53227.629513344073</c:v>
                </c:pt>
                <c:pt idx="633">
                  <c:v>52982.731554159953</c:v>
                </c:pt>
                <c:pt idx="634">
                  <c:v>53227.629513344073</c:v>
                </c:pt>
                <c:pt idx="635">
                  <c:v>52982.731554159953</c:v>
                </c:pt>
                <c:pt idx="636">
                  <c:v>53227.629513344073</c:v>
                </c:pt>
                <c:pt idx="637">
                  <c:v>52982.731554159953</c:v>
                </c:pt>
                <c:pt idx="638">
                  <c:v>53227.629513344073</c:v>
                </c:pt>
                <c:pt idx="639">
                  <c:v>52982.731554159953</c:v>
                </c:pt>
                <c:pt idx="640">
                  <c:v>53227.629513344073</c:v>
                </c:pt>
                <c:pt idx="641">
                  <c:v>52982.731554159953</c:v>
                </c:pt>
                <c:pt idx="642">
                  <c:v>53227.629513344073</c:v>
                </c:pt>
                <c:pt idx="643">
                  <c:v>52982.731554159953</c:v>
                </c:pt>
                <c:pt idx="644">
                  <c:v>53227.629513344073</c:v>
                </c:pt>
                <c:pt idx="645">
                  <c:v>52982.731554159953</c:v>
                </c:pt>
                <c:pt idx="646">
                  <c:v>53227.629513344073</c:v>
                </c:pt>
                <c:pt idx="647">
                  <c:v>52982.731554159953</c:v>
                </c:pt>
                <c:pt idx="648">
                  <c:v>53227.629513344073</c:v>
                </c:pt>
                <c:pt idx="649">
                  <c:v>52982.731554159953</c:v>
                </c:pt>
                <c:pt idx="650">
                  <c:v>53227.629513344073</c:v>
                </c:pt>
                <c:pt idx="651">
                  <c:v>52982.731554159953</c:v>
                </c:pt>
                <c:pt idx="652">
                  <c:v>53227.629513344073</c:v>
                </c:pt>
                <c:pt idx="653">
                  <c:v>52982.731554159953</c:v>
                </c:pt>
                <c:pt idx="654">
                  <c:v>53227.629513344073</c:v>
                </c:pt>
                <c:pt idx="655">
                  <c:v>52982.731554159953</c:v>
                </c:pt>
                <c:pt idx="656">
                  <c:v>53227.629513344073</c:v>
                </c:pt>
                <c:pt idx="657">
                  <c:v>52982.731554159953</c:v>
                </c:pt>
                <c:pt idx="658">
                  <c:v>53227.629513344073</c:v>
                </c:pt>
                <c:pt idx="659">
                  <c:v>52982.731554159953</c:v>
                </c:pt>
                <c:pt idx="660">
                  <c:v>53227.629513344073</c:v>
                </c:pt>
                <c:pt idx="661">
                  <c:v>52982.731554159953</c:v>
                </c:pt>
                <c:pt idx="662">
                  <c:v>53227.629513344073</c:v>
                </c:pt>
                <c:pt idx="663">
                  <c:v>52982.731554159953</c:v>
                </c:pt>
                <c:pt idx="664">
                  <c:v>53227.629513344073</c:v>
                </c:pt>
                <c:pt idx="665">
                  <c:v>52982.731554159953</c:v>
                </c:pt>
                <c:pt idx="666">
                  <c:v>53227.629513344073</c:v>
                </c:pt>
                <c:pt idx="667">
                  <c:v>52982.731554159953</c:v>
                </c:pt>
                <c:pt idx="668">
                  <c:v>53227.629513344073</c:v>
                </c:pt>
                <c:pt idx="669">
                  <c:v>52982.731554159953</c:v>
                </c:pt>
                <c:pt idx="670">
                  <c:v>53227.629513344073</c:v>
                </c:pt>
                <c:pt idx="671">
                  <c:v>52982.731554159953</c:v>
                </c:pt>
                <c:pt idx="672">
                  <c:v>53227.629513344073</c:v>
                </c:pt>
                <c:pt idx="673">
                  <c:v>52982.731554159953</c:v>
                </c:pt>
                <c:pt idx="674">
                  <c:v>53227.629513344073</c:v>
                </c:pt>
                <c:pt idx="675">
                  <c:v>52982.731554159953</c:v>
                </c:pt>
                <c:pt idx="676">
                  <c:v>53227.629513344073</c:v>
                </c:pt>
                <c:pt idx="677">
                  <c:v>52982.731554159953</c:v>
                </c:pt>
                <c:pt idx="678">
                  <c:v>53227.629513344073</c:v>
                </c:pt>
                <c:pt idx="679">
                  <c:v>52982.731554159953</c:v>
                </c:pt>
                <c:pt idx="680">
                  <c:v>53227.629513344073</c:v>
                </c:pt>
                <c:pt idx="681">
                  <c:v>52982.731554159953</c:v>
                </c:pt>
                <c:pt idx="682">
                  <c:v>53227.629513344073</c:v>
                </c:pt>
                <c:pt idx="683">
                  <c:v>52982.731554159953</c:v>
                </c:pt>
                <c:pt idx="684">
                  <c:v>53227.629513344073</c:v>
                </c:pt>
                <c:pt idx="685">
                  <c:v>52982.731554159953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D25-4214-94DC-DED54EAF60EA}"/>
            </c:ext>
          </c:extLst>
        </c:ser>
        <c:ser>
          <c:idx val="5"/>
          <c:order val="3"/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'4'!$AC$23:$AC$24</c:f>
              <c:numCache>
                <c:formatCode>_ * #,##0_ ;_ * \-#,##0_ ;_ * "-"??_ ;_ @_ 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xVal>
          <c:yVal>
            <c:numRef>
              <c:f>'4'!$AD$23:$AD$24</c:f>
              <c:numCache>
                <c:formatCode>_ * #,##0_ ;_ * \-#,##0_ ;_ * "-"??_ ;_ @_ </c:formatCode>
                <c:ptCount val="2"/>
                <c:pt idx="0">
                  <c:v>18000</c:v>
                </c:pt>
                <c:pt idx="1">
                  <c:v>75000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D25-4214-94DC-DED54EAF60EA}"/>
            </c:ext>
          </c:extLst>
        </c:ser>
        <c:ser>
          <c:idx val="7"/>
          <c:order val="4"/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'4'!$AC$26:$AC$27</c:f>
              <c:numCache>
                <c:formatCode>_ * #,##0_ ;_ * \-#,##0_ ;_ * "-"??_ ;_ @_ 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'4'!$AD$26:$AD$27</c:f>
              <c:numCache>
                <c:formatCode>_ * #,##0_ ;_ * \-#,##0_ ;_ * "-"??_ ;_ @_ </c:formatCode>
                <c:ptCount val="2"/>
                <c:pt idx="0">
                  <c:v>18000</c:v>
                </c:pt>
                <c:pt idx="1">
                  <c:v>18000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D25-4214-94DC-DED54EAF60EA}"/>
            </c:ext>
          </c:extLst>
        </c:ser>
        <c:ser>
          <c:idx val="6"/>
          <c:order val="5"/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'4'!$AE$23:$AE$24</c:f>
              <c:numCache>
                <c:formatCode>_ * #,##0_ ;_ * \-#,##0_ ;_ * "-"??_ ;_ @_ 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'4'!$AF$23:$AF$24</c:f>
              <c:numCache>
                <c:formatCode>_ * #,##0_ ;_ * \-#,##0_ ;_ * "-"??_ ;_ @_ </c:formatCode>
                <c:ptCount val="2"/>
                <c:pt idx="0">
                  <c:v>75000</c:v>
                </c:pt>
                <c:pt idx="1">
                  <c:v>75000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D25-4214-94DC-DED54EAF60EA}"/>
            </c:ext>
          </c:extLst>
        </c:ser>
        <c:ser>
          <c:idx val="0"/>
          <c:order val="6"/>
          <c:tx>
            <c:strRef>
              <c:f>'4'!$AD$16</c:f>
              <c:strCache>
                <c:ptCount val="1"/>
                <c:pt idx="0">
                  <c:v>Efterspørgsel</c:v>
                </c:pt>
              </c:strCache>
            </c:strRef>
          </c:tx>
          <c:spPr>
            <a:ln w="28575">
              <a:solidFill>
                <a:srgbClr val="FF0000"/>
              </a:solidFill>
              <a:headEnd type="none"/>
              <a:tailEnd type="triangle"/>
            </a:ln>
          </c:spPr>
          <c:marker>
            <c:symbol val="none"/>
          </c:marker>
          <c:xVal>
            <c:numRef>
              <c:f>'4'!$AC$17:$AC$18</c:f>
              <c:numCache>
                <c:formatCode>#,##0_ ;\-#,##0\ </c:formatCode>
                <c:ptCount val="2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'4'!$AD$17:$AD$18</c:f>
              <c:numCache>
                <c:formatCode>#,##0_ ;\-#,##0\ </c:formatCode>
                <c:ptCount val="2"/>
                <c:pt idx="0">
                  <c:v>125000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D25-4214-94DC-DED54EAF60EA}"/>
            </c:ext>
          </c:extLst>
        </c:ser>
        <c:ser>
          <c:idx val="2"/>
          <c:order val="7"/>
          <c:tx>
            <c:strRef>
              <c:f>'4'!$AE$16</c:f>
              <c:strCache>
                <c:ptCount val="1"/>
                <c:pt idx="0">
                  <c:v>Udbud</c:v>
                </c:pt>
              </c:strCache>
            </c:strRef>
          </c:tx>
          <c:spPr>
            <a:ln w="28575">
              <a:solidFill>
                <a:schemeClr val="tx2"/>
              </a:solidFill>
              <a:tailEnd type="triangle"/>
            </a:ln>
          </c:spPr>
          <c:marker>
            <c:symbol val="none"/>
          </c:marker>
          <c:xVal>
            <c:numRef>
              <c:f>'4'!$AC$17:$AC$18</c:f>
              <c:numCache>
                <c:formatCode>#,##0_ ;\-#,##0\ </c:formatCode>
                <c:ptCount val="2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'4'!$AE$17:$AE$18</c:f>
              <c:numCache>
                <c:formatCode>#,##0_ ;\-#,##0\ </c:formatCode>
                <c:ptCount val="2"/>
                <c:pt idx="0">
                  <c:v>-62000</c:v>
                </c:pt>
                <c:pt idx="1">
                  <c:v>138000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D25-4214-94DC-DED54EAF60EA}"/>
            </c:ext>
          </c:extLst>
        </c:ser>
        <c:ser>
          <c:idx val="4"/>
          <c:order val="8"/>
          <c:tx>
            <c:v>Optimale mængde</c:v>
          </c:tx>
          <c:marker>
            <c:symbol val="none"/>
          </c:marker>
          <c:xVal>
            <c:numRef>
              <c:f>'4'!$AC$19</c:f>
              <c:numCache>
                <c:formatCode>General</c:formatCode>
                <c:ptCount val="1"/>
                <c:pt idx="0">
                  <c:v>10</c:v>
                </c:pt>
              </c:numCache>
            </c:numRef>
          </c:xVal>
          <c:yVal>
            <c:numRef>
              <c:f>'4'!$AD$19</c:f>
              <c:numCache>
                <c:formatCode>General</c:formatCode>
                <c:ptCount val="1"/>
                <c:pt idx="0">
                  <c:v>75000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D25-4214-94DC-DED54EAF60EA}"/>
            </c:ext>
          </c:extLst>
        </c:ser>
        <c:ser>
          <c:idx val="1"/>
          <c:order val="9"/>
          <c:tx>
            <c:v>Efterspørgelse udskudt</c:v>
          </c:tx>
          <c:spPr>
            <a:ln w="31750">
              <a:solidFill>
                <a:srgbClr val="FF0000"/>
              </a:solidFill>
              <a:prstDash val="dash"/>
              <a:tailEnd type="triangle"/>
            </a:ln>
          </c:spPr>
          <c:marker>
            <c:symbol val="none"/>
          </c:marker>
          <c:xVal>
            <c:numRef>
              <c:f>'4'!$AF$17:$AF$18</c:f>
              <c:numCache>
                <c:formatCode>0</c:formatCode>
                <c:ptCount val="2"/>
                <c:pt idx="0" formatCode="General">
                  <c:v>0</c:v>
                </c:pt>
                <c:pt idx="1">
                  <c:v>25</c:v>
                </c:pt>
              </c:numCache>
            </c:numRef>
          </c:xVal>
          <c:yVal>
            <c:numRef>
              <c:f>'4'!$AG$17:$AG$18</c:f>
              <c:numCache>
                <c:formatCode>#,##0</c:formatCode>
                <c:ptCount val="2"/>
                <c:pt idx="0">
                  <c:v>68000</c:v>
                </c:pt>
                <c:pt idx="1">
                  <c:v>-57000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ED25-4214-94DC-DED54EAF60EA}"/>
            </c:ext>
          </c:extLst>
        </c:ser>
        <c:ser>
          <c:idx val="3"/>
          <c:order val="10"/>
          <c:spPr>
            <a:ln>
              <a:noFill/>
            </a:ln>
          </c:spPr>
          <c:marker>
            <c:symbol val="circle"/>
            <c:size val="7"/>
            <c:spPr>
              <a:solidFill>
                <a:schemeClr val="bg1"/>
              </a:solidFill>
              <a:ln w="22225">
                <a:solidFill>
                  <a:srgbClr val="FF0000"/>
                </a:solidFill>
                <a:prstDash val="sysDash"/>
              </a:ln>
            </c:spPr>
          </c:marker>
          <c:xVal>
            <c:numRef>
              <c:f>'4'!$G$7</c:f>
              <c:numCache>
                <c:formatCode>#,##0</c:formatCode>
                <c:ptCount val="1"/>
                <c:pt idx="0">
                  <c:v>10</c:v>
                </c:pt>
              </c:numCache>
            </c:numRef>
          </c:xVal>
          <c:yVal>
            <c:numRef>
              <c:f>'4'!$AC$20</c:f>
              <c:numCache>
                <c:formatCode>#,##0</c:formatCode>
                <c:ptCount val="1"/>
                <c:pt idx="0">
                  <c:v>18000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ED25-4214-94DC-DED54EAF6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7385352"/>
        <c:axId val="397388488"/>
      </c:scatterChart>
      <c:valAx>
        <c:axId val="397385352"/>
        <c:scaling>
          <c:orientation val="minMax"/>
          <c:min val="0"/>
        </c:scaling>
        <c:delete val="0"/>
        <c:axPos val="b"/>
        <c:majorGridlines/>
        <c:numFmt formatCode="#,##0" sourceLinked="0"/>
        <c:majorTickMark val="none"/>
        <c:minorTickMark val="none"/>
        <c:tickLblPos val="nextTo"/>
        <c:spPr>
          <a:ln>
            <a:solidFill>
              <a:srgbClr val="868686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7388488"/>
        <c:crosses val="autoZero"/>
        <c:crossBetween val="midCat"/>
      </c:valAx>
      <c:valAx>
        <c:axId val="39738848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397385352"/>
        <c:crosses val="autoZero"/>
        <c:crossBetween val="midCat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8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8.0892643623428157E-2"/>
          <c:y val="0.87319902253597614"/>
          <c:w val="0.85998820852790225"/>
          <c:h val="8.3312201731521637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Ligevægt</a:t>
            </a:r>
          </a:p>
        </c:rich>
      </c:tx>
      <c:layout>
        <c:manualLayout>
          <c:xMode val="edge"/>
          <c:yMode val="edge"/>
          <c:x val="0.40769167581092514"/>
          <c:y val="2.11640211640211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036544234636547"/>
          <c:y val="0.17057598964512999"/>
          <c:w val="0.75275316124849223"/>
          <c:h val="0.62091829053503766"/>
        </c:manualLayout>
      </c:layout>
      <c:scatterChart>
        <c:scatterStyle val="lineMarker"/>
        <c:varyColors val="0"/>
        <c:ser>
          <c:idx val="10"/>
          <c:order val="0"/>
          <c:spPr>
            <a:ln>
              <a:solidFill>
                <a:srgbClr val="F3F303">
                  <a:alpha val="70000"/>
                </a:srgbClr>
              </a:solidFill>
            </a:ln>
          </c:spPr>
          <c:marker>
            <c:symbol val="none"/>
          </c:marker>
          <c:xVal>
            <c:numRef>
              <c:f>'5'!$AE$31:$AE$716</c:f>
              <c:numCache>
                <c:formatCode>#,##0.000</c:formatCode>
                <c:ptCount val="686"/>
                <c:pt idx="0">
                  <c:v>0</c:v>
                </c:pt>
                <c:pt idx="1">
                  <c:v>0</c:v>
                </c:pt>
                <c:pt idx="2">
                  <c:v>5.0459744337295352E-2</c:v>
                </c:pt>
                <c:pt idx="3">
                  <c:v>5.0459744337295352E-2</c:v>
                </c:pt>
                <c:pt idx="4">
                  <c:v>0.1009194886745907</c:v>
                </c:pt>
                <c:pt idx="5">
                  <c:v>0.1009194886745907</c:v>
                </c:pt>
                <c:pt idx="6">
                  <c:v>0.15137923301188605</c:v>
                </c:pt>
                <c:pt idx="7">
                  <c:v>0.15137923301188605</c:v>
                </c:pt>
                <c:pt idx="8">
                  <c:v>0.20183897734918141</c:v>
                </c:pt>
                <c:pt idx="9">
                  <c:v>0.20183897734918141</c:v>
                </c:pt>
                <c:pt idx="10">
                  <c:v>0.25229872168647677</c:v>
                </c:pt>
                <c:pt idx="11">
                  <c:v>0.25229872168647677</c:v>
                </c:pt>
                <c:pt idx="12">
                  <c:v>0.3027584660237721</c:v>
                </c:pt>
                <c:pt idx="13">
                  <c:v>0.3027584660237721</c:v>
                </c:pt>
                <c:pt idx="14">
                  <c:v>0.35321821036106743</c:v>
                </c:pt>
                <c:pt idx="15">
                  <c:v>0.35321821036106743</c:v>
                </c:pt>
                <c:pt idx="16">
                  <c:v>0.40367795469836276</c:v>
                </c:pt>
                <c:pt idx="17">
                  <c:v>0.40367795469836276</c:v>
                </c:pt>
                <c:pt idx="18">
                  <c:v>0.45413769903565809</c:v>
                </c:pt>
                <c:pt idx="19">
                  <c:v>0.45413769903565809</c:v>
                </c:pt>
                <c:pt idx="20">
                  <c:v>0.50459744337295342</c:v>
                </c:pt>
                <c:pt idx="21">
                  <c:v>0.50459744337295342</c:v>
                </c:pt>
                <c:pt idx="22">
                  <c:v>0.55505718771024881</c:v>
                </c:pt>
                <c:pt idx="23">
                  <c:v>0.55505718771024881</c:v>
                </c:pt>
                <c:pt idx="24">
                  <c:v>0.6055169320475442</c:v>
                </c:pt>
                <c:pt idx="25">
                  <c:v>0.6055169320475442</c:v>
                </c:pt>
                <c:pt idx="26">
                  <c:v>0.65597667638483959</c:v>
                </c:pt>
                <c:pt idx="27">
                  <c:v>0.65597667638483959</c:v>
                </c:pt>
                <c:pt idx="28">
                  <c:v>0.70643642072213497</c:v>
                </c:pt>
                <c:pt idx="29">
                  <c:v>0.70643642072213497</c:v>
                </c:pt>
                <c:pt idx="30">
                  <c:v>0.75689616505943036</c:v>
                </c:pt>
                <c:pt idx="31">
                  <c:v>0.75689616505943036</c:v>
                </c:pt>
                <c:pt idx="32">
                  <c:v>0.80735590939672575</c:v>
                </c:pt>
                <c:pt idx="33">
                  <c:v>0.80735590939672575</c:v>
                </c:pt>
                <c:pt idx="34">
                  <c:v>0.85781565373402113</c:v>
                </c:pt>
                <c:pt idx="35">
                  <c:v>0.85781565373402113</c:v>
                </c:pt>
                <c:pt idx="36">
                  <c:v>0.90827539807131652</c:v>
                </c:pt>
                <c:pt idx="37">
                  <c:v>0.90827539807131652</c:v>
                </c:pt>
                <c:pt idx="38">
                  <c:v>0.95873514240861191</c:v>
                </c:pt>
                <c:pt idx="39">
                  <c:v>0.95873514240861191</c:v>
                </c:pt>
                <c:pt idx="40">
                  <c:v>1.0091948867459073</c:v>
                </c:pt>
                <c:pt idx="41">
                  <c:v>1.0091948867459073</c:v>
                </c:pt>
                <c:pt idx="42">
                  <c:v>1.0596546310832027</c:v>
                </c:pt>
                <c:pt idx="43">
                  <c:v>1.0596546310832027</c:v>
                </c:pt>
                <c:pt idx="44">
                  <c:v>1.1101143754204981</c:v>
                </c:pt>
                <c:pt idx="45">
                  <c:v>1.1101143754204981</c:v>
                </c:pt>
                <c:pt idx="46">
                  <c:v>1.1605741197577935</c:v>
                </c:pt>
                <c:pt idx="47">
                  <c:v>1.1605741197577935</c:v>
                </c:pt>
                <c:pt idx="48">
                  <c:v>1.2110338640950888</c:v>
                </c:pt>
                <c:pt idx="49">
                  <c:v>1.2110338640950888</c:v>
                </c:pt>
                <c:pt idx="50">
                  <c:v>1.2614936084323842</c:v>
                </c:pt>
                <c:pt idx="51">
                  <c:v>1.2614936084323842</c:v>
                </c:pt>
                <c:pt idx="52">
                  <c:v>1.3119533527696796</c:v>
                </c:pt>
                <c:pt idx="53">
                  <c:v>1.3119533527696796</c:v>
                </c:pt>
                <c:pt idx="54">
                  <c:v>1.362413097106975</c:v>
                </c:pt>
                <c:pt idx="55">
                  <c:v>1.362413097106975</c:v>
                </c:pt>
                <c:pt idx="56">
                  <c:v>1.4128728414442704</c:v>
                </c:pt>
                <c:pt idx="57">
                  <c:v>1.4128728414442704</c:v>
                </c:pt>
                <c:pt idx="58">
                  <c:v>1.4633325857815658</c:v>
                </c:pt>
                <c:pt idx="59">
                  <c:v>1.4633325857815658</c:v>
                </c:pt>
                <c:pt idx="60">
                  <c:v>1.5137923301188612</c:v>
                </c:pt>
                <c:pt idx="61">
                  <c:v>1.5137923301188612</c:v>
                </c:pt>
                <c:pt idx="62">
                  <c:v>1.5642520744561565</c:v>
                </c:pt>
                <c:pt idx="63">
                  <c:v>1.5642520744561565</c:v>
                </c:pt>
                <c:pt idx="64">
                  <c:v>1.6147118187934519</c:v>
                </c:pt>
                <c:pt idx="65">
                  <c:v>1.6147118187934519</c:v>
                </c:pt>
                <c:pt idx="66">
                  <c:v>1.6651715631307473</c:v>
                </c:pt>
                <c:pt idx="67">
                  <c:v>1.6651715631307473</c:v>
                </c:pt>
                <c:pt idx="68">
                  <c:v>1.7156313074680427</c:v>
                </c:pt>
                <c:pt idx="69">
                  <c:v>1.7156313074680427</c:v>
                </c:pt>
                <c:pt idx="70">
                  <c:v>1.7660910518053381</c:v>
                </c:pt>
                <c:pt idx="71">
                  <c:v>1.7660910518053381</c:v>
                </c:pt>
                <c:pt idx="72">
                  <c:v>1.8165507961426335</c:v>
                </c:pt>
                <c:pt idx="73">
                  <c:v>1.8165507961426335</c:v>
                </c:pt>
                <c:pt idx="74">
                  <c:v>1.8670105404799289</c:v>
                </c:pt>
                <c:pt idx="75">
                  <c:v>1.8670105404799289</c:v>
                </c:pt>
                <c:pt idx="76">
                  <c:v>1.9174702848172243</c:v>
                </c:pt>
                <c:pt idx="77">
                  <c:v>1.9174702848172243</c:v>
                </c:pt>
                <c:pt idx="78">
                  <c:v>1.9679300291545196</c:v>
                </c:pt>
                <c:pt idx="79">
                  <c:v>1.9679300291545196</c:v>
                </c:pt>
                <c:pt idx="80">
                  <c:v>2.018389773491815</c:v>
                </c:pt>
                <c:pt idx="81">
                  <c:v>2.018389773491815</c:v>
                </c:pt>
                <c:pt idx="82">
                  <c:v>2.0688495178291104</c:v>
                </c:pt>
                <c:pt idx="83">
                  <c:v>2.0688495178291104</c:v>
                </c:pt>
                <c:pt idx="84">
                  <c:v>2.1193092621664058</c:v>
                </c:pt>
                <c:pt idx="85">
                  <c:v>2.1193092621664058</c:v>
                </c:pt>
                <c:pt idx="86">
                  <c:v>2.1697690065037012</c:v>
                </c:pt>
                <c:pt idx="87">
                  <c:v>2.1697690065037012</c:v>
                </c:pt>
                <c:pt idx="88">
                  <c:v>2.2202287508409966</c:v>
                </c:pt>
                <c:pt idx="89">
                  <c:v>2.2202287508409966</c:v>
                </c:pt>
                <c:pt idx="90">
                  <c:v>2.270688495178292</c:v>
                </c:pt>
                <c:pt idx="91">
                  <c:v>2.270688495178292</c:v>
                </c:pt>
                <c:pt idx="92">
                  <c:v>2.3211482395155874</c:v>
                </c:pt>
                <c:pt idx="93">
                  <c:v>2.3211482395155874</c:v>
                </c:pt>
                <c:pt idx="94">
                  <c:v>2.3716079838528827</c:v>
                </c:pt>
                <c:pt idx="95">
                  <c:v>2.3716079838528827</c:v>
                </c:pt>
                <c:pt idx="96">
                  <c:v>2.4220677281901781</c:v>
                </c:pt>
                <c:pt idx="97">
                  <c:v>2.4220677281901781</c:v>
                </c:pt>
                <c:pt idx="98">
                  <c:v>2.4725274725274735</c:v>
                </c:pt>
                <c:pt idx="99">
                  <c:v>2.4725274725274735</c:v>
                </c:pt>
                <c:pt idx="100">
                  <c:v>2.5229872168647689</c:v>
                </c:pt>
                <c:pt idx="101">
                  <c:v>2.5229872168647689</c:v>
                </c:pt>
                <c:pt idx="102">
                  <c:v>2.5734469612020643</c:v>
                </c:pt>
                <c:pt idx="103">
                  <c:v>2.5734469612020643</c:v>
                </c:pt>
                <c:pt idx="104">
                  <c:v>2.6239067055393597</c:v>
                </c:pt>
                <c:pt idx="105">
                  <c:v>2.6239067055393597</c:v>
                </c:pt>
                <c:pt idx="106">
                  <c:v>2.6743664498766551</c:v>
                </c:pt>
                <c:pt idx="107">
                  <c:v>2.6743664498766551</c:v>
                </c:pt>
                <c:pt idx="108">
                  <c:v>2.7248261942139504</c:v>
                </c:pt>
                <c:pt idx="109">
                  <c:v>2.7248261942139504</c:v>
                </c:pt>
                <c:pt idx="110">
                  <c:v>2.7752859385512458</c:v>
                </c:pt>
                <c:pt idx="111">
                  <c:v>2.7752859385512458</c:v>
                </c:pt>
                <c:pt idx="112">
                  <c:v>2.8257456828885412</c:v>
                </c:pt>
                <c:pt idx="113">
                  <c:v>2.8257456828885412</c:v>
                </c:pt>
                <c:pt idx="114">
                  <c:v>2.8762054272258366</c:v>
                </c:pt>
                <c:pt idx="115">
                  <c:v>2.8762054272258366</c:v>
                </c:pt>
                <c:pt idx="116">
                  <c:v>2.926665171563132</c:v>
                </c:pt>
                <c:pt idx="117">
                  <c:v>2.926665171563132</c:v>
                </c:pt>
                <c:pt idx="118">
                  <c:v>2.9771249159004274</c:v>
                </c:pt>
                <c:pt idx="119">
                  <c:v>2.9771249159004274</c:v>
                </c:pt>
                <c:pt idx="120">
                  <c:v>3.0275846602377228</c:v>
                </c:pt>
                <c:pt idx="121">
                  <c:v>3.0275846602377228</c:v>
                </c:pt>
                <c:pt idx="122">
                  <c:v>3.0780444045750182</c:v>
                </c:pt>
                <c:pt idx="123">
                  <c:v>3.0780444045750182</c:v>
                </c:pt>
                <c:pt idx="124">
                  <c:v>3.1285041489123135</c:v>
                </c:pt>
                <c:pt idx="125">
                  <c:v>3.1285041489123135</c:v>
                </c:pt>
                <c:pt idx="126">
                  <c:v>3.1789638932496089</c:v>
                </c:pt>
                <c:pt idx="127">
                  <c:v>3.1789638932496089</c:v>
                </c:pt>
                <c:pt idx="128">
                  <c:v>3.2294236375869043</c:v>
                </c:pt>
                <c:pt idx="129">
                  <c:v>3.2294236375869043</c:v>
                </c:pt>
                <c:pt idx="130">
                  <c:v>3.2798833819241997</c:v>
                </c:pt>
                <c:pt idx="131">
                  <c:v>3.2798833819241997</c:v>
                </c:pt>
                <c:pt idx="132">
                  <c:v>3.3303431262614951</c:v>
                </c:pt>
                <c:pt idx="133">
                  <c:v>3.3303431262614951</c:v>
                </c:pt>
                <c:pt idx="134">
                  <c:v>3.3808028705987905</c:v>
                </c:pt>
                <c:pt idx="135">
                  <c:v>3.3808028705987905</c:v>
                </c:pt>
                <c:pt idx="136">
                  <c:v>3.4312626149360859</c:v>
                </c:pt>
                <c:pt idx="137">
                  <c:v>3.4312626149360859</c:v>
                </c:pt>
                <c:pt idx="138">
                  <c:v>3.4817223592733813</c:v>
                </c:pt>
                <c:pt idx="139">
                  <c:v>3.4817223592733813</c:v>
                </c:pt>
                <c:pt idx="140">
                  <c:v>3.5321821036106766</c:v>
                </c:pt>
                <c:pt idx="141">
                  <c:v>3.5321821036106766</c:v>
                </c:pt>
                <c:pt idx="142">
                  <c:v>3.582641847947972</c:v>
                </c:pt>
                <c:pt idx="143">
                  <c:v>3.582641847947972</c:v>
                </c:pt>
                <c:pt idx="144">
                  <c:v>3.6331015922852674</c:v>
                </c:pt>
                <c:pt idx="145">
                  <c:v>3.6331015922852674</c:v>
                </c:pt>
                <c:pt idx="146">
                  <c:v>3.6835613366225628</c:v>
                </c:pt>
                <c:pt idx="147">
                  <c:v>3.6835613366225628</c:v>
                </c:pt>
                <c:pt idx="148">
                  <c:v>3.7340210809598582</c:v>
                </c:pt>
                <c:pt idx="149">
                  <c:v>3.7340210809598582</c:v>
                </c:pt>
                <c:pt idx="150">
                  <c:v>3.7844808252971536</c:v>
                </c:pt>
                <c:pt idx="151">
                  <c:v>3.7844808252971536</c:v>
                </c:pt>
                <c:pt idx="152">
                  <c:v>3.834940569634449</c:v>
                </c:pt>
                <c:pt idx="153">
                  <c:v>3.834940569634449</c:v>
                </c:pt>
                <c:pt idx="154">
                  <c:v>3.8854003139717443</c:v>
                </c:pt>
                <c:pt idx="155">
                  <c:v>3.8854003139717443</c:v>
                </c:pt>
                <c:pt idx="156">
                  <c:v>3.9358600583090397</c:v>
                </c:pt>
                <c:pt idx="157">
                  <c:v>3.9358600583090397</c:v>
                </c:pt>
                <c:pt idx="158">
                  <c:v>3.9863198026463351</c:v>
                </c:pt>
                <c:pt idx="159">
                  <c:v>3.9863198026463351</c:v>
                </c:pt>
                <c:pt idx="160">
                  <c:v>4.0367795469836301</c:v>
                </c:pt>
                <c:pt idx="161">
                  <c:v>4.0367795469836301</c:v>
                </c:pt>
                <c:pt idx="162">
                  <c:v>4.087239291320925</c:v>
                </c:pt>
                <c:pt idx="163">
                  <c:v>4.087239291320925</c:v>
                </c:pt>
                <c:pt idx="164">
                  <c:v>4.1376990356582199</c:v>
                </c:pt>
                <c:pt idx="165">
                  <c:v>4.1376990356582199</c:v>
                </c:pt>
                <c:pt idx="166">
                  <c:v>4.1881587799955149</c:v>
                </c:pt>
                <c:pt idx="167">
                  <c:v>4.1881587799955149</c:v>
                </c:pt>
                <c:pt idx="168">
                  <c:v>4.2386185243328098</c:v>
                </c:pt>
                <c:pt idx="169">
                  <c:v>4.2386185243328098</c:v>
                </c:pt>
                <c:pt idx="170">
                  <c:v>4.2890782686701048</c:v>
                </c:pt>
                <c:pt idx="171">
                  <c:v>4.2890782686701048</c:v>
                </c:pt>
                <c:pt idx="172">
                  <c:v>4.3395380130073997</c:v>
                </c:pt>
                <c:pt idx="173">
                  <c:v>4.3395380130073997</c:v>
                </c:pt>
                <c:pt idx="174">
                  <c:v>4.3899977573446947</c:v>
                </c:pt>
                <c:pt idx="175">
                  <c:v>4.3899977573446947</c:v>
                </c:pt>
                <c:pt idx="176">
                  <c:v>4.4404575016819896</c:v>
                </c:pt>
                <c:pt idx="177">
                  <c:v>4.4404575016819896</c:v>
                </c:pt>
                <c:pt idx="178">
                  <c:v>4.4909172460192845</c:v>
                </c:pt>
                <c:pt idx="179">
                  <c:v>4.4909172460192845</c:v>
                </c:pt>
                <c:pt idx="180">
                  <c:v>4.5413769903565795</c:v>
                </c:pt>
                <c:pt idx="181">
                  <c:v>4.5413769903565795</c:v>
                </c:pt>
                <c:pt idx="182">
                  <c:v>4.5918367346938744</c:v>
                </c:pt>
                <c:pt idx="183">
                  <c:v>4.5918367346938744</c:v>
                </c:pt>
                <c:pt idx="184">
                  <c:v>4.6422964790311694</c:v>
                </c:pt>
                <c:pt idx="185">
                  <c:v>4.6422964790311694</c:v>
                </c:pt>
                <c:pt idx="186">
                  <c:v>4.6927562233684643</c:v>
                </c:pt>
                <c:pt idx="187">
                  <c:v>4.6927562233684643</c:v>
                </c:pt>
                <c:pt idx="188">
                  <c:v>4.7432159677057593</c:v>
                </c:pt>
                <c:pt idx="189">
                  <c:v>4.7432159677057593</c:v>
                </c:pt>
                <c:pt idx="190">
                  <c:v>4.7936757120430542</c:v>
                </c:pt>
                <c:pt idx="191">
                  <c:v>4.7936757120430542</c:v>
                </c:pt>
                <c:pt idx="192">
                  <c:v>4.8441354563803491</c:v>
                </c:pt>
                <c:pt idx="193">
                  <c:v>4.8441354563803491</c:v>
                </c:pt>
                <c:pt idx="194">
                  <c:v>4.8945952007176441</c:v>
                </c:pt>
                <c:pt idx="195">
                  <c:v>4.8945952007176441</c:v>
                </c:pt>
                <c:pt idx="196">
                  <c:v>4.945054945054939</c:v>
                </c:pt>
                <c:pt idx="197">
                  <c:v>4.945054945054939</c:v>
                </c:pt>
                <c:pt idx="198">
                  <c:v>4.995514689392234</c:v>
                </c:pt>
                <c:pt idx="199">
                  <c:v>4.995514689392234</c:v>
                </c:pt>
                <c:pt idx="200">
                  <c:v>5.0459744337295289</c:v>
                </c:pt>
                <c:pt idx="201">
                  <c:v>5.0459744337295289</c:v>
                </c:pt>
                <c:pt idx="202">
                  <c:v>5.0964341780668239</c:v>
                </c:pt>
                <c:pt idx="203">
                  <c:v>5.0964341780668239</c:v>
                </c:pt>
                <c:pt idx="204">
                  <c:v>5.1468939224041188</c:v>
                </c:pt>
                <c:pt idx="205">
                  <c:v>5.1468939224041188</c:v>
                </c:pt>
                <c:pt idx="206">
                  <c:v>5.1973536667414137</c:v>
                </c:pt>
                <c:pt idx="207">
                  <c:v>5.1973536667414137</c:v>
                </c:pt>
                <c:pt idx="208">
                  <c:v>5.2478134110787087</c:v>
                </c:pt>
                <c:pt idx="209">
                  <c:v>5.2478134110787087</c:v>
                </c:pt>
                <c:pt idx="210">
                  <c:v>5.2982731554160036</c:v>
                </c:pt>
                <c:pt idx="211">
                  <c:v>5.2982731554160036</c:v>
                </c:pt>
                <c:pt idx="212">
                  <c:v>5.3487328997532986</c:v>
                </c:pt>
                <c:pt idx="213">
                  <c:v>5.3487328997532986</c:v>
                </c:pt>
                <c:pt idx="214">
                  <c:v>5.3991926440905935</c:v>
                </c:pt>
                <c:pt idx="215">
                  <c:v>5.3991926440905935</c:v>
                </c:pt>
                <c:pt idx="216">
                  <c:v>5.4496523884278885</c:v>
                </c:pt>
                <c:pt idx="217">
                  <c:v>5.4496523884278885</c:v>
                </c:pt>
                <c:pt idx="218">
                  <c:v>5.5001121327651834</c:v>
                </c:pt>
                <c:pt idx="219">
                  <c:v>5.5001121327651834</c:v>
                </c:pt>
                <c:pt idx="220">
                  <c:v>5.5505718771024783</c:v>
                </c:pt>
                <c:pt idx="221">
                  <c:v>5.5505718771024783</c:v>
                </c:pt>
                <c:pt idx="222">
                  <c:v>5.6010316214397733</c:v>
                </c:pt>
                <c:pt idx="223">
                  <c:v>5.6010316214397733</c:v>
                </c:pt>
                <c:pt idx="224">
                  <c:v>5.6514913657770682</c:v>
                </c:pt>
                <c:pt idx="225">
                  <c:v>5.6514913657770682</c:v>
                </c:pt>
                <c:pt idx="226">
                  <c:v>5.7019511101143632</c:v>
                </c:pt>
                <c:pt idx="227">
                  <c:v>5.7019511101143632</c:v>
                </c:pt>
                <c:pt idx="228">
                  <c:v>5.7524108544516581</c:v>
                </c:pt>
                <c:pt idx="229">
                  <c:v>5.7524108544516581</c:v>
                </c:pt>
                <c:pt idx="230">
                  <c:v>5.8028705987889531</c:v>
                </c:pt>
                <c:pt idx="231">
                  <c:v>5.8028705987889531</c:v>
                </c:pt>
                <c:pt idx="232">
                  <c:v>5.853330343126248</c:v>
                </c:pt>
                <c:pt idx="233">
                  <c:v>5.853330343126248</c:v>
                </c:pt>
                <c:pt idx="234">
                  <c:v>5.9037900874635429</c:v>
                </c:pt>
                <c:pt idx="235">
                  <c:v>5.9037900874635429</c:v>
                </c:pt>
                <c:pt idx="236">
                  <c:v>5.9542498318008379</c:v>
                </c:pt>
                <c:pt idx="237">
                  <c:v>5.9542498318008379</c:v>
                </c:pt>
                <c:pt idx="238">
                  <c:v>6.0047095761381328</c:v>
                </c:pt>
                <c:pt idx="239">
                  <c:v>6.0047095761381328</c:v>
                </c:pt>
                <c:pt idx="240">
                  <c:v>6.0551693204754278</c:v>
                </c:pt>
                <c:pt idx="241">
                  <c:v>6.0551693204754278</c:v>
                </c:pt>
                <c:pt idx="242">
                  <c:v>6.1056290648127227</c:v>
                </c:pt>
                <c:pt idx="243">
                  <c:v>6.1056290648127227</c:v>
                </c:pt>
                <c:pt idx="244">
                  <c:v>6.1560888091500177</c:v>
                </c:pt>
                <c:pt idx="245">
                  <c:v>6.1560888091500177</c:v>
                </c:pt>
                <c:pt idx="246">
                  <c:v>6.2065485534873126</c:v>
                </c:pt>
                <c:pt idx="247">
                  <c:v>6.2065485534873126</c:v>
                </c:pt>
                <c:pt idx="248">
                  <c:v>6.2570082978246075</c:v>
                </c:pt>
                <c:pt idx="249">
                  <c:v>6.2570082978246075</c:v>
                </c:pt>
                <c:pt idx="250">
                  <c:v>6.3074680421619025</c:v>
                </c:pt>
                <c:pt idx="251">
                  <c:v>6.3074680421619025</c:v>
                </c:pt>
                <c:pt idx="252">
                  <c:v>6.3579277864991974</c:v>
                </c:pt>
                <c:pt idx="253">
                  <c:v>6.3579277864991974</c:v>
                </c:pt>
                <c:pt idx="254">
                  <c:v>6.4083875308364924</c:v>
                </c:pt>
                <c:pt idx="255">
                  <c:v>6.4083875308364924</c:v>
                </c:pt>
                <c:pt idx="256">
                  <c:v>6.4588472751737873</c:v>
                </c:pt>
                <c:pt idx="257">
                  <c:v>6.4588472751737873</c:v>
                </c:pt>
                <c:pt idx="258">
                  <c:v>6.5093070195110823</c:v>
                </c:pt>
                <c:pt idx="259">
                  <c:v>6.5093070195110823</c:v>
                </c:pt>
                <c:pt idx="260">
                  <c:v>6.5597667638483772</c:v>
                </c:pt>
                <c:pt idx="261">
                  <c:v>6.5597667638483772</c:v>
                </c:pt>
                <c:pt idx="262">
                  <c:v>6.6102265081856721</c:v>
                </c:pt>
                <c:pt idx="263">
                  <c:v>6.6102265081856721</c:v>
                </c:pt>
                <c:pt idx="264">
                  <c:v>6.6606862525229671</c:v>
                </c:pt>
                <c:pt idx="265">
                  <c:v>6.6606862525229671</c:v>
                </c:pt>
                <c:pt idx="266">
                  <c:v>6.711145996860262</c:v>
                </c:pt>
                <c:pt idx="267">
                  <c:v>6.711145996860262</c:v>
                </c:pt>
                <c:pt idx="268">
                  <c:v>6.761605741197557</c:v>
                </c:pt>
                <c:pt idx="269">
                  <c:v>6.761605741197557</c:v>
                </c:pt>
                <c:pt idx="270">
                  <c:v>6.8120654855348519</c:v>
                </c:pt>
                <c:pt idx="271">
                  <c:v>6.8120654855348519</c:v>
                </c:pt>
                <c:pt idx="272">
                  <c:v>6.8625252298721469</c:v>
                </c:pt>
                <c:pt idx="273">
                  <c:v>6.8625252298721469</c:v>
                </c:pt>
                <c:pt idx="274">
                  <c:v>6.9129849742094418</c:v>
                </c:pt>
                <c:pt idx="275">
                  <c:v>6.9129849742094418</c:v>
                </c:pt>
                <c:pt idx="276">
                  <c:v>6.9634447185467367</c:v>
                </c:pt>
                <c:pt idx="277">
                  <c:v>6.9634447185467367</c:v>
                </c:pt>
                <c:pt idx="278">
                  <c:v>7.0139044628840317</c:v>
                </c:pt>
                <c:pt idx="279">
                  <c:v>7.0139044628840317</c:v>
                </c:pt>
                <c:pt idx="280">
                  <c:v>7.0643642072213266</c:v>
                </c:pt>
                <c:pt idx="281">
                  <c:v>7.0643642072213266</c:v>
                </c:pt>
                <c:pt idx="282">
                  <c:v>7.1148239515586216</c:v>
                </c:pt>
                <c:pt idx="283">
                  <c:v>7.1148239515586216</c:v>
                </c:pt>
                <c:pt idx="284">
                  <c:v>7.1652836958959165</c:v>
                </c:pt>
                <c:pt idx="285">
                  <c:v>7.1652836958959165</c:v>
                </c:pt>
                <c:pt idx="286">
                  <c:v>7.2157434402332115</c:v>
                </c:pt>
                <c:pt idx="287">
                  <c:v>7.2157434402332115</c:v>
                </c:pt>
                <c:pt idx="288">
                  <c:v>7.2662031845705064</c:v>
                </c:pt>
                <c:pt idx="289">
                  <c:v>7.2662031845705064</c:v>
                </c:pt>
                <c:pt idx="290">
                  <c:v>7.3166629289078013</c:v>
                </c:pt>
                <c:pt idx="291">
                  <c:v>7.3166629289078013</c:v>
                </c:pt>
                <c:pt idx="292">
                  <c:v>7.3671226732450963</c:v>
                </c:pt>
                <c:pt idx="293">
                  <c:v>7.3671226732450963</c:v>
                </c:pt>
                <c:pt idx="294">
                  <c:v>7.4175824175823912</c:v>
                </c:pt>
                <c:pt idx="295">
                  <c:v>7.4175824175823912</c:v>
                </c:pt>
                <c:pt idx="296">
                  <c:v>7.4680421619196862</c:v>
                </c:pt>
                <c:pt idx="297">
                  <c:v>7.4680421619196862</c:v>
                </c:pt>
                <c:pt idx="298">
                  <c:v>7.5185019062569811</c:v>
                </c:pt>
                <c:pt idx="299">
                  <c:v>7.5185019062569811</c:v>
                </c:pt>
                <c:pt idx="300">
                  <c:v>7.5689616505942761</c:v>
                </c:pt>
                <c:pt idx="301">
                  <c:v>7.5689616505942761</c:v>
                </c:pt>
                <c:pt idx="302">
                  <c:v>7.619421394931571</c:v>
                </c:pt>
                <c:pt idx="303">
                  <c:v>7.619421394931571</c:v>
                </c:pt>
                <c:pt idx="304">
                  <c:v>7.6698811392688659</c:v>
                </c:pt>
                <c:pt idx="305">
                  <c:v>7.6698811392688659</c:v>
                </c:pt>
                <c:pt idx="306">
                  <c:v>7.7203408836061609</c:v>
                </c:pt>
                <c:pt idx="307">
                  <c:v>7.7203408836061609</c:v>
                </c:pt>
                <c:pt idx="308">
                  <c:v>7.7708006279434558</c:v>
                </c:pt>
                <c:pt idx="309">
                  <c:v>7.7708006279434558</c:v>
                </c:pt>
                <c:pt idx="310">
                  <c:v>7.8212603722807508</c:v>
                </c:pt>
                <c:pt idx="311">
                  <c:v>7.8212603722807508</c:v>
                </c:pt>
                <c:pt idx="312">
                  <c:v>7.8717201166180457</c:v>
                </c:pt>
                <c:pt idx="313">
                  <c:v>7.8717201166180457</c:v>
                </c:pt>
                <c:pt idx="314">
                  <c:v>7.9221798609553407</c:v>
                </c:pt>
                <c:pt idx="315">
                  <c:v>7.9221798609553407</c:v>
                </c:pt>
                <c:pt idx="316">
                  <c:v>7.9726396052926356</c:v>
                </c:pt>
                <c:pt idx="317">
                  <c:v>7.9726396052926356</c:v>
                </c:pt>
                <c:pt idx="318">
                  <c:v>8.0230993496299305</c:v>
                </c:pt>
                <c:pt idx="319">
                  <c:v>8.0230993496299305</c:v>
                </c:pt>
                <c:pt idx="320">
                  <c:v>8.0735590939672264</c:v>
                </c:pt>
                <c:pt idx="321">
                  <c:v>8.0735590939672264</c:v>
                </c:pt>
                <c:pt idx="322">
                  <c:v>8.1240188383045222</c:v>
                </c:pt>
                <c:pt idx="323">
                  <c:v>8.1240188383045222</c:v>
                </c:pt>
                <c:pt idx="324">
                  <c:v>8.174478582641818</c:v>
                </c:pt>
                <c:pt idx="325">
                  <c:v>8.174478582641818</c:v>
                </c:pt>
                <c:pt idx="326">
                  <c:v>8.2249383269791139</c:v>
                </c:pt>
                <c:pt idx="327">
                  <c:v>8.2249383269791139</c:v>
                </c:pt>
                <c:pt idx="328">
                  <c:v>8.2753980713164097</c:v>
                </c:pt>
                <c:pt idx="329">
                  <c:v>8.2753980713164097</c:v>
                </c:pt>
                <c:pt idx="330">
                  <c:v>8.3258578156537055</c:v>
                </c:pt>
                <c:pt idx="331">
                  <c:v>8.3258578156537055</c:v>
                </c:pt>
                <c:pt idx="332">
                  <c:v>8.3763175599910014</c:v>
                </c:pt>
                <c:pt idx="333">
                  <c:v>8.3763175599910014</c:v>
                </c:pt>
                <c:pt idx="334">
                  <c:v>8.4267773043282972</c:v>
                </c:pt>
                <c:pt idx="335">
                  <c:v>8.4267773043282972</c:v>
                </c:pt>
                <c:pt idx="336">
                  <c:v>8.477237048665593</c:v>
                </c:pt>
                <c:pt idx="337">
                  <c:v>8.477237048665593</c:v>
                </c:pt>
                <c:pt idx="338">
                  <c:v>8.5276967930028889</c:v>
                </c:pt>
                <c:pt idx="339">
                  <c:v>8.5276967930028889</c:v>
                </c:pt>
                <c:pt idx="340">
                  <c:v>8.5781565373401847</c:v>
                </c:pt>
                <c:pt idx="341">
                  <c:v>8.5781565373401847</c:v>
                </c:pt>
                <c:pt idx="342">
                  <c:v>8.6286162816774805</c:v>
                </c:pt>
                <c:pt idx="343">
                  <c:v>8.6286162816774805</c:v>
                </c:pt>
                <c:pt idx="344">
                  <c:v>8.6790760260147763</c:v>
                </c:pt>
                <c:pt idx="345">
                  <c:v>8.6790760260147763</c:v>
                </c:pt>
                <c:pt idx="346">
                  <c:v>8.7295357703520722</c:v>
                </c:pt>
                <c:pt idx="347">
                  <c:v>8.7295357703520722</c:v>
                </c:pt>
                <c:pt idx="348">
                  <c:v>8.779995514689368</c:v>
                </c:pt>
                <c:pt idx="349">
                  <c:v>8.779995514689368</c:v>
                </c:pt>
                <c:pt idx="350">
                  <c:v>8.8304552590266638</c:v>
                </c:pt>
                <c:pt idx="351">
                  <c:v>8.8304552590266638</c:v>
                </c:pt>
                <c:pt idx="352">
                  <c:v>8.8809150033639597</c:v>
                </c:pt>
                <c:pt idx="353">
                  <c:v>8.8809150033639597</c:v>
                </c:pt>
                <c:pt idx="354">
                  <c:v>8.9313747477012555</c:v>
                </c:pt>
                <c:pt idx="355">
                  <c:v>8.9313747477012555</c:v>
                </c:pt>
                <c:pt idx="356">
                  <c:v>8.9818344920385513</c:v>
                </c:pt>
                <c:pt idx="357">
                  <c:v>8.9818344920385513</c:v>
                </c:pt>
                <c:pt idx="358">
                  <c:v>9.0322942363758472</c:v>
                </c:pt>
                <c:pt idx="359">
                  <c:v>9.0322942363758472</c:v>
                </c:pt>
                <c:pt idx="360">
                  <c:v>9.082753980713143</c:v>
                </c:pt>
                <c:pt idx="361">
                  <c:v>9.082753980713143</c:v>
                </c:pt>
                <c:pt idx="362">
                  <c:v>9.1332137250504388</c:v>
                </c:pt>
                <c:pt idx="363">
                  <c:v>9.1332137250504388</c:v>
                </c:pt>
                <c:pt idx="364">
                  <c:v>9.1836734693877347</c:v>
                </c:pt>
                <c:pt idx="365">
                  <c:v>9.1836734693877347</c:v>
                </c:pt>
                <c:pt idx="366">
                  <c:v>9.2341332137250305</c:v>
                </c:pt>
                <c:pt idx="367">
                  <c:v>9.2341332137250305</c:v>
                </c:pt>
                <c:pt idx="368">
                  <c:v>9.2845929580623263</c:v>
                </c:pt>
                <c:pt idx="369">
                  <c:v>9.2845929580623263</c:v>
                </c:pt>
                <c:pt idx="370">
                  <c:v>9.3350527023996221</c:v>
                </c:pt>
                <c:pt idx="371">
                  <c:v>9.3350527023996221</c:v>
                </c:pt>
                <c:pt idx="372">
                  <c:v>9.385512446736918</c:v>
                </c:pt>
                <c:pt idx="373">
                  <c:v>9.385512446736918</c:v>
                </c:pt>
                <c:pt idx="374">
                  <c:v>9.4359721910742138</c:v>
                </c:pt>
                <c:pt idx="375">
                  <c:v>9.4359721910742138</c:v>
                </c:pt>
                <c:pt idx="376">
                  <c:v>9.4864319354115096</c:v>
                </c:pt>
                <c:pt idx="377">
                  <c:v>9.4864319354115096</c:v>
                </c:pt>
                <c:pt idx="378">
                  <c:v>9.5368916797488055</c:v>
                </c:pt>
                <c:pt idx="379">
                  <c:v>9.5368916797488055</c:v>
                </c:pt>
                <c:pt idx="380">
                  <c:v>9.5873514240861013</c:v>
                </c:pt>
                <c:pt idx="381">
                  <c:v>9.5873514240861013</c:v>
                </c:pt>
                <c:pt idx="382">
                  <c:v>9.6378111684233971</c:v>
                </c:pt>
                <c:pt idx="383">
                  <c:v>9.6378111684233971</c:v>
                </c:pt>
                <c:pt idx="384">
                  <c:v>9.688270912760693</c:v>
                </c:pt>
                <c:pt idx="385">
                  <c:v>9.688270912760693</c:v>
                </c:pt>
                <c:pt idx="386">
                  <c:v>9.7387306570979888</c:v>
                </c:pt>
                <c:pt idx="387">
                  <c:v>9.7387306570979888</c:v>
                </c:pt>
                <c:pt idx="388">
                  <c:v>9.7891904014352846</c:v>
                </c:pt>
                <c:pt idx="389">
                  <c:v>9.7891904014352846</c:v>
                </c:pt>
                <c:pt idx="390">
                  <c:v>9.8396501457725805</c:v>
                </c:pt>
                <c:pt idx="391">
                  <c:v>9.8396501457725805</c:v>
                </c:pt>
                <c:pt idx="392">
                  <c:v>9.8901098901098763</c:v>
                </c:pt>
                <c:pt idx="393">
                  <c:v>9.8901098901098763</c:v>
                </c:pt>
                <c:pt idx="394">
                  <c:v>9.9405696344471721</c:v>
                </c:pt>
                <c:pt idx="395">
                  <c:v>9.9405696344471721</c:v>
                </c:pt>
                <c:pt idx="396">
                  <c:v>9.991029378784468</c:v>
                </c:pt>
                <c:pt idx="397">
                  <c:v>9.991029378784468</c:v>
                </c:pt>
                <c:pt idx="398">
                  <c:v>10.041489123121764</c:v>
                </c:pt>
                <c:pt idx="399">
                  <c:v>10.041489123121764</c:v>
                </c:pt>
                <c:pt idx="400">
                  <c:v>10.09194886745906</c:v>
                </c:pt>
                <c:pt idx="401">
                  <c:v>10.09194886745906</c:v>
                </c:pt>
                <c:pt idx="402">
                  <c:v>10.142408611796355</c:v>
                </c:pt>
                <c:pt idx="403">
                  <c:v>10.142408611796355</c:v>
                </c:pt>
                <c:pt idx="404">
                  <c:v>10.192868356133651</c:v>
                </c:pt>
                <c:pt idx="405">
                  <c:v>10.192868356133651</c:v>
                </c:pt>
                <c:pt idx="406">
                  <c:v>10.243328100470947</c:v>
                </c:pt>
                <c:pt idx="407">
                  <c:v>10.243328100470947</c:v>
                </c:pt>
                <c:pt idx="408">
                  <c:v>10.293787844808243</c:v>
                </c:pt>
                <c:pt idx="409">
                  <c:v>10.293787844808243</c:v>
                </c:pt>
                <c:pt idx="410">
                  <c:v>10.344247589145539</c:v>
                </c:pt>
                <c:pt idx="411">
                  <c:v>10.344247589145539</c:v>
                </c:pt>
                <c:pt idx="412">
                  <c:v>10.394707333482835</c:v>
                </c:pt>
                <c:pt idx="413">
                  <c:v>10.394707333482835</c:v>
                </c:pt>
                <c:pt idx="414">
                  <c:v>10.44516707782013</c:v>
                </c:pt>
                <c:pt idx="415">
                  <c:v>10.44516707782013</c:v>
                </c:pt>
                <c:pt idx="416">
                  <c:v>10.495626822157426</c:v>
                </c:pt>
                <c:pt idx="417">
                  <c:v>10.495626822157426</c:v>
                </c:pt>
                <c:pt idx="418">
                  <c:v>10.546086566494722</c:v>
                </c:pt>
                <c:pt idx="419">
                  <c:v>10.546086566494722</c:v>
                </c:pt>
                <c:pt idx="420">
                  <c:v>10.596546310832018</c:v>
                </c:pt>
                <c:pt idx="421">
                  <c:v>10.596546310832018</c:v>
                </c:pt>
                <c:pt idx="422">
                  <c:v>10.647006055169314</c:v>
                </c:pt>
                <c:pt idx="423">
                  <c:v>10.647006055169314</c:v>
                </c:pt>
                <c:pt idx="424">
                  <c:v>10.69746579950661</c:v>
                </c:pt>
                <c:pt idx="425">
                  <c:v>10.69746579950661</c:v>
                </c:pt>
                <c:pt idx="426">
                  <c:v>10.747925543843905</c:v>
                </c:pt>
                <c:pt idx="427">
                  <c:v>10.747925543843905</c:v>
                </c:pt>
                <c:pt idx="428">
                  <c:v>10.798385288181201</c:v>
                </c:pt>
                <c:pt idx="429">
                  <c:v>10.798385288181201</c:v>
                </c:pt>
                <c:pt idx="430">
                  <c:v>10.848845032518497</c:v>
                </c:pt>
                <c:pt idx="431">
                  <c:v>10.848845032518497</c:v>
                </c:pt>
                <c:pt idx="432">
                  <c:v>10.899304776855793</c:v>
                </c:pt>
                <c:pt idx="433">
                  <c:v>10.899304776855793</c:v>
                </c:pt>
                <c:pt idx="434">
                  <c:v>10.949764521193089</c:v>
                </c:pt>
                <c:pt idx="435">
                  <c:v>10.949764521193089</c:v>
                </c:pt>
                <c:pt idx="436">
                  <c:v>11.000224265530385</c:v>
                </c:pt>
                <c:pt idx="437">
                  <c:v>11.000224265530385</c:v>
                </c:pt>
                <c:pt idx="438">
                  <c:v>11.05068400986768</c:v>
                </c:pt>
                <c:pt idx="439">
                  <c:v>11.05068400986768</c:v>
                </c:pt>
                <c:pt idx="440">
                  <c:v>11.101143754204976</c:v>
                </c:pt>
                <c:pt idx="441">
                  <c:v>11.101143754204976</c:v>
                </c:pt>
                <c:pt idx="442">
                  <c:v>11.151603498542272</c:v>
                </c:pt>
                <c:pt idx="443">
                  <c:v>11.151603498542272</c:v>
                </c:pt>
                <c:pt idx="444">
                  <c:v>11.202063242879568</c:v>
                </c:pt>
                <c:pt idx="445">
                  <c:v>11.202063242879568</c:v>
                </c:pt>
                <c:pt idx="446">
                  <c:v>11.252522987216864</c:v>
                </c:pt>
                <c:pt idx="447">
                  <c:v>11.252522987216864</c:v>
                </c:pt>
                <c:pt idx="448">
                  <c:v>11.30298273155416</c:v>
                </c:pt>
                <c:pt idx="449">
                  <c:v>11.30298273155416</c:v>
                </c:pt>
                <c:pt idx="450">
                  <c:v>11.353442475891455</c:v>
                </c:pt>
                <c:pt idx="451">
                  <c:v>11.353442475891455</c:v>
                </c:pt>
                <c:pt idx="452">
                  <c:v>11.403902220228751</c:v>
                </c:pt>
                <c:pt idx="453">
                  <c:v>11.403902220228751</c:v>
                </c:pt>
                <c:pt idx="454">
                  <c:v>11.454361964566047</c:v>
                </c:pt>
                <c:pt idx="455">
                  <c:v>11.454361964566047</c:v>
                </c:pt>
                <c:pt idx="456">
                  <c:v>11.504821708903343</c:v>
                </c:pt>
                <c:pt idx="457">
                  <c:v>11.504821708903343</c:v>
                </c:pt>
                <c:pt idx="458">
                  <c:v>11.555281453240639</c:v>
                </c:pt>
                <c:pt idx="459">
                  <c:v>11.555281453240639</c:v>
                </c:pt>
                <c:pt idx="460">
                  <c:v>11.605741197577935</c:v>
                </c:pt>
                <c:pt idx="461">
                  <c:v>11.605741197577935</c:v>
                </c:pt>
                <c:pt idx="462">
                  <c:v>11.65620094191523</c:v>
                </c:pt>
                <c:pt idx="463">
                  <c:v>11.65620094191523</c:v>
                </c:pt>
                <c:pt idx="464">
                  <c:v>11.706660686252526</c:v>
                </c:pt>
                <c:pt idx="465">
                  <c:v>11.706660686252526</c:v>
                </c:pt>
                <c:pt idx="466">
                  <c:v>11.757120430589822</c:v>
                </c:pt>
                <c:pt idx="467">
                  <c:v>11.757120430589822</c:v>
                </c:pt>
                <c:pt idx="468">
                  <c:v>11.807580174927118</c:v>
                </c:pt>
                <c:pt idx="469">
                  <c:v>11.807580174927118</c:v>
                </c:pt>
                <c:pt idx="470">
                  <c:v>11.858039919264414</c:v>
                </c:pt>
                <c:pt idx="471">
                  <c:v>11.858039919264414</c:v>
                </c:pt>
                <c:pt idx="472">
                  <c:v>11.90849966360171</c:v>
                </c:pt>
                <c:pt idx="473">
                  <c:v>11.90849966360171</c:v>
                </c:pt>
                <c:pt idx="474">
                  <c:v>11.958959407939005</c:v>
                </c:pt>
                <c:pt idx="475">
                  <c:v>11.958959407939005</c:v>
                </c:pt>
                <c:pt idx="476">
                  <c:v>12.009419152276301</c:v>
                </c:pt>
                <c:pt idx="477">
                  <c:v>12.009419152276301</c:v>
                </c:pt>
                <c:pt idx="478">
                  <c:v>12.059878896613597</c:v>
                </c:pt>
                <c:pt idx="479">
                  <c:v>12.059878896613597</c:v>
                </c:pt>
                <c:pt idx="480">
                  <c:v>12.110338640950893</c:v>
                </c:pt>
                <c:pt idx="481">
                  <c:v>12.110338640950893</c:v>
                </c:pt>
                <c:pt idx="482">
                  <c:v>12.160798385288189</c:v>
                </c:pt>
                <c:pt idx="483">
                  <c:v>12.160798385288189</c:v>
                </c:pt>
                <c:pt idx="484">
                  <c:v>12.211258129625485</c:v>
                </c:pt>
                <c:pt idx="485">
                  <c:v>12.211258129625485</c:v>
                </c:pt>
                <c:pt idx="486">
                  <c:v>12.26171787396278</c:v>
                </c:pt>
                <c:pt idx="487">
                  <c:v>12.26171787396278</c:v>
                </c:pt>
                <c:pt idx="488">
                  <c:v>12.312177618300076</c:v>
                </c:pt>
                <c:pt idx="489">
                  <c:v>12.312177618300076</c:v>
                </c:pt>
                <c:pt idx="490">
                  <c:v>12.362637362637372</c:v>
                </c:pt>
                <c:pt idx="491">
                  <c:v>12.362637362637372</c:v>
                </c:pt>
                <c:pt idx="492">
                  <c:v>12.413097106974668</c:v>
                </c:pt>
                <c:pt idx="493">
                  <c:v>12.413097106974668</c:v>
                </c:pt>
                <c:pt idx="494">
                  <c:v>12.463556851311964</c:v>
                </c:pt>
                <c:pt idx="495">
                  <c:v>12.463556851311964</c:v>
                </c:pt>
                <c:pt idx="496">
                  <c:v>12.463556851311964</c:v>
                </c:pt>
                <c:pt idx="497">
                  <c:v>12.463556851311964</c:v>
                </c:pt>
                <c:pt idx="498">
                  <c:v>12.463556851311964</c:v>
                </c:pt>
                <c:pt idx="499">
                  <c:v>12.463556851311964</c:v>
                </c:pt>
                <c:pt idx="500">
                  <c:v>12.463556851311964</c:v>
                </c:pt>
                <c:pt idx="501">
                  <c:v>12.463556851311964</c:v>
                </c:pt>
                <c:pt idx="502">
                  <c:v>12.463556851311964</c:v>
                </c:pt>
                <c:pt idx="503">
                  <c:v>12.463556851311964</c:v>
                </c:pt>
                <c:pt idx="504">
                  <c:v>12.463556851311964</c:v>
                </c:pt>
                <c:pt idx="505">
                  <c:v>12.463556851311964</c:v>
                </c:pt>
                <c:pt idx="506">
                  <c:v>12.463556851311964</c:v>
                </c:pt>
                <c:pt idx="507">
                  <c:v>12.463556851311964</c:v>
                </c:pt>
                <c:pt idx="508">
                  <c:v>12.463556851311964</c:v>
                </c:pt>
                <c:pt idx="509">
                  <c:v>12.463556851311964</c:v>
                </c:pt>
                <c:pt idx="510">
                  <c:v>12.463556851311964</c:v>
                </c:pt>
                <c:pt idx="511">
                  <c:v>12.463556851311964</c:v>
                </c:pt>
                <c:pt idx="512">
                  <c:v>12.463556851311964</c:v>
                </c:pt>
                <c:pt idx="513">
                  <c:v>12.463556851311964</c:v>
                </c:pt>
                <c:pt idx="514">
                  <c:v>12.463556851311964</c:v>
                </c:pt>
                <c:pt idx="515">
                  <c:v>12.463556851311964</c:v>
                </c:pt>
                <c:pt idx="516">
                  <c:v>12.463556851311964</c:v>
                </c:pt>
                <c:pt idx="517">
                  <c:v>12.463556851311964</c:v>
                </c:pt>
                <c:pt idx="518">
                  <c:v>12.463556851311964</c:v>
                </c:pt>
                <c:pt idx="519">
                  <c:v>12.463556851311964</c:v>
                </c:pt>
                <c:pt idx="520">
                  <c:v>12.463556851311964</c:v>
                </c:pt>
                <c:pt idx="521">
                  <c:v>12.463556851311964</c:v>
                </c:pt>
                <c:pt idx="522">
                  <c:v>12.463556851311964</c:v>
                </c:pt>
                <c:pt idx="523">
                  <c:v>12.463556851311964</c:v>
                </c:pt>
                <c:pt idx="524">
                  <c:v>12.463556851311964</c:v>
                </c:pt>
                <c:pt idx="525">
                  <c:v>12.463556851311964</c:v>
                </c:pt>
                <c:pt idx="526">
                  <c:v>12.463556851311964</c:v>
                </c:pt>
                <c:pt idx="527">
                  <c:v>12.463556851311964</c:v>
                </c:pt>
                <c:pt idx="528">
                  <c:v>12.463556851311964</c:v>
                </c:pt>
                <c:pt idx="529">
                  <c:v>12.463556851311964</c:v>
                </c:pt>
                <c:pt idx="530">
                  <c:v>12.463556851311964</c:v>
                </c:pt>
                <c:pt idx="531">
                  <c:v>12.463556851311964</c:v>
                </c:pt>
                <c:pt idx="532">
                  <c:v>12.463556851311964</c:v>
                </c:pt>
                <c:pt idx="533">
                  <c:v>12.463556851311964</c:v>
                </c:pt>
                <c:pt idx="534">
                  <c:v>12.463556851311964</c:v>
                </c:pt>
                <c:pt idx="535">
                  <c:v>12.463556851311964</c:v>
                </c:pt>
                <c:pt idx="536">
                  <c:v>12.463556851311964</c:v>
                </c:pt>
                <c:pt idx="537">
                  <c:v>12.463556851311964</c:v>
                </c:pt>
                <c:pt idx="538">
                  <c:v>12.463556851311964</c:v>
                </c:pt>
                <c:pt idx="539">
                  <c:v>12.463556851311964</c:v>
                </c:pt>
                <c:pt idx="540">
                  <c:v>12.463556851311964</c:v>
                </c:pt>
                <c:pt idx="541">
                  <c:v>12.463556851311964</c:v>
                </c:pt>
                <c:pt idx="542">
                  <c:v>12.463556851311964</c:v>
                </c:pt>
                <c:pt idx="543">
                  <c:v>12.463556851311964</c:v>
                </c:pt>
                <c:pt idx="544">
                  <c:v>12.463556851311964</c:v>
                </c:pt>
                <c:pt idx="545">
                  <c:v>12.463556851311964</c:v>
                </c:pt>
                <c:pt idx="546">
                  <c:v>12.463556851311964</c:v>
                </c:pt>
                <c:pt idx="547">
                  <c:v>12.463556851311964</c:v>
                </c:pt>
                <c:pt idx="548">
                  <c:v>12.463556851311964</c:v>
                </c:pt>
                <c:pt idx="549">
                  <c:v>12.463556851311964</c:v>
                </c:pt>
                <c:pt idx="550">
                  <c:v>12.463556851311964</c:v>
                </c:pt>
                <c:pt idx="551">
                  <c:v>12.463556851311964</c:v>
                </c:pt>
                <c:pt idx="552">
                  <c:v>12.463556851311964</c:v>
                </c:pt>
                <c:pt idx="553">
                  <c:v>12.463556851311964</c:v>
                </c:pt>
                <c:pt idx="554">
                  <c:v>12.463556851311964</c:v>
                </c:pt>
                <c:pt idx="555">
                  <c:v>12.463556851311964</c:v>
                </c:pt>
                <c:pt idx="556">
                  <c:v>12.463556851311964</c:v>
                </c:pt>
                <c:pt idx="557">
                  <c:v>12.463556851311964</c:v>
                </c:pt>
                <c:pt idx="558">
                  <c:v>12.463556851311964</c:v>
                </c:pt>
                <c:pt idx="559">
                  <c:v>12.463556851311964</c:v>
                </c:pt>
                <c:pt idx="560">
                  <c:v>12.463556851311964</c:v>
                </c:pt>
                <c:pt idx="561">
                  <c:v>12.463556851311964</c:v>
                </c:pt>
                <c:pt idx="562">
                  <c:v>12.463556851311964</c:v>
                </c:pt>
                <c:pt idx="563">
                  <c:v>12.463556851311964</c:v>
                </c:pt>
                <c:pt idx="564">
                  <c:v>12.463556851311964</c:v>
                </c:pt>
                <c:pt idx="565">
                  <c:v>12.463556851311964</c:v>
                </c:pt>
                <c:pt idx="566">
                  <c:v>12.463556851311964</c:v>
                </c:pt>
                <c:pt idx="567">
                  <c:v>12.463556851311964</c:v>
                </c:pt>
                <c:pt idx="568">
                  <c:v>12.463556851311964</c:v>
                </c:pt>
                <c:pt idx="569">
                  <c:v>12.463556851311964</c:v>
                </c:pt>
                <c:pt idx="570">
                  <c:v>12.463556851311964</c:v>
                </c:pt>
                <c:pt idx="571">
                  <c:v>12.463556851311964</c:v>
                </c:pt>
                <c:pt idx="572">
                  <c:v>12.463556851311964</c:v>
                </c:pt>
                <c:pt idx="573">
                  <c:v>12.463556851311964</c:v>
                </c:pt>
                <c:pt idx="574">
                  <c:v>12.463556851311964</c:v>
                </c:pt>
                <c:pt idx="575">
                  <c:v>12.463556851311964</c:v>
                </c:pt>
                <c:pt idx="576">
                  <c:v>12.463556851311964</c:v>
                </c:pt>
                <c:pt idx="577">
                  <c:v>12.463556851311964</c:v>
                </c:pt>
                <c:pt idx="578">
                  <c:v>12.463556851311964</c:v>
                </c:pt>
                <c:pt idx="579">
                  <c:v>12.463556851311964</c:v>
                </c:pt>
                <c:pt idx="580">
                  <c:v>12.463556851311964</c:v>
                </c:pt>
                <c:pt idx="581">
                  <c:v>12.463556851311964</c:v>
                </c:pt>
                <c:pt idx="582">
                  <c:v>12.463556851311964</c:v>
                </c:pt>
                <c:pt idx="583">
                  <c:v>12.463556851311964</c:v>
                </c:pt>
                <c:pt idx="584">
                  <c:v>12.463556851311964</c:v>
                </c:pt>
                <c:pt idx="585">
                  <c:v>12.463556851311964</c:v>
                </c:pt>
                <c:pt idx="586">
                  <c:v>12.463556851311964</c:v>
                </c:pt>
                <c:pt idx="587">
                  <c:v>12.463556851311964</c:v>
                </c:pt>
                <c:pt idx="588">
                  <c:v>12.463556851311964</c:v>
                </c:pt>
                <c:pt idx="589">
                  <c:v>12.463556851311964</c:v>
                </c:pt>
                <c:pt idx="590">
                  <c:v>12.463556851311964</c:v>
                </c:pt>
                <c:pt idx="591">
                  <c:v>12.463556851311964</c:v>
                </c:pt>
                <c:pt idx="592">
                  <c:v>12.463556851311964</c:v>
                </c:pt>
                <c:pt idx="593">
                  <c:v>12.463556851311964</c:v>
                </c:pt>
                <c:pt idx="594">
                  <c:v>12.463556851311964</c:v>
                </c:pt>
                <c:pt idx="595">
                  <c:v>12.463556851311964</c:v>
                </c:pt>
                <c:pt idx="596">
                  <c:v>12.463556851311964</c:v>
                </c:pt>
                <c:pt idx="597">
                  <c:v>12.463556851311964</c:v>
                </c:pt>
                <c:pt idx="598">
                  <c:v>12.463556851311964</c:v>
                </c:pt>
                <c:pt idx="599">
                  <c:v>12.463556851311964</c:v>
                </c:pt>
                <c:pt idx="600">
                  <c:v>12.463556851311964</c:v>
                </c:pt>
                <c:pt idx="601">
                  <c:v>12.463556851311964</c:v>
                </c:pt>
                <c:pt idx="602">
                  <c:v>12.463556851311964</c:v>
                </c:pt>
                <c:pt idx="603">
                  <c:v>12.463556851311964</c:v>
                </c:pt>
                <c:pt idx="604">
                  <c:v>12.463556851311964</c:v>
                </c:pt>
                <c:pt idx="605">
                  <c:v>12.463556851311964</c:v>
                </c:pt>
                <c:pt idx="606">
                  <c:v>12.463556851311964</c:v>
                </c:pt>
                <c:pt idx="607">
                  <c:v>12.463556851311964</c:v>
                </c:pt>
                <c:pt idx="608">
                  <c:v>12.463556851311964</c:v>
                </c:pt>
                <c:pt idx="609">
                  <c:v>12.463556851311964</c:v>
                </c:pt>
                <c:pt idx="610">
                  <c:v>12.463556851311964</c:v>
                </c:pt>
                <c:pt idx="611">
                  <c:v>12.463556851311964</c:v>
                </c:pt>
                <c:pt idx="612">
                  <c:v>12.463556851311964</c:v>
                </c:pt>
                <c:pt idx="613">
                  <c:v>12.463556851311964</c:v>
                </c:pt>
                <c:pt idx="614">
                  <c:v>12.463556851311964</c:v>
                </c:pt>
                <c:pt idx="615">
                  <c:v>12.463556851311964</c:v>
                </c:pt>
                <c:pt idx="616">
                  <c:v>12.463556851311964</c:v>
                </c:pt>
                <c:pt idx="617">
                  <c:v>12.463556851311964</c:v>
                </c:pt>
                <c:pt idx="618">
                  <c:v>12.463556851311964</c:v>
                </c:pt>
                <c:pt idx="619">
                  <c:v>12.463556851311964</c:v>
                </c:pt>
                <c:pt idx="620">
                  <c:v>12.463556851311964</c:v>
                </c:pt>
                <c:pt idx="621">
                  <c:v>12.463556851311964</c:v>
                </c:pt>
                <c:pt idx="622">
                  <c:v>12.463556851311964</c:v>
                </c:pt>
                <c:pt idx="623">
                  <c:v>12.463556851311964</c:v>
                </c:pt>
                <c:pt idx="624">
                  <c:v>12.463556851311964</c:v>
                </c:pt>
                <c:pt idx="625">
                  <c:v>12.463556851311964</c:v>
                </c:pt>
                <c:pt idx="626">
                  <c:v>12.463556851311964</c:v>
                </c:pt>
                <c:pt idx="627">
                  <c:v>12.463556851311964</c:v>
                </c:pt>
                <c:pt idx="628">
                  <c:v>12.463556851311964</c:v>
                </c:pt>
                <c:pt idx="629">
                  <c:v>12.463556851311964</c:v>
                </c:pt>
                <c:pt idx="630">
                  <c:v>12.463556851311964</c:v>
                </c:pt>
                <c:pt idx="631">
                  <c:v>12.463556851311964</c:v>
                </c:pt>
                <c:pt idx="632">
                  <c:v>12.463556851311964</c:v>
                </c:pt>
                <c:pt idx="633">
                  <c:v>12.463556851311964</c:v>
                </c:pt>
                <c:pt idx="634">
                  <c:v>12.463556851311964</c:v>
                </c:pt>
                <c:pt idx="635">
                  <c:v>12.463556851311964</c:v>
                </c:pt>
                <c:pt idx="636">
                  <c:v>12.463556851311964</c:v>
                </c:pt>
                <c:pt idx="637">
                  <c:v>12.463556851311964</c:v>
                </c:pt>
                <c:pt idx="638">
                  <c:v>12.463556851311964</c:v>
                </c:pt>
                <c:pt idx="639">
                  <c:v>12.463556851311964</c:v>
                </c:pt>
                <c:pt idx="640">
                  <c:v>12.463556851311964</c:v>
                </c:pt>
                <c:pt idx="641">
                  <c:v>12.463556851311964</c:v>
                </c:pt>
                <c:pt idx="642">
                  <c:v>12.463556851311964</c:v>
                </c:pt>
                <c:pt idx="643">
                  <c:v>12.463556851311964</c:v>
                </c:pt>
                <c:pt idx="644">
                  <c:v>12.463556851311964</c:v>
                </c:pt>
                <c:pt idx="645">
                  <c:v>12.463556851311964</c:v>
                </c:pt>
                <c:pt idx="646">
                  <c:v>12.463556851311964</c:v>
                </c:pt>
                <c:pt idx="647">
                  <c:v>12.463556851311964</c:v>
                </c:pt>
                <c:pt idx="648">
                  <c:v>12.463556851311964</c:v>
                </c:pt>
                <c:pt idx="649">
                  <c:v>12.463556851311964</c:v>
                </c:pt>
                <c:pt idx="650">
                  <c:v>12.463556851311964</c:v>
                </c:pt>
                <c:pt idx="651">
                  <c:v>12.463556851311964</c:v>
                </c:pt>
                <c:pt idx="652">
                  <c:v>12.463556851311964</c:v>
                </c:pt>
                <c:pt idx="653">
                  <c:v>12.463556851311964</c:v>
                </c:pt>
                <c:pt idx="654">
                  <c:v>12.463556851311964</c:v>
                </c:pt>
                <c:pt idx="655">
                  <c:v>12.463556851311964</c:v>
                </c:pt>
                <c:pt idx="656">
                  <c:v>12.463556851311964</c:v>
                </c:pt>
                <c:pt idx="657">
                  <c:v>12.463556851311964</c:v>
                </c:pt>
                <c:pt idx="658">
                  <c:v>12.463556851311964</c:v>
                </c:pt>
                <c:pt idx="659">
                  <c:v>12.463556851311964</c:v>
                </c:pt>
                <c:pt idx="660">
                  <c:v>12.463556851311964</c:v>
                </c:pt>
                <c:pt idx="661">
                  <c:v>12.463556851311964</c:v>
                </c:pt>
                <c:pt idx="662">
                  <c:v>12.463556851311964</c:v>
                </c:pt>
                <c:pt idx="663">
                  <c:v>12.463556851311964</c:v>
                </c:pt>
                <c:pt idx="664">
                  <c:v>12.463556851311964</c:v>
                </c:pt>
                <c:pt idx="665">
                  <c:v>12.463556851311964</c:v>
                </c:pt>
                <c:pt idx="666">
                  <c:v>12.463556851311964</c:v>
                </c:pt>
                <c:pt idx="667">
                  <c:v>12.463556851311964</c:v>
                </c:pt>
                <c:pt idx="668">
                  <c:v>12.463556851311964</c:v>
                </c:pt>
                <c:pt idx="669">
                  <c:v>12.463556851311964</c:v>
                </c:pt>
                <c:pt idx="670">
                  <c:v>12.463556851311964</c:v>
                </c:pt>
                <c:pt idx="671">
                  <c:v>12.463556851311964</c:v>
                </c:pt>
                <c:pt idx="672">
                  <c:v>12.463556851311964</c:v>
                </c:pt>
                <c:pt idx="673">
                  <c:v>12.463556851311964</c:v>
                </c:pt>
                <c:pt idx="674">
                  <c:v>12.463556851311964</c:v>
                </c:pt>
                <c:pt idx="675">
                  <c:v>12.463556851311964</c:v>
                </c:pt>
                <c:pt idx="676">
                  <c:v>12.463556851311964</c:v>
                </c:pt>
                <c:pt idx="677">
                  <c:v>12.463556851311964</c:v>
                </c:pt>
                <c:pt idx="678">
                  <c:v>12.463556851311964</c:v>
                </c:pt>
                <c:pt idx="679">
                  <c:v>12.463556851311964</c:v>
                </c:pt>
                <c:pt idx="680">
                  <c:v>12.463556851311964</c:v>
                </c:pt>
                <c:pt idx="681">
                  <c:v>12.463556851311964</c:v>
                </c:pt>
                <c:pt idx="682">
                  <c:v>12.463556851311964</c:v>
                </c:pt>
                <c:pt idx="683">
                  <c:v>12.463556851311964</c:v>
                </c:pt>
                <c:pt idx="684">
                  <c:v>12.463556851311964</c:v>
                </c:pt>
                <c:pt idx="685">
                  <c:v>12.463556851311964</c:v>
                </c:pt>
              </c:numCache>
            </c:numRef>
          </c:xVal>
          <c:yVal>
            <c:numRef>
              <c:f>'5'!$AG$31:$AG$716</c:f>
              <c:numCache>
                <c:formatCode>#,##0.000</c:formatCode>
                <c:ptCount val="686"/>
                <c:pt idx="0">
                  <c:v>125000</c:v>
                </c:pt>
                <c:pt idx="1">
                  <c:v>0</c:v>
                </c:pt>
                <c:pt idx="2">
                  <c:v>124747.70127831353</c:v>
                </c:pt>
                <c:pt idx="3">
                  <c:v>0</c:v>
                </c:pt>
                <c:pt idx="4">
                  <c:v>124495.40255662704</c:v>
                </c:pt>
                <c:pt idx="5">
                  <c:v>0</c:v>
                </c:pt>
                <c:pt idx="6">
                  <c:v>124243.10383494057</c:v>
                </c:pt>
                <c:pt idx="7">
                  <c:v>0</c:v>
                </c:pt>
                <c:pt idx="8">
                  <c:v>123990.80511325409</c:v>
                </c:pt>
                <c:pt idx="9">
                  <c:v>0</c:v>
                </c:pt>
                <c:pt idx="10">
                  <c:v>123738.50639156761</c:v>
                </c:pt>
                <c:pt idx="11">
                  <c:v>0</c:v>
                </c:pt>
                <c:pt idx="12">
                  <c:v>123486.20766988114</c:v>
                </c:pt>
                <c:pt idx="13">
                  <c:v>0</c:v>
                </c:pt>
                <c:pt idx="14">
                  <c:v>123233.90894819466</c:v>
                </c:pt>
                <c:pt idx="15">
                  <c:v>0</c:v>
                </c:pt>
                <c:pt idx="16">
                  <c:v>122981.61022650819</c:v>
                </c:pt>
                <c:pt idx="17">
                  <c:v>0</c:v>
                </c:pt>
                <c:pt idx="18">
                  <c:v>122729.31150482172</c:v>
                </c:pt>
                <c:pt idx="19">
                  <c:v>0</c:v>
                </c:pt>
                <c:pt idx="20">
                  <c:v>122477.01278313523</c:v>
                </c:pt>
                <c:pt idx="21">
                  <c:v>0</c:v>
                </c:pt>
                <c:pt idx="22">
                  <c:v>122224.71406144876</c:v>
                </c:pt>
                <c:pt idx="23">
                  <c:v>0</c:v>
                </c:pt>
                <c:pt idx="24">
                  <c:v>121972.41533976227</c:v>
                </c:pt>
                <c:pt idx="25">
                  <c:v>0</c:v>
                </c:pt>
                <c:pt idx="26">
                  <c:v>121720.1166180758</c:v>
                </c:pt>
                <c:pt idx="27">
                  <c:v>0</c:v>
                </c:pt>
                <c:pt idx="28">
                  <c:v>121467.81789638933</c:v>
                </c:pt>
                <c:pt idx="29">
                  <c:v>0</c:v>
                </c:pt>
                <c:pt idx="30">
                  <c:v>121215.51917470284</c:v>
                </c:pt>
                <c:pt idx="31">
                  <c:v>0</c:v>
                </c:pt>
                <c:pt idx="32">
                  <c:v>120963.22045301637</c:v>
                </c:pt>
                <c:pt idx="33">
                  <c:v>0</c:v>
                </c:pt>
                <c:pt idx="34">
                  <c:v>120710.9217313299</c:v>
                </c:pt>
                <c:pt idx="35">
                  <c:v>0</c:v>
                </c:pt>
                <c:pt idx="36">
                  <c:v>120458.62300964342</c:v>
                </c:pt>
                <c:pt idx="37">
                  <c:v>0</c:v>
                </c:pt>
                <c:pt idx="38">
                  <c:v>120206.32428795694</c:v>
                </c:pt>
                <c:pt idx="39">
                  <c:v>0</c:v>
                </c:pt>
                <c:pt idx="40">
                  <c:v>119954.02556627046</c:v>
                </c:pt>
                <c:pt idx="41">
                  <c:v>0</c:v>
                </c:pt>
                <c:pt idx="42">
                  <c:v>119701.72684458399</c:v>
                </c:pt>
                <c:pt idx="43">
                  <c:v>0</c:v>
                </c:pt>
                <c:pt idx="44">
                  <c:v>119449.42812289752</c:v>
                </c:pt>
                <c:pt idx="45">
                  <c:v>0</c:v>
                </c:pt>
                <c:pt idx="46">
                  <c:v>119197.12940121103</c:v>
                </c:pt>
                <c:pt idx="47">
                  <c:v>0</c:v>
                </c:pt>
                <c:pt idx="48">
                  <c:v>118944.83067952456</c:v>
                </c:pt>
                <c:pt idx="49">
                  <c:v>0</c:v>
                </c:pt>
                <c:pt idx="50">
                  <c:v>118692.53195783807</c:v>
                </c:pt>
                <c:pt idx="51">
                  <c:v>0</c:v>
                </c:pt>
                <c:pt idx="52">
                  <c:v>118440.2332361516</c:v>
                </c:pt>
                <c:pt idx="53">
                  <c:v>0</c:v>
                </c:pt>
                <c:pt idx="54">
                  <c:v>118187.93451446513</c:v>
                </c:pt>
                <c:pt idx="55">
                  <c:v>0</c:v>
                </c:pt>
                <c:pt idx="56">
                  <c:v>117935.63579277864</c:v>
                </c:pt>
                <c:pt idx="57">
                  <c:v>0</c:v>
                </c:pt>
                <c:pt idx="58">
                  <c:v>117683.33707109217</c:v>
                </c:pt>
                <c:pt idx="59">
                  <c:v>0</c:v>
                </c:pt>
                <c:pt idx="60">
                  <c:v>117431.03834940569</c:v>
                </c:pt>
                <c:pt idx="61">
                  <c:v>0</c:v>
                </c:pt>
                <c:pt idx="62">
                  <c:v>117178.73962771922</c:v>
                </c:pt>
                <c:pt idx="63">
                  <c:v>0</c:v>
                </c:pt>
                <c:pt idx="64">
                  <c:v>116926.44090603275</c:v>
                </c:pt>
                <c:pt idx="65">
                  <c:v>0</c:v>
                </c:pt>
                <c:pt idx="66">
                  <c:v>116674.14218434626</c:v>
                </c:pt>
                <c:pt idx="67">
                  <c:v>0</c:v>
                </c:pt>
                <c:pt idx="68">
                  <c:v>116421.84346265979</c:v>
                </c:pt>
                <c:pt idx="69">
                  <c:v>0</c:v>
                </c:pt>
                <c:pt idx="70">
                  <c:v>116169.5447409733</c:v>
                </c:pt>
                <c:pt idx="71">
                  <c:v>0</c:v>
                </c:pt>
                <c:pt idx="72">
                  <c:v>115917.24601928683</c:v>
                </c:pt>
                <c:pt idx="73">
                  <c:v>0</c:v>
                </c:pt>
                <c:pt idx="74">
                  <c:v>115664.94729760036</c:v>
                </c:pt>
                <c:pt idx="75">
                  <c:v>0</c:v>
                </c:pt>
                <c:pt idx="76">
                  <c:v>115412.64857591387</c:v>
                </c:pt>
                <c:pt idx="77">
                  <c:v>0</c:v>
                </c:pt>
                <c:pt idx="78">
                  <c:v>115160.3498542274</c:v>
                </c:pt>
                <c:pt idx="79">
                  <c:v>0</c:v>
                </c:pt>
                <c:pt idx="80">
                  <c:v>114908.05113254092</c:v>
                </c:pt>
                <c:pt idx="81">
                  <c:v>0</c:v>
                </c:pt>
                <c:pt idx="82">
                  <c:v>114655.75241085445</c:v>
                </c:pt>
                <c:pt idx="83">
                  <c:v>0</c:v>
                </c:pt>
                <c:pt idx="84">
                  <c:v>114403.45368916797</c:v>
                </c:pt>
                <c:pt idx="85">
                  <c:v>0</c:v>
                </c:pt>
                <c:pt idx="86">
                  <c:v>114151.15496748149</c:v>
                </c:pt>
                <c:pt idx="87">
                  <c:v>0</c:v>
                </c:pt>
                <c:pt idx="88">
                  <c:v>113898.85624579502</c:v>
                </c:pt>
                <c:pt idx="89">
                  <c:v>0</c:v>
                </c:pt>
                <c:pt idx="90">
                  <c:v>113646.55752410855</c:v>
                </c:pt>
                <c:pt idx="91">
                  <c:v>0</c:v>
                </c:pt>
                <c:pt idx="92">
                  <c:v>113394.25880242206</c:v>
                </c:pt>
                <c:pt idx="93">
                  <c:v>0</c:v>
                </c:pt>
                <c:pt idx="94">
                  <c:v>113141.96008073559</c:v>
                </c:pt>
                <c:pt idx="95">
                  <c:v>0</c:v>
                </c:pt>
                <c:pt idx="96">
                  <c:v>112889.6613590491</c:v>
                </c:pt>
                <c:pt idx="97">
                  <c:v>0</c:v>
                </c:pt>
                <c:pt idx="98">
                  <c:v>112637.36263736263</c:v>
                </c:pt>
                <c:pt idx="99">
                  <c:v>0</c:v>
                </c:pt>
                <c:pt idx="100">
                  <c:v>112385.06391567616</c:v>
                </c:pt>
                <c:pt idx="101">
                  <c:v>0</c:v>
                </c:pt>
                <c:pt idx="102">
                  <c:v>112132.76519398968</c:v>
                </c:pt>
                <c:pt idx="103">
                  <c:v>0</c:v>
                </c:pt>
                <c:pt idx="104">
                  <c:v>111880.4664723032</c:v>
                </c:pt>
                <c:pt idx="105">
                  <c:v>0</c:v>
                </c:pt>
                <c:pt idx="106">
                  <c:v>111628.16775061673</c:v>
                </c:pt>
                <c:pt idx="107">
                  <c:v>0</c:v>
                </c:pt>
                <c:pt idx="108">
                  <c:v>111375.86902893025</c:v>
                </c:pt>
                <c:pt idx="109">
                  <c:v>0</c:v>
                </c:pt>
                <c:pt idx="110">
                  <c:v>111123.57030724378</c:v>
                </c:pt>
                <c:pt idx="111">
                  <c:v>0</c:v>
                </c:pt>
                <c:pt idx="112">
                  <c:v>110871.27158555729</c:v>
                </c:pt>
                <c:pt idx="113">
                  <c:v>0</c:v>
                </c:pt>
                <c:pt idx="114">
                  <c:v>110618.97286387082</c:v>
                </c:pt>
                <c:pt idx="115">
                  <c:v>0</c:v>
                </c:pt>
                <c:pt idx="116">
                  <c:v>110366.67414218435</c:v>
                </c:pt>
                <c:pt idx="117">
                  <c:v>0</c:v>
                </c:pt>
                <c:pt idx="118">
                  <c:v>110114.37542049786</c:v>
                </c:pt>
                <c:pt idx="119">
                  <c:v>0</c:v>
                </c:pt>
                <c:pt idx="120">
                  <c:v>109862.07669881139</c:v>
                </c:pt>
                <c:pt idx="121">
                  <c:v>0</c:v>
                </c:pt>
                <c:pt idx="122">
                  <c:v>109609.7779771249</c:v>
                </c:pt>
                <c:pt idx="123">
                  <c:v>0</c:v>
                </c:pt>
                <c:pt idx="124">
                  <c:v>109357.47925543843</c:v>
                </c:pt>
                <c:pt idx="125">
                  <c:v>0</c:v>
                </c:pt>
                <c:pt idx="126">
                  <c:v>109105.18053375196</c:v>
                </c:pt>
                <c:pt idx="127">
                  <c:v>0</c:v>
                </c:pt>
                <c:pt idx="128">
                  <c:v>108852.88181206548</c:v>
                </c:pt>
                <c:pt idx="129">
                  <c:v>0</c:v>
                </c:pt>
                <c:pt idx="130">
                  <c:v>108600.583090379</c:v>
                </c:pt>
                <c:pt idx="131">
                  <c:v>0</c:v>
                </c:pt>
                <c:pt idx="132">
                  <c:v>108348.28436869252</c:v>
                </c:pt>
                <c:pt idx="133">
                  <c:v>0</c:v>
                </c:pt>
                <c:pt idx="134">
                  <c:v>108095.98564700605</c:v>
                </c:pt>
                <c:pt idx="135">
                  <c:v>0</c:v>
                </c:pt>
                <c:pt idx="136">
                  <c:v>107843.68692531958</c:v>
                </c:pt>
                <c:pt idx="137">
                  <c:v>0</c:v>
                </c:pt>
                <c:pt idx="138">
                  <c:v>107591.38820363309</c:v>
                </c:pt>
                <c:pt idx="139">
                  <c:v>0</c:v>
                </c:pt>
                <c:pt idx="140">
                  <c:v>107339.08948194662</c:v>
                </c:pt>
                <c:pt idx="141">
                  <c:v>0</c:v>
                </c:pt>
                <c:pt idx="142">
                  <c:v>107086.79076026013</c:v>
                </c:pt>
                <c:pt idx="143">
                  <c:v>0</c:v>
                </c:pt>
                <c:pt idx="144">
                  <c:v>106834.49203857366</c:v>
                </c:pt>
                <c:pt idx="145">
                  <c:v>0</c:v>
                </c:pt>
                <c:pt idx="146">
                  <c:v>106582.19331688719</c:v>
                </c:pt>
                <c:pt idx="147">
                  <c:v>0</c:v>
                </c:pt>
                <c:pt idx="148">
                  <c:v>106329.89459520071</c:v>
                </c:pt>
                <c:pt idx="149">
                  <c:v>0</c:v>
                </c:pt>
                <c:pt idx="150">
                  <c:v>106077.59587351423</c:v>
                </c:pt>
                <c:pt idx="151">
                  <c:v>0</c:v>
                </c:pt>
                <c:pt idx="152">
                  <c:v>105825.29715182775</c:v>
                </c:pt>
                <c:pt idx="153">
                  <c:v>0</c:v>
                </c:pt>
                <c:pt idx="154">
                  <c:v>105572.99843014128</c:v>
                </c:pt>
                <c:pt idx="155">
                  <c:v>0</c:v>
                </c:pt>
                <c:pt idx="156">
                  <c:v>105320.69970845481</c:v>
                </c:pt>
                <c:pt idx="157">
                  <c:v>0</c:v>
                </c:pt>
                <c:pt idx="158">
                  <c:v>105068.40098676832</c:v>
                </c:pt>
                <c:pt idx="159">
                  <c:v>0</c:v>
                </c:pt>
                <c:pt idx="160">
                  <c:v>104816.10226508185</c:v>
                </c:pt>
                <c:pt idx="161">
                  <c:v>0</c:v>
                </c:pt>
                <c:pt idx="162">
                  <c:v>104563.80354339538</c:v>
                </c:pt>
                <c:pt idx="163">
                  <c:v>0</c:v>
                </c:pt>
                <c:pt idx="164">
                  <c:v>104311.50482170889</c:v>
                </c:pt>
                <c:pt idx="165">
                  <c:v>0</c:v>
                </c:pt>
                <c:pt idx="166">
                  <c:v>104059.20610002242</c:v>
                </c:pt>
                <c:pt idx="167">
                  <c:v>0</c:v>
                </c:pt>
                <c:pt idx="168">
                  <c:v>103806.90737833595</c:v>
                </c:pt>
                <c:pt idx="169">
                  <c:v>0</c:v>
                </c:pt>
                <c:pt idx="170">
                  <c:v>103554.60865664948</c:v>
                </c:pt>
                <c:pt idx="171">
                  <c:v>0</c:v>
                </c:pt>
                <c:pt idx="172">
                  <c:v>103302.30993496301</c:v>
                </c:pt>
                <c:pt idx="173">
                  <c:v>0</c:v>
                </c:pt>
                <c:pt idx="174">
                  <c:v>103050.01121327654</c:v>
                </c:pt>
                <c:pt idx="175">
                  <c:v>0</c:v>
                </c:pt>
                <c:pt idx="176">
                  <c:v>102797.71249159005</c:v>
                </c:pt>
                <c:pt idx="177">
                  <c:v>0</c:v>
                </c:pt>
                <c:pt idx="178">
                  <c:v>102545.41376990358</c:v>
                </c:pt>
                <c:pt idx="179">
                  <c:v>0</c:v>
                </c:pt>
                <c:pt idx="180">
                  <c:v>102293.11504821711</c:v>
                </c:pt>
                <c:pt idx="181">
                  <c:v>0</c:v>
                </c:pt>
                <c:pt idx="182">
                  <c:v>102040.81632653062</c:v>
                </c:pt>
                <c:pt idx="183">
                  <c:v>0</c:v>
                </c:pt>
                <c:pt idx="184">
                  <c:v>101788.51760484415</c:v>
                </c:pt>
                <c:pt idx="185">
                  <c:v>0</c:v>
                </c:pt>
                <c:pt idx="186">
                  <c:v>101536.21888315768</c:v>
                </c:pt>
                <c:pt idx="187">
                  <c:v>0</c:v>
                </c:pt>
                <c:pt idx="188">
                  <c:v>101283.92016147121</c:v>
                </c:pt>
                <c:pt idx="189">
                  <c:v>0</c:v>
                </c:pt>
                <c:pt idx="190">
                  <c:v>101031.62143978474</c:v>
                </c:pt>
                <c:pt idx="191">
                  <c:v>0</c:v>
                </c:pt>
                <c:pt idx="192">
                  <c:v>100779.32271809825</c:v>
                </c:pt>
                <c:pt idx="193">
                  <c:v>0</c:v>
                </c:pt>
                <c:pt idx="194">
                  <c:v>100527.02399641178</c:v>
                </c:pt>
                <c:pt idx="195">
                  <c:v>0</c:v>
                </c:pt>
                <c:pt idx="196">
                  <c:v>100274.72527472531</c:v>
                </c:pt>
                <c:pt idx="197">
                  <c:v>0</c:v>
                </c:pt>
                <c:pt idx="198">
                  <c:v>100022.42655303882</c:v>
                </c:pt>
                <c:pt idx="199">
                  <c:v>0</c:v>
                </c:pt>
                <c:pt idx="200">
                  <c:v>99770.127831352351</c:v>
                </c:pt>
                <c:pt idx="201">
                  <c:v>0</c:v>
                </c:pt>
                <c:pt idx="202">
                  <c:v>99517.82910966588</c:v>
                </c:pt>
                <c:pt idx="203">
                  <c:v>0</c:v>
                </c:pt>
                <c:pt idx="204">
                  <c:v>99265.530387979408</c:v>
                </c:pt>
                <c:pt idx="205">
                  <c:v>0</c:v>
                </c:pt>
                <c:pt idx="206">
                  <c:v>99013.231666292937</c:v>
                </c:pt>
                <c:pt idx="207">
                  <c:v>0</c:v>
                </c:pt>
                <c:pt idx="208">
                  <c:v>98760.932944606451</c:v>
                </c:pt>
                <c:pt idx="209">
                  <c:v>0</c:v>
                </c:pt>
                <c:pt idx="210">
                  <c:v>98508.63422291998</c:v>
                </c:pt>
                <c:pt idx="211">
                  <c:v>0</c:v>
                </c:pt>
                <c:pt idx="212">
                  <c:v>98256.335501233509</c:v>
                </c:pt>
                <c:pt idx="213">
                  <c:v>0</c:v>
                </c:pt>
                <c:pt idx="214">
                  <c:v>98004.036779547037</c:v>
                </c:pt>
                <c:pt idx="215">
                  <c:v>0</c:v>
                </c:pt>
                <c:pt idx="216">
                  <c:v>97751.738057860552</c:v>
                </c:pt>
                <c:pt idx="217">
                  <c:v>0</c:v>
                </c:pt>
                <c:pt idx="218">
                  <c:v>97499.43933617408</c:v>
                </c:pt>
                <c:pt idx="219">
                  <c:v>0</c:v>
                </c:pt>
                <c:pt idx="220">
                  <c:v>97247.140614487609</c:v>
                </c:pt>
                <c:pt idx="221">
                  <c:v>0</c:v>
                </c:pt>
                <c:pt idx="222">
                  <c:v>96994.841892801138</c:v>
                </c:pt>
                <c:pt idx="223">
                  <c:v>0</c:v>
                </c:pt>
                <c:pt idx="224">
                  <c:v>96742.543171114667</c:v>
                </c:pt>
                <c:pt idx="225">
                  <c:v>0</c:v>
                </c:pt>
                <c:pt idx="226">
                  <c:v>96490.244449428181</c:v>
                </c:pt>
                <c:pt idx="227">
                  <c:v>0</c:v>
                </c:pt>
                <c:pt idx="228">
                  <c:v>96237.94572774171</c:v>
                </c:pt>
                <c:pt idx="229">
                  <c:v>0</c:v>
                </c:pt>
                <c:pt idx="230">
                  <c:v>95985.647006055238</c:v>
                </c:pt>
                <c:pt idx="231">
                  <c:v>0</c:v>
                </c:pt>
                <c:pt idx="232">
                  <c:v>95733.348284368753</c:v>
                </c:pt>
                <c:pt idx="233">
                  <c:v>0</c:v>
                </c:pt>
                <c:pt idx="234">
                  <c:v>95481.049562682281</c:v>
                </c:pt>
                <c:pt idx="235">
                  <c:v>0</c:v>
                </c:pt>
                <c:pt idx="236">
                  <c:v>95228.75084099581</c:v>
                </c:pt>
                <c:pt idx="237">
                  <c:v>0</c:v>
                </c:pt>
                <c:pt idx="238">
                  <c:v>94976.452119309339</c:v>
                </c:pt>
                <c:pt idx="239">
                  <c:v>0</c:v>
                </c:pt>
                <c:pt idx="240">
                  <c:v>94724.153397622867</c:v>
                </c:pt>
                <c:pt idx="241">
                  <c:v>0</c:v>
                </c:pt>
                <c:pt idx="242">
                  <c:v>94471.854675936382</c:v>
                </c:pt>
                <c:pt idx="243">
                  <c:v>0</c:v>
                </c:pt>
                <c:pt idx="244">
                  <c:v>94219.55595424991</c:v>
                </c:pt>
                <c:pt idx="245">
                  <c:v>0</c:v>
                </c:pt>
                <c:pt idx="246">
                  <c:v>93967.257232563439</c:v>
                </c:pt>
                <c:pt idx="247">
                  <c:v>0</c:v>
                </c:pt>
                <c:pt idx="248">
                  <c:v>93714.958510876953</c:v>
                </c:pt>
                <c:pt idx="249">
                  <c:v>0</c:v>
                </c:pt>
                <c:pt idx="250">
                  <c:v>93462.659789190482</c:v>
                </c:pt>
                <c:pt idx="251">
                  <c:v>0</c:v>
                </c:pt>
                <c:pt idx="252">
                  <c:v>93210.361067504011</c:v>
                </c:pt>
                <c:pt idx="253">
                  <c:v>0</c:v>
                </c:pt>
                <c:pt idx="254">
                  <c:v>92958.06234581754</c:v>
                </c:pt>
                <c:pt idx="255">
                  <c:v>0</c:v>
                </c:pt>
                <c:pt idx="256">
                  <c:v>92705.763624131068</c:v>
                </c:pt>
                <c:pt idx="257">
                  <c:v>0</c:v>
                </c:pt>
                <c:pt idx="258">
                  <c:v>92453.464902444597</c:v>
                </c:pt>
                <c:pt idx="259">
                  <c:v>0</c:v>
                </c:pt>
                <c:pt idx="260">
                  <c:v>92201.166180758111</c:v>
                </c:pt>
                <c:pt idx="261">
                  <c:v>0</c:v>
                </c:pt>
                <c:pt idx="262">
                  <c:v>91948.86745907164</c:v>
                </c:pt>
                <c:pt idx="263">
                  <c:v>0</c:v>
                </c:pt>
                <c:pt idx="264">
                  <c:v>91696.568737385154</c:v>
                </c:pt>
                <c:pt idx="265">
                  <c:v>0</c:v>
                </c:pt>
                <c:pt idx="266">
                  <c:v>91444.270015698683</c:v>
                </c:pt>
                <c:pt idx="267">
                  <c:v>0</c:v>
                </c:pt>
                <c:pt idx="268">
                  <c:v>91191.971294012212</c:v>
                </c:pt>
                <c:pt idx="269">
                  <c:v>0</c:v>
                </c:pt>
                <c:pt idx="270">
                  <c:v>90939.67257232574</c:v>
                </c:pt>
                <c:pt idx="271">
                  <c:v>0</c:v>
                </c:pt>
                <c:pt idx="272">
                  <c:v>90687.373850639269</c:v>
                </c:pt>
                <c:pt idx="273">
                  <c:v>0</c:v>
                </c:pt>
                <c:pt idx="274">
                  <c:v>90435.075128952798</c:v>
                </c:pt>
                <c:pt idx="275">
                  <c:v>0</c:v>
                </c:pt>
                <c:pt idx="276">
                  <c:v>90182.776407266327</c:v>
                </c:pt>
                <c:pt idx="277">
                  <c:v>0</c:v>
                </c:pt>
                <c:pt idx="278">
                  <c:v>89930.477685579841</c:v>
                </c:pt>
                <c:pt idx="279">
                  <c:v>0</c:v>
                </c:pt>
                <c:pt idx="280">
                  <c:v>89678.17896389337</c:v>
                </c:pt>
                <c:pt idx="281">
                  <c:v>0</c:v>
                </c:pt>
                <c:pt idx="282">
                  <c:v>89425.880242206884</c:v>
                </c:pt>
                <c:pt idx="283">
                  <c:v>0</c:v>
                </c:pt>
                <c:pt idx="284">
                  <c:v>89173.581520520413</c:v>
                </c:pt>
                <c:pt idx="285">
                  <c:v>0</c:v>
                </c:pt>
                <c:pt idx="286">
                  <c:v>88921.282798833941</c:v>
                </c:pt>
                <c:pt idx="287">
                  <c:v>0</c:v>
                </c:pt>
                <c:pt idx="288">
                  <c:v>88668.98407714747</c:v>
                </c:pt>
                <c:pt idx="289">
                  <c:v>0</c:v>
                </c:pt>
                <c:pt idx="290">
                  <c:v>88416.685355460999</c:v>
                </c:pt>
                <c:pt idx="291">
                  <c:v>0</c:v>
                </c:pt>
                <c:pt idx="292">
                  <c:v>88164.386633774528</c:v>
                </c:pt>
                <c:pt idx="293">
                  <c:v>0</c:v>
                </c:pt>
                <c:pt idx="294">
                  <c:v>87912.087912088042</c:v>
                </c:pt>
                <c:pt idx="295">
                  <c:v>0</c:v>
                </c:pt>
                <c:pt idx="296">
                  <c:v>87659.789190401571</c:v>
                </c:pt>
                <c:pt idx="297">
                  <c:v>0</c:v>
                </c:pt>
                <c:pt idx="298">
                  <c:v>87407.490468715085</c:v>
                </c:pt>
                <c:pt idx="299">
                  <c:v>0</c:v>
                </c:pt>
                <c:pt idx="300">
                  <c:v>87155.191747028613</c:v>
                </c:pt>
                <c:pt idx="301">
                  <c:v>0</c:v>
                </c:pt>
                <c:pt idx="302">
                  <c:v>86902.893025342142</c:v>
                </c:pt>
                <c:pt idx="303">
                  <c:v>0</c:v>
                </c:pt>
                <c:pt idx="304">
                  <c:v>86650.594303655671</c:v>
                </c:pt>
                <c:pt idx="305">
                  <c:v>0</c:v>
                </c:pt>
                <c:pt idx="306">
                  <c:v>86398.2955819692</c:v>
                </c:pt>
                <c:pt idx="307">
                  <c:v>0</c:v>
                </c:pt>
                <c:pt idx="308">
                  <c:v>86145.996860282728</c:v>
                </c:pt>
                <c:pt idx="309">
                  <c:v>0</c:v>
                </c:pt>
                <c:pt idx="310">
                  <c:v>85893.698138596243</c:v>
                </c:pt>
                <c:pt idx="311">
                  <c:v>0</c:v>
                </c:pt>
                <c:pt idx="312">
                  <c:v>85641.399416909771</c:v>
                </c:pt>
                <c:pt idx="313">
                  <c:v>0</c:v>
                </c:pt>
                <c:pt idx="314">
                  <c:v>85389.1006952233</c:v>
                </c:pt>
                <c:pt idx="315">
                  <c:v>0</c:v>
                </c:pt>
                <c:pt idx="316">
                  <c:v>85136.801973536814</c:v>
                </c:pt>
                <c:pt idx="317">
                  <c:v>0</c:v>
                </c:pt>
                <c:pt idx="318">
                  <c:v>84884.503251850343</c:v>
                </c:pt>
                <c:pt idx="319">
                  <c:v>0</c:v>
                </c:pt>
                <c:pt idx="320">
                  <c:v>84632.204530163872</c:v>
                </c:pt>
                <c:pt idx="321">
                  <c:v>0</c:v>
                </c:pt>
                <c:pt idx="322">
                  <c:v>84379.905808477386</c:v>
                </c:pt>
                <c:pt idx="323">
                  <c:v>0</c:v>
                </c:pt>
                <c:pt idx="324">
                  <c:v>84127.6070867909</c:v>
                </c:pt>
                <c:pt idx="325">
                  <c:v>0</c:v>
                </c:pt>
                <c:pt idx="326">
                  <c:v>83875.308365104429</c:v>
                </c:pt>
                <c:pt idx="327">
                  <c:v>0</c:v>
                </c:pt>
                <c:pt idx="328">
                  <c:v>83623.009643417958</c:v>
                </c:pt>
                <c:pt idx="329">
                  <c:v>0</c:v>
                </c:pt>
                <c:pt idx="330">
                  <c:v>83370.710921731472</c:v>
                </c:pt>
                <c:pt idx="331">
                  <c:v>0</c:v>
                </c:pt>
                <c:pt idx="332">
                  <c:v>83118.412200044986</c:v>
                </c:pt>
                <c:pt idx="333">
                  <c:v>0</c:v>
                </c:pt>
                <c:pt idx="334">
                  <c:v>82866.113478358515</c:v>
                </c:pt>
                <c:pt idx="335">
                  <c:v>0</c:v>
                </c:pt>
                <c:pt idx="336">
                  <c:v>82613.814756672044</c:v>
                </c:pt>
                <c:pt idx="337">
                  <c:v>0</c:v>
                </c:pt>
                <c:pt idx="338">
                  <c:v>82361.516034985558</c:v>
                </c:pt>
                <c:pt idx="339">
                  <c:v>0</c:v>
                </c:pt>
                <c:pt idx="340">
                  <c:v>82109.217313299072</c:v>
                </c:pt>
                <c:pt idx="341">
                  <c:v>0</c:v>
                </c:pt>
                <c:pt idx="342">
                  <c:v>81856.918591612601</c:v>
                </c:pt>
                <c:pt idx="343">
                  <c:v>0</c:v>
                </c:pt>
                <c:pt idx="344">
                  <c:v>81604.619869926115</c:v>
                </c:pt>
                <c:pt idx="345">
                  <c:v>0</c:v>
                </c:pt>
                <c:pt idx="346">
                  <c:v>81352.321148239629</c:v>
                </c:pt>
                <c:pt idx="347">
                  <c:v>0</c:v>
                </c:pt>
                <c:pt idx="348">
                  <c:v>81100.022426553158</c:v>
                </c:pt>
                <c:pt idx="349">
                  <c:v>0</c:v>
                </c:pt>
                <c:pt idx="350">
                  <c:v>80847.723704866687</c:v>
                </c:pt>
                <c:pt idx="351">
                  <c:v>0</c:v>
                </c:pt>
                <c:pt idx="352">
                  <c:v>80595.424983180201</c:v>
                </c:pt>
                <c:pt idx="353">
                  <c:v>0</c:v>
                </c:pt>
                <c:pt idx="354">
                  <c:v>80343.126261493715</c:v>
                </c:pt>
                <c:pt idx="355">
                  <c:v>0</c:v>
                </c:pt>
                <c:pt idx="356">
                  <c:v>80090.827539807244</c:v>
                </c:pt>
                <c:pt idx="357">
                  <c:v>0</c:v>
                </c:pt>
                <c:pt idx="358">
                  <c:v>79838.528818120772</c:v>
                </c:pt>
                <c:pt idx="359">
                  <c:v>0</c:v>
                </c:pt>
                <c:pt idx="360">
                  <c:v>79586.230096434287</c:v>
                </c:pt>
                <c:pt idx="361">
                  <c:v>0</c:v>
                </c:pt>
                <c:pt idx="362">
                  <c:v>79333.931374747801</c:v>
                </c:pt>
                <c:pt idx="363">
                  <c:v>0</c:v>
                </c:pt>
                <c:pt idx="364">
                  <c:v>79081.63265306133</c:v>
                </c:pt>
                <c:pt idx="365">
                  <c:v>0</c:v>
                </c:pt>
                <c:pt idx="366">
                  <c:v>78829.333931374858</c:v>
                </c:pt>
                <c:pt idx="367">
                  <c:v>0</c:v>
                </c:pt>
                <c:pt idx="368">
                  <c:v>78577.035209688358</c:v>
                </c:pt>
                <c:pt idx="369">
                  <c:v>0</c:v>
                </c:pt>
                <c:pt idx="370">
                  <c:v>78324.736488001887</c:v>
                </c:pt>
                <c:pt idx="371">
                  <c:v>0</c:v>
                </c:pt>
                <c:pt idx="372">
                  <c:v>78072.437766315416</c:v>
                </c:pt>
                <c:pt idx="373">
                  <c:v>0</c:v>
                </c:pt>
                <c:pt idx="374">
                  <c:v>77820.13904462893</c:v>
                </c:pt>
                <c:pt idx="375">
                  <c:v>0</c:v>
                </c:pt>
                <c:pt idx="376">
                  <c:v>77567.840322942444</c:v>
                </c:pt>
                <c:pt idx="377">
                  <c:v>0</c:v>
                </c:pt>
                <c:pt idx="378">
                  <c:v>77315.541601255973</c:v>
                </c:pt>
                <c:pt idx="379">
                  <c:v>0</c:v>
                </c:pt>
                <c:pt idx="380">
                  <c:v>77063.242879569501</c:v>
                </c:pt>
                <c:pt idx="381">
                  <c:v>0</c:v>
                </c:pt>
                <c:pt idx="382">
                  <c:v>76810.944157883016</c:v>
                </c:pt>
                <c:pt idx="383">
                  <c:v>0</c:v>
                </c:pt>
                <c:pt idx="384">
                  <c:v>76558.64543619653</c:v>
                </c:pt>
                <c:pt idx="385">
                  <c:v>0</c:v>
                </c:pt>
                <c:pt idx="386">
                  <c:v>76306.346714510059</c:v>
                </c:pt>
                <c:pt idx="387">
                  <c:v>0</c:v>
                </c:pt>
                <c:pt idx="388">
                  <c:v>76054.047992823587</c:v>
                </c:pt>
                <c:pt idx="389">
                  <c:v>0</c:v>
                </c:pt>
                <c:pt idx="390">
                  <c:v>75801.749271137087</c:v>
                </c:pt>
                <c:pt idx="391">
                  <c:v>0</c:v>
                </c:pt>
                <c:pt idx="392">
                  <c:v>75549.450549450616</c:v>
                </c:pt>
                <c:pt idx="393">
                  <c:v>0</c:v>
                </c:pt>
                <c:pt idx="394">
                  <c:v>75297.151827764144</c:v>
                </c:pt>
                <c:pt idx="395">
                  <c:v>0</c:v>
                </c:pt>
                <c:pt idx="396">
                  <c:v>75044.853106077659</c:v>
                </c:pt>
                <c:pt idx="397">
                  <c:v>0</c:v>
                </c:pt>
                <c:pt idx="398">
                  <c:v>74792.554384391173</c:v>
                </c:pt>
                <c:pt idx="399">
                  <c:v>0</c:v>
                </c:pt>
                <c:pt idx="400">
                  <c:v>74540.255662704702</c:v>
                </c:pt>
                <c:pt idx="401">
                  <c:v>0</c:v>
                </c:pt>
                <c:pt idx="402">
                  <c:v>74287.95694101823</c:v>
                </c:pt>
                <c:pt idx="403">
                  <c:v>0</c:v>
                </c:pt>
                <c:pt idx="404">
                  <c:v>74035.658219331744</c:v>
                </c:pt>
                <c:pt idx="405">
                  <c:v>0</c:v>
                </c:pt>
                <c:pt idx="406">
                  <c:v>73783.359497645259</c:v>
                </c:pt>
                <c:pt idx="407">
                  <c:v>0</c:v>
                </c:pt>
                <c:pt idx="408">
                  <c:v>73531.060775958787</c:v>
                </c:pt>
                <c:pt idx="409">
                  <c:v>0</c:v>
                </c:pt>
                <c:pt idx="410">
                  <c:v>73278.762054272316</c:v>
                </c:pt>
                <c:pt idx="411">
                  <c:v>0</c:v>
                </c:pt>
                <c:pt idx="412">
                  <c:v>73026.46333258583</c:v>
                </c:pt>
                <c:pt idx="413">
                  <c:v>0</c:v>
                </c:pt>
                <c:pt idx="414">
                  <c:v>72774.164610899345</c:v>
                </c:pt>
                <c:pt idx="415">
                  <c:v>0</c:v>
                </c:pt>
                <c:pt idx="416">
                  <c:v>72521.865889212873</c:v>
                </c:pt>
                <c:pt idx="417">
                  <c:v>0</c:v>
                </c:pt>
                <c:pt idx="418">
                  <c:v>72269.567167526387</c:v>
                </c:pt>
                <c:pt idx="419">
                  <c:v>0</c:v>
                </c:pt>
                <c:pt idx="420">
                  <c:v>72017.268445839902</c:v>
                </c:pt>
                <c:pt idx="421">
                  <c:v>0</c:v>
                </c:pt>
                <c:pt idx="422">
                  <c:v>71764.96972415343</c:v>
                </c:pt>
                <c:pt idx="423">
                  <c:v>0</c:v>
                </c:pt>
                <c:pt idx="424">
                  <c:v>71512.671002466959</c:v>
                </c:pt>
                <c:pt idx="425">
                  <c:v>0</c:v>
                </c:pt>
                <c:pt idx="426">
                  <c:v>71260.372280780473</c:v>
                </c:pt>
                <c:pt idx="427">
                  <c:v>0</c:v>
                </c:pt>
                <c:pt idx="428">
                  <c:v>71008.073559093988</c:v>
                </c:pt>
                <c:pt idx="429">
                  <c:v>0</c:v>
                </c:pt>
                <c:pt idx="430">
                  <c:v>70755.774837407516</c:v>
                </c:pt>
                <c:pt idx="431">
                  <c:v>0</c:v>
                </c:pt>
                <c:pt idx="432">
                  <c:v>70503.476115721045</c:v>
                </c:pt>
                <c:pt idx="433">
                  <c:v>0</c:v>
                </c:pt>
                <c:pt idx="434">
                  <c:v>70251.177394034559</c:v>
                </c:pt>
                <c:pt idx="435">
                  <c:v>0</c:v>
                </c:pt>
                <c:pt idx="436">
                  <c:v>69998.878672348073</c:v>
                </c:pt>
                <c:pt idx="437">
                  <c:v>0</c:v>
                </c:pt>
                <c:pt idx="438">
                  <c:v>69746.579950661602</c:v>
                </c:pt>
                <c:pt idx="439">
                  <c:v>0</c:v>
                </c:pt>
                <c:pt idx="440">
                  <c:v>69494.281228975116</c:v>
                </c:pt>
                <c:pt idx="441">
                  <c:v>0</c:v>
                </c:pt>
                <c:pt idx="442">
                  <c:v>69241.982507288631</c:v>
                </c:pt>
                <c:pt idx="443">
                  <c:v>0</c:v>
                </c:pt>
                <c:pt idx="444">
                  <c:v>68989.683785602159</c:v>
                </c:pt>
                <c:pt idx="445">
                  <c:v>0</c:v>
                </c:pt>
                <c:pt idx="446">
                  <c:v>68737.385063915688</c:v>
                </c:pt>
                <c:pt idx="447">
                  <c:v>0</c:v>
                </c:pt>
                <c:pt idx="448">
                  <c:v>68485.086342229202</c:v>
                </c:pt>
                <c:pt idx="449">
                  <c:v>0</c:v>
                </c:pt>
                <c:pt idx="450">
                  <c:v>68232.787620542716</c:v>
                </c:pt>
                <c:pt idx="451">
                  <c:v>0</c:v>
                </c:pt>
                <c:pt idx="452">
                  <c:v>67980.488898856245</c:v>
                </c:pt>
                <c:pt idx="453">
                  <c:v>0</c:v>
                </c:pt>
                <c:pt idx="454">
                  <c:v>67728.190177169774</c:v>
                </c:pt>
                <c:pt idx="455">
                  <c:v>0</c:v>
                </c:pt>
                <c:pt idx="456">
                  <c:v>67475.891455483288</c:v>
                </c:pt>
                <c:pt idx="457">
                  <c:v>0</c:v>
                </c:pt>
                <c:pt idx="458">
                  <c:v>67223.592733796802</c:v>
                </c:pt>
                <c:pt idx="459">
                  <c:v>0</c:v>
                </c:pt>
                <c:pt idx="460">
                  <c:v>66971.294012110331</c:v>
                </c:pt>
                <c:pt idx="461">
                  <c:v>0</c:v>
                </c:pt>
                <c:pt idx="462">
                  <c:v>66718.995290423845</c:v>
                </c:pt>
                <c:pt idx="463">
                  <c:v>0</c:v>
                </c:pt>
                <c:pt idx="464">
                  <c:v>66466.696568737359</c:v>
                </c:pt>
                <c:pt idx="465">
                  <c:v>0</c:v>
                </c:pt>
                <c:pt idx="466">
                  <c:v>66214.397847050888</c:v>
                </c:pt>
                <c:pt idx="467">
                  <c:v>0</c:v>
                </c:pt>
                <c:pt idx="468">
                  <c:v>65962.099125364417</c:v>
                </c:pt>
                <c:pt idx="469">
                  <c:v>0</c:v>
                </c:pt>
                <c:pt idx="470">
                  <c:v>65709.800403677931</c:v>
                </c:pt>
                <c:pt idx="471">
                  <c:v>0</c:v>
                </c:pt>
                <c:pt idx="472">
                  <c:v>65457.501681991453</c:v>
                </c:pt>
                <c:pt idx="473">
                  <c:v>0</c:v>
                </c:pt>
                <c:pt idx="474">
                  <c:v>65205.202960304974</c:v>
                </c:pt>
                <c:pt idx="475">
                  <c:v>0</c:v>
                </c:pt>
                <c:pt idx="476">
                  <c:v>64952.904238618496</c:v>
                </c:pt>
                <c:pt idx="477">
                  <c:v>0</c:v>
                </c:pt>
                <c:pt idx="478">
                  <c:v>64700.605516932017</c:v>
                </c:pt>
                <c:pt idx="479">
                  <c:v>0</c:v>
                </c:pt>
                <c:pt idx="480">
                  <c:v>64448.306795245539</c:v>
                </c:pt>
                <c:pt idx="481">
                  <c:v>0</c:v>
                </c:pt>
                <c:pt idx="482">
                  <c:v>64196.00807355906</c:v>
                </c:pt>
                <c:pt idx="483">
                  <c:v>0</c:v>
                </c:pt>
                <c:pt idx="484">
                  <c:v>63943.709351872574</c:v>
                </c:pt>
                <c:pt idx="485">
                  <c:v>0</c:v>
                </c:pt>
                <c:pt idx="486">
                  <c:v>63691.410630186096</c:v>
                </c:pt>
                <c:pt idx="487">
                  <c:v>0</c:v>
                </c:pt>
                <c:pt idx="488">
                  <c:v>63439.111908499617</c:v>
                </c:pt>
                <c:pt idx="489">
                  <c:v>0</c:v>
                </c:pt>
                <c:pt idx="490">
                  <c:v>63186.813186813139</c:v>
                </c:pt>
                <c:pt idx="491">
                  <c:v>0</c:v>
                </c:pt>
                <c:pt idx="492">
                  <c:v>62934.51446512666</c:v>
                </c:pt>
                <c:pt idx="493">
                  <c:v>0</c:v>
                </c:pt>
                <c:pt idx="494">
                  <c:v>62682.215743440182</c:v>
                </c:pt>
                <c:pt idx="495">
                  <c:v>0</c:v>
                </c:pt>
                <c:pt idx="496">
                  <c:v>62682.215743440182</c:v>
                </c:pt>
                <c:pt idx="497">
                  <c:v>0</c:v>
                </c:pt>
                <c:pt idx="498">
                  <c:v>62682.215743440182</c:v>
                </c:pt>
                <c:pt idx="499">
                  <c:v>0</c:v>
                </c:pt>
                <c:pt idx="500">
                  <c:v>62682.215743440182</c:v>
                </c:pt>
                <c:pt idx="501">
                  <c:v>0</c:v>
                </c:pt>
                <c:pt idx="502">
                  <c:v>62682.215743440182</c:v>
                </c:pt>
                <c:pt idx="503">
                  <c:v>0</c:v>
                </c:pt>
                <c:pt idx="504">
                  <c:v>62682.215743440182</c:v>
                </c:pt>
                <c:pt idx="505">
                  <c:v>0</c:v>
                </c:pt>
                <c:pt idx="506">
                  <c:v>62682.215743440182</c:v>
                </c:pt>
                <c:pt idx="507">
                  <c:v>0</c:v>
                </c:pt>
                <c:pt idx="508">
                  <c:v>62682.215743440182</c:v>
                </c:pt>
                <c:pt idx="509">
                  <c:v>0</c:v>
                </c:pt>
                <c:pt idx="510">
                  <c:v>62682.215743440182</c:v>
                </c:pt>
                <c:pt idx="511">
                  <c:v>0</c:v>
                </c:pt>
                <c:pt idx="512">
                  <c:v>62682.215743440182</c:v>
                </c:pt>
                <c:pt idx="513">
                  <c:v>0</c:v>
                </c:pt>
                <c:pt idx="514">
                  <c:v>62682.215743440182</c:v>
                </c:pt>
                <c:pt idx="515">
                  <c:v>0</c:v>
                </c:pt>
                <c:pt idx="516">
                  <c:v>62682.215743440182</c:v>
                </c:pt>
                <c:pt idx="517">
                  <c:v>0</c:v>
                </c:pt>
                <c:pt idx="518">
                  <c:v>62682.215743440182</c:v>
                </c:pt>
                <c:pt idx="519">
                  <c:v>0</c:v>
                </c:pt>
                <c:pt idx="520">
                  <c:v>62682.215743440182</c:v>
                </c:pt>
                <c:pt idx="521">
                  <c:v>0</c:v>
                </c:pt>
                <c:pt idx="522">
                  <c:v>62682.215743440182</c:v>
                </c:pt>
                <c:pt idx="523">
                  <c:v>0</c:v>
                </c:pt>
                <c:pt idx="524">
                  <c:v>62682.215743440182</c:v>
                </c:pt>
                <c:pt idx="525">
                  <c:v>0</c:v>
                </c:pt>
                <c:pt idx="526">
                  <c:v>62682.215743440182</c:v>
                </c:pt>
                <c:pt idx="527">
                  <c:v>0</c:v>
                </c:pt>
                <c:pt idx="528">
                  <c:v>62682.215743440182</c:v>
                </c:pt>
                <c:pt idx="529">
                  <c:v>0</c:v>
                </c:pt>
                <c:pt idx="530">
                  <c:v>62682.215743440182</c:v>
                </c:pt>
                <c:pt idx="531">
                  <c:v>0</c:v>
                </c:pt>
                <c:pt idx="532">
                  <c:v>62682.215743440182</c:v>
                </c:pt>
                <c:pt idx="533">
                  <c:v>0</c:v>
                </c:pt>
                <c:pt idx="534">
                  <c:v>62682.215743440182</c:v>
                </c:pt>
                <c:pt idx="535">
                  <c:v>0</c:v>
                </c:pt>
                <c:pt idx="536">
                  <c:v>62682.215743440182</c:v>
                </c:pt>
                <c:pt idx="537">
                  <c:v>0</c:v>
                </c:pt>
                <c:pt idx="538">
                  <c:v>62682.215743440182</c:v>
                </c:pt>
                <c:pt idx="539">
                  <c:v>0</c:v>
                </c:pt>
                <c:pt idx="540">
                  <c:v>62682.215743440182</c:v>
                </c:pt>
                <c:pt idx="541">
                  <c:v>0</c:v>
                </c:pt>
                <c:pt idx="542">
                  <c:v>62682.215743440182</c:v>
                </c:pt>
                <c:pt idx="543">
                  <c:v>0</c:v>
                </c:pt>
                <c:pt idx="544">
                  <c:v>62682.215743440182</c:v>
                </c:pt>
                <c:pt idx="545">
                  <c:v>0</c:v>
                </c:pt>
                <c:pt idx="546">
                  <c:v>62682.215743440182</c:v>
                </c:pt>
                <c:pt idx="547">
                  <c:v>0</c:v>
                </c:pt>
                <c:pt idx="548">
                  <c:v>62682.215743440182</c:v>
                </c:pt>
                <c:pt idx="549">
                  <c:v>0</c:v>
                </c:pt>
                <c:pt idx="550">
                  <c:v>62682.215743440182</c:v>
                </c:pt>
                <c:pt idx="551">
                  <c:v>0</c:v>
                </c:pt>
                <c:pt idx="552">
                  <c:v>62682.215743440182</c:v>
                </c:pt>
                <c:pt idx="553">
                  <c:v>0</c:v>
                </c:pt>
                <c:pt idx="554">
                  <c:v>62682.215743440182</c:v>
                </c:pt>
                <c:pt idx="555">
                  <c:v>0</c:v>
                </c:pt>
                <c:pt idx="556">
                  <c:v>62682.215743440182</c:v>
                </c:pt>
                <c:pt idx="557">
                  <c:v>0</c:v>
                </c:pt>
                <c:pt idx="558">
                  <c:v>62682.215743440182</c:v>
                </c:pt>
                <c:pt idx="559">
                  <c:v>0</c:v>
                </c:pt>
                <c:pt idx="560">
                  <c:v>62682.215743440182</c:v>
                </c:pt>
                <c:pt idx="561">
                  <c:v>0</c:v>
                </c:pt>
                <c:pt idx="562">
                  <c:v>62682.215743440182</c:v>
                </c:pt>
                <c:pt idx="563">
                  <c:v>0</c:v>
                </c:pt>
                <c:pt idx="564">
                  <c:v>62682.215743440182</c:v>
                </c:pt>
                <c:pt idx="565">
                  <c:v>0</c:v>
                </c:pt>
                <c:pt idx="566">
                  <c:v>62682.215743440182</c:v>
                </c:pt>
                <c:pt idx="567">
                  <c:v>0</c:v>
                </c:pt>
                <c:pt idx="568">
                  <c:v>62682.215743440182</c:v>
                </c:pt>
                <c:pt idx="569">
                  <c:v>0</c:v>
                </c:pt>
                <c:pt idx="570">
                  <c:v>62682.215743440182</c:v>
                </c:pt>
                <c:pt idx="571">
                  <c:v>0</c:v>
                </c:pt>
                <c:pt idx="572">
                  <c:v>62682.215743440182</c:v>
                </c:pt>
                <c:pt idx="573">
                  <c:v>0</c:v>
                </c:pt>
                <c:pt idx="574">
                  <c:v>62682.215743440182</c:v>
                </c:pt>
                <c:pt idx="575">
                  <c:v>0</c:v>
                </c:pt>
                <c:pt idx="576">
                  <c:v>62682.215743440182</c:v>
                </c:pt>
                <c:pt idx="577">
                  <c:v>0</c:v>
                </c:pt>
                <c:pt idx="578">
                  <c:v>62682.215743440182</c:v>
                </c:pt>
                <c:pt idx="579">
                  <c:v>0</c:v>
                </c:pt>
                <c:pt idx="580">
                  <c:v>62682.215743440182</c:v>
                </c:pt>
                <c:pt idx="581">
                  <c:v>0</c:v>
                </c:pt>
                <c:pt idx="582">
                  <c:v>62682.215743440182</c:v>
                </c:pt>
                <c:pt idx="583">
                  <c:v>0</c:v>
                </c:pt>
                <c:pt idx="584">
                  <c:v>62682.215743440182</c:v>
                </c:pt>
                <c:pt idx="585">
                  <c:v>0</c:v>
                </c:pt>
                <c:pt idx="586">
                  <c:v>62682.215743440182</c:v>
                </c:pt>
                <c:pt idx="587">
                  <c:v>0</c:v>
                </c:pt>
                <c:pt idx="588">
                  <c:v>62682.215743440182</c:v>
                </c:pt>
                <c:pt idx="589">
                  <c:v>0</c:v>
                </c:pt>
                <c:pt idx="590">
                  <c:v>62682.215743440182</c:v>
                </c:pt>
                <c:pt idx="591">
                  <c:v>0</c:v>
                </c:pt>
                <c:pt idx="592">
                  <c:v>62682.215743440182</c:v>
                </c:pt>
                <c:pt idx="593">
                  <c:v>0</c:v>
                </c:pt>
                <c:pt idx="594">
                  <c:v>62682.215743440182</c:v>
                </c:pt>
                <c:pt idx="595">
                  <c:v>0</c:v>
                </c:pt>
                <c:pt idx="596">
                  <c:v>62682.215743440182</c:v>
                </c:pt>
                <c:pt idx="597">
                  <c:v>0</c:v>
                </c:pt>
                <c:pt idx="598">
                  <c:v>62682.215743440182</c:v>
                </c:pt>
                <c:pt idx="599">
                  <c:v>0</c:v>
                </c:pt>
                <c:pt idx="600">
                  <c:v>62682.215743440182</c:v>
                </c:pt>
                <c:pt idx="601">
                  <c:v>0</c:v>
                </c:pt>
                <c:pt idx="602">
                  <c:v>62682.215743440182</c:v>
                </c:pt>
                <c:pt idx="603">
                  <c:v>0</c:v>
                </c:pt>
                <c:pt idx="604">
                  <c:v>62682.215743440182</c:v>
                </c:pt>
                <c:pt idx="605">
                  <c:v>0</c:v>
                </c:pt>
                <c:pt idx="606">
                  <c:v>62682.215743440182</c:v>
                </c:pt>
                <c:pt idx="607">
                  <c:v>0</c:v>
                </c:pt>
                <c:pt idx="608">
                  <c:v>62682.215743440182</c:v>
                </c:pt>
                <c:pt idx="609">
                  <c:v>0</c:v>
                </c:pt>
                <c:pt idx="610">
                  <c:v>62682.215743440182</c:v>
                </c:pt>
                <c:pt idx="611">
                  <c:v>0</c:v>
                </c:pt>
                <c:pt idx="612">
                  <c:v>62682.215743440182</c:v>
                </c:pt>
                <c:pt idx="613">
                  <c:v>0</c:v>
                </c:pt>
                <c:pt idx="614">
                  <c:v>62682.215743440182</c:v>
                </c:pt>
                <c:pt idx="615">
                  <c:v>0</c:v>
                </c:pt>
                <c:pt idx="616">
                  <c:v>62682.215743440182</c:v>
                </c:pt>
                <c:pt idx="617">
                  <c:v>0</c:v>
                </c:pt>
                <c:pt idx="618">
                  <c:v>62682.215743440182</c:v>
                </c:pt>
                <c:pt idx="619">
                  <c:v>0</c:v>
                </c:pt>
                <c:pt idx="620">
                  <c:v>62682.215743440182</c:v>
                </c:pt>
                <c:pt idx="621">
                  <c:v>0</c:v>
                </c:pt>
                <c:pt idx="622">
                  <c:v>62682.215743440182</c:v>
                </c:pt>
                <c:pt idx="623">
                  <c:v>0</c:v>
                </c:pt>
                <c:pt idx="624">
                  <c:v>62682.215743440182</c:v>
                </c:pt>
                <c:pt idx="625">
                  <c:v>0</c:v>
                </c:pt>
                <c:pt idx="626">
                  <c:v>62682.215743440182</c:v>
                </c:pt>
                <c:pt idx="627">
                  <c:v>0</c:v>
                </c:pt>
                <c:pt idx="628">
                  <c:v>62682.215743440182</c:v>
                </c:pt>
                <c:pt idx="629">
                  <c:v>0</c:v>
                </c:pt>
                <c:pt idx="630">
                  <c:v>62682.215743440182</c:v>
                </c:pt>
                <c:pt idx="631">
                  <c:v>0</c:v>
                </c:pt>
                <c:pt idx="632">
                  <c:v>62682.215743440182</c:v>
                </c:pt>
                <c:pt idx="633">
                  <c:v>0</c:v>
                </c:pt>
                <c:pt idx="634">
                  <c:v>62682.215743440182</c:v>
                </c:pt>
                <c:pt idx="635">
                  <c:v>0</c:v>
                </c:pt>
                <c:pt idx="636">
                  <c:v>62682.215743440182</c:v>
                </c:pt>
                <c:pt idx="637">
                  <c:v>0</c:v>
                </c:pt>
                <c:pt idx="638">
                  <c:v>62682.215743440182</c:v>
                </c:pt>
                <c:pt idx="639">
                  <c:v>0</c:v>
                </c:pt>
                <c:pt idx="640">
                  <c:v>62682.215743440182</c:v>
                </c:pt>
                <c:pt idx="641">
                  <c:v>0</c:v>
                </c:pt>
                <c:pt idx="642">
                  <c:v>62682.215743440182</c:v>
                </c:pt>
                <c:pt idx="643">
                  <c:v>0</c:v>
                </c:pt>
                <c:pt idx="644">
                  <c:v>62682.215743440182</c:v>
                </c:pt>
                <c:pt idx="645">
                  <c:v>0</c:v>
                </c:pt>
                <c:pt idx="646">
                  <c:v>62682.215743440182</c:v>
                </c:pt>
                <c:pt idx="647">
                  <c:v>0</c:v>
                </c:pt>
                <c:pt idx="648">
                  <c:v>62682.215743440182</c:v>
                </c:pt>
                <c:pt idx="649">
                  <c:v>0</c:v>
                </c:pt>
                <c:pt idx="650">
                  <c:v>62682.215743440182</c:v>
                </c:pt>
                <c:pt idx="651">
                  <c:v>0</c:v>
                </c:pt>
                <c:pt idx="652">
                  <c:v>62682.215743440182</c:v>
                </c:pt>
                <c:pt idx="653">
                  <c:v>0</c:v>
                </c:pt>
                <c:pt idx="654">
                  <c:v>62682.215743440182</c:v>
                </c:pt>
                <c:pt idx="655">
                  <c:v>0</c:v>
                </c:pt>
                <c:pt idx="656">
                  <c:v>62682.215743440182</c:v>
                </c:pt>
                <c:pt idx="657">
                  <c:v>0</c:v>
                </c:pt>
                <c:pt idx="658">
                  <c:v>62682.215743440182</c:v>
                </c:pt>
                <c:pt idx="659">
                  <c:v>0</c:v>
                </c:pt>
                <c:pt idx="660">
                  <c:v>62682.215743440182</c:v>
                </c:pt>
                <c:pt idx="661">
                  <c:v>0</c:v>
                </c:pt>
                <c:pt idx="662">
                  <c:v>62682.215743440182</c:v>
                </c:pt>
                <c:pt idx="663">
                  <c:v>0</c:v>
                </c:pt>
                <c:pt idx="664">
                  <c:v>62682.215743440182</c:v>
                </c:pt>
                <c:pt idx="665">
                  <c:v>0</c:v>
                </c:pt>
                <c:pt idx="666">
                  <c:v>62682.215743440182</c:v>
                </c:pt>
                <c:pt idx="667">
                  <c:v>0</c:v>
                </c:pt>
                <c:pt idx="668">
                  <c:v>62682.215743440182</c:v>
                </c:pt>
                <c:pt idx="669">
                  <c:v>0</c:v>
                </c:pt>
                <c:pt idx="670">
                  <c:v>62682.215743440182</c:v>
                </c:pt>
                <c:pt idx="671">
                  <c:v>0</c:v>
                </c:pt>
                <c:pt idx="672">
                  <c:v>62682.215743440182</c:v>
                </c:pt>
                <c:pt idx="673">
                  <c:v>0</c:v>
                </c:pt>
                <c:pt idx="674">
                  <c:v>62682.215743440182</c:v>
                </c:pt>
                <c:pt idx="675">
                  <c:v>0</c:v>
                </c:pt>
                <c:pt idx="676">
                  <c:v>62682.215743440182</c:v>
                </c:pt>
                <c:pt idx="677">
                  <c:v>0</c:v>
                </c:pt>
                <c:pt idx="678">
                  <c:v>62682.215743440182</c:v>
                </c:pt>
                <c:pt idx="679">
                  <c:v>0</c:v>
                </c:pt>
                <c:pt idx="680">
                  <c:v>62682.215743440182</c:v>
                </c:pt>
                <c:pt idx="681">
                  <c:v>0</c:v>
                </c:pt>
                <c:pt idx="682">
                  <c:v>62682.215743440182</c:v>
                </c:pt>
                <c:pt idx="683">
                  <c:v>0</c:v>
                </c:pt>
                <c:pt idx="684">
                  <c:v>62682.215743440182</c:v>
                </c:pt>
                <c:pt idx="68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CDA-4B74-9611-EB0C936DD3C7}"/>
            </c:ext>
          </c:extLst>
        </c:ser>
        <c:ser>
          <c:idx val="9"/>
          <c:order val="1"/>
          <c:spPr>
            <a:ln>
              <a:solidFill>
                <a:schemeClr val="accent6">
                  <a:alpha val="70000"/>
                </a:schemeClr>
              </a:solidFill>
            </a:ln>
          </c:spPr>
          <c:marker>
            <c:symbol val="none"/>
          </c:marker>
          <c:xVal>
            <c:numRef>
              <c:f>'5'!$AE$31:$AE$716</c:f>
              <c:numCache>
                <c:formatCode>#,##0.000</c:formatCode>
                <c:ptCount val="686"/>
                <c:pt idx="0">
                  <c:v>0</c:v>
                </c:pt>
                <c:pt idx="1">
                  <c:v>0</c:v>
                </c:pt>
                <c:pt idx="2">
                  <c:v>5.0459744337295352E-2</c:v>
                </c:pt>
                <c:pt idx="3">
                  <c:v>5.0459744337295352E-2</c:v>
                </c:pt>
                <c:pt idx="4">
                  <c:v>0.1009194886745907</c:v>
                </c:pt>
                <c:pt idx="5">
                  <c:v>0.1009194886745907</c:v>
                </c:pt>
                <c:pt idx="6">
                  <c:v>0.15137923301188605</c:v>
                </c:pt>
                <c:pt idx="7">
                  <c:v>0.15137923301188605</c:v>
                </c:pt>
                <c:pt idx="8">
                  <c:v>0.20183897734918141</c:v>
                </c:pt>
                <c:pt idx="9">
                  <c:v>0.20183897734918141</c:v>
                </c:pt>
                <c:pt idx="10">
                  <c:v>0.25229872168647677</c:v>
                </c:pt>
                <c:pt idx="11">
                  <c:v>0.25229872168647677</c:v>
                </c:pt>
                <c:pt idx="12">
                  <c:v>0.3027584660237721</c:v>
                </c:pt>
                <c:pt idx="13">
                  <c:v>0.3027584660237721</c:v>
                </c:pt>
                <c:pt idx="14">
                  <c:v>0.35321821036106743</c:v>
                </c:pt>
                <c:pt idx="15">
                  <c:v>0.35321821036106743</c:v>
                </c:pt>
                <c:pt idx="16">
                  <c:v>0.40367795469836276</c:v>
                </c:pt>
                <c:pt idx="17">
                  <c:v>0.40367795469836276</c:v>
                </c:pt>
                <c:pt idx="18">
                  <c:v>0.45413769903565809</c:v>
                </c:pt>
                <c:pt idx="19">
                  <c:v>0.45413769903565809</c:v>
                </c:pt>
                <c:pt idx="20">
                  <c:v>0.50459744337295342</c:v>
                </c:pt>
                <c:pt idx="21">
                  <c:v>0.50459744337295342</c:v>
                </c:pt>
                <c:pt idx="22">
                  <c:v>0.55505718771024881</c:v>
                </c:pt>
                <c:pt idx="23">
                  <c:v>0.55505718771024881</c:v>
                </c:pt>
                <c:pt idx="24">
                  <c:v>0.6055169320475442</c:v>
                </c:pt>
                <c:pt idx="25">
                  <c:v>0.6055169320475442</c:v>
                </c:pt>
                <c:pt idx="26">
                  <c:v>0.65597667638483959</c:v>
                </c:pt>
                <c:pt idx="27">
                  <c:v>0.65597667638483959</c:v>
                </c:pt>
                <c:pt idx="28">
                  <c:v>0.70643642072213497</c:v>
                </c:pt>
                <c:pt idx="29">
                  <c:v>0.70643642072213497</c:v>
                </c:pt>
                <c:pt idx="30">
                  <c:v>0.75689616505943036</c:v>
                </c:pt>
                <c:pt idx="31">
                  <c:v>0.75689616505943036</c:v>
                </c:pt>
                <c:pt idx="32">
                  <c:v>0.80735590939672575</c:v>
                </c:pt>
                <c:pt idx="33">
                  <c:v>0.80735590939672575</c:v>
                </c:pt>
                <c:pt idx="34">
                  <c:v>0.85781565373402113</c:v>
                </c:pt>
                <c:pt idx="35">
                  <c:v>0.85781565373402113</c:v>
                </c:pt>
                <c:pt idx="36">
                  <c:v>0.90827539807131652</c:v>
                </c:pt>
                <c:pt idx="37">
                  <c:v>0.90827539807131652</c:v>
                </c:pt>
                <c:pt idx="38">
                  <c:v>0.95873514240861191</c:v>
                </c:pt>
                <c:pt idx="39">
                  <c:v>0.95873514240861191</c:v>
                </c:pt>
                <c:pt idx="40">
                  <c:v>1.0091948867459073</c:v>
                </c:pt>
                <c:pt idx="41">
                  <c:v>1.0091948867459073</c:v>
                </c:pt>
                <c:pt idx="42">
                  <c:v>1.0596546310832027</c:v>
                </c:pt>
                <c:pt idx="43">
                  <c:v>1.0596546310832027</c:v>
                </c:pt>
                <c:pt idx="44">
                  <c:v>1.1101143754204981</c:v>
                </c:pt>
                <c:pt idx="45">
                  <c:v>1.1101143754204981</c:v>
                </c:pt>
                <c:pt idx="46">
                  <c:v>1.1605741197577935</c:v>
                </c:pt>
                <c:pt idx="47">
                  <c:v>1.1605741197577935</c:v>
                </c:pt>
                <c:pt idx="48">
                  <c:v>1.2110338640950888</c:v>
                </c:pt>
                <c:pt idx="49">
                  <c:v>1.2110338640950888</c:v>
                </c:pt>
                <c:pt idx="50">
                  <c:v>1.2614936084323842</c:v>
                </c:pt>
                <c:pt idx="51">
                  <c:v>1.2614936084323842</c:v>
                </c:pt>
                <c:pt idx="52">
                  <c:v>1.3119533527696796</c:v>
                </c:pt>
                <c:pt idx="53">
                  <c:v>1.3119533527696796</c:v>
                </c:pt>
                <c:pt idx="54">
                  <c:v>1.362413097106975</c:v>
                </c:pt>
                <c:pt idx="55">
                  <c:v>1.362413097106975</c:v>
                </c:pt>
                <c:pt idx="56">
                  <c:v>1.4128728414442704</c:v>
                </c:pt>
                <c:pt idx="57">
                  <c:v>1.4128728414442704</c:v>
                </c:pt>
                <c:pt idx="58">
                  <c:v>1.4633325857815658</c:v>
                </c:pt>
                <c:pt idx="59">
                  <c:v>1.4633325857815658</c:v>
                </c:pt>
                <c:pt idx="60">
                  <c:v>1.5137923301188612</c:v>
                </c:pt>
                <c:pt idx="61">
                  <c:v>1.5137923301188612</c:v>
                </c:pt>
                <c:pt idx="62">
                  <c:v>1.5642520744561565</c:v>
                </c:pt>
                <c:pt idx="63">
                  <c:v>1.5642520744561565</c:v>
                </c:pt>
                <c:pt idx="64">
                  <c:v>1.6147118187934519</c:v>
                </c:pt>
                <c:pt idx="65">
                  <c:v>1.6147118187934519</c:v>
                </c:pt>
                <c:pt idx="66">
                  <c:v>1.6651715631307473</c:v>
                </c:pt>
                <c:pt idx="67">
                  <c:v>1.6651715631307473</c:v>
                </c:pt>
                <c:pt idx="68">
                  <c:v>1.7156313074680427</c:v>
                </c:pt>
                <c:pt idx="69">
                  <c:v>1.7156313074680427</c:v>
                </c:pt>
                <c:pt idx="70">
                  <c:v>1.7660910518053381</c:v>
                </c:pt>
                <c:pt idx="71">
                  <c:v>1.7660910518053381</c:v>
                </c:pt>
                <c:pt idx="72">
                  <c:v>1.8165507961426335</c:v>
                </c:pt>
                <c:pt idx="73">
                  <c:v>1.8165507961426335</c:v>
                </c:pt>
                <c:pt idx="74">
                  <c:v>1.8670105404799289</c:v>
                </c:pt>
                <c:pt idx="75">
                  <c:v>1.8670105404799289</c:v>
                </c:pt>
                <c:pt idx="76">
                  <c:v>1.9174702848172243</c:v>
                </c:pt>
                <c:pt idx="77">
                  <c:v>1.9174702848172243</c:v>
                </c:pt>
                <c:pt idx="78">
                  <c:v>1.9679300291545196</c:v>
                </c:pt>
                <c:pt idx="79">
                  <c:v>1.9679300291545196</c:v>
                </c:pt>
                <c:pt idx="80">
                  <c:v>2.018389773491815</c:v>
                </c:pt>
                <c:pt idx="81">
                  <c:v>2.018389773491815</c:v>
                </c:pt>
                <c:pt idx="82">
                  <c:v>2.0688495178291104</c:v>
                </c:pt>
                <c:pt idx="83">
                  <c:v>2.0688495178291104</c:v>
                </c:pt>
                <c:pt idx="84">
                  <c:v>2.1193092621664058</c:v>
                </c:pt>
                <c:pt idx="85">
                  <c:v>2.1193092621664058</c:v>
                </c:pt>
                <c:pt idx="86">
                  <c:v>2.1697690065037012</c:v>
                </c:pt>
                <c:pt idx="87">
                  <c:v>2.1697690065037012</c:v>
                </c:pt>
                <c:pt idx="88">
                  <c:v>2.2202287508409966</c:v>
                </c:pt>
                <c:pt idx="89">
                  <c:v>2.2202287508409966</c:v>
                </c:pt>
                <c:pt idx="90">
                  <c:v>2.270688495178292</c:v>
                </c:pt>
                <c:pt idx="91">
                  <c:v>2.270688495178292</c:v>
                </c:pt>
                <c:pt idx="92">
                  <c:v>2.3211482395155874</c:v>
                </c:pt>
                <c:pt idx="93">
                  <c:v>2.3211482395155874</c:v>
                </c:pt>
                <c:pt idx="94">
                  <c:v>2.3716079838528827</c:v>
                </c:pt>
                <c:pt idx="95">
                  <c:v>2.3716079838528827</c:v>
                </c:pt>
                <c:pt idx="96">
                  <c:v>2.4220677281901781</c:v>
                </c:pt>
                <c:pt idx="97">
                  <c:v>2.4220677281901781</c:v>
                </c:pt>
                <c:pt idx="98">
                  <c:v>2.4725274725274735</c:v>
                </c:pt>
                <c:pt idx="99">
                  <c:v>2.4725274725274735</c:v>
                </c:pt>
                <c:pt idx="100">
                  <c:v>2.5229872168647689</c:v>
                </c:pt>
                <c:pt idx="101">
                  <c:v>2.5229872168647689</c:v>
                </c:pt>
                <c:pt idx="102">
                  <c:v>2.5734469612020643</c:v>
                </c:pt>
                <c:pt idx="103">
                  <c:v>2.5734469612020643</c:v>
                </c:pt>
                <c:pt idx="104">
                  <c:v>2.6239067055393597</c:v>
                </c:pt>
                <c:pt idx="105">
                  <c:v>2.6239067055393597</c:v>
                </c:pt>
                <c:pt idx="106">
                  <c:v>2.6743664498766551</c:v>
                </c:pt>
                <c:pt idx="107">
                  <c:v>2.6743664498766551</c:v>
                </c:pt>
                <c:pt idx="108">
                  <c:v>2.7248261942139504</c:v>
                </c:pt>
                <c:pt idx="109">
                  <c:v>2.7248261942139504</c:v>
                </c:pt>
                <c:pt idx="110">
                  <c:v>2.7752859385512458</c:v>
                </c:pt>
                <c:pt idx="111">
                  <c:v>2.7752859385512458</c:v>
                </c:pt>
                <c:pt idx="112">
                  <c:v>2.8257456828885412</c:v>
                </c:pt>
                <c:pt idx="113">
                  <c:v>2.8257456828885412</c:v>
                </c:pt>
                <c:pt idx="114">
                  <c:v>2.8762054272258366</c:v>
                </c:pt>
                <c:pt idx="115">
                  <c:v>2.8762054272258366</c:v>
                </c:pt>
                <c:pt idx="116">
                  <c:v>2.926665171563132</c:v>
                </c:pt>
                <c:pt idx="117">
                  <c:v>2.926665171563132</c:v>
                </c:pt>
                <c:pt idx="118">
                  <c:v>2.9771249159004274</c:v>
                </c:pt>
                <c:pt idx="119">
                  <c:v>2.9771249159004274</c:v>
                </c:pt>
                <c:pt idx="120">
                  <c:v>3.0275846602377228</c:v>
                </c:pt>
                <c:pt idx="121">
                  <c:v>3.0275846602377228</c:v>
                </c:pt>
                <c:pt idx="122">
                  <c:v>3.0780444045750182</c:v>
                </c:pt>
                <c:pt idx="123">
                  <c:v>3.0780444045750182</c:v>
                </c:pt>
                <c:pt idx="124">
                  <c:v>3.1285041489123135</c:v>
                </c:pt>
                <c:pt idx="125">
                  <c:v>3.1285041489123135</c:v>
                </c:pt>
                <c:pt idx="126">
                  <c:v>3.1789638932496089</c:v>
                </c:pt>
                <c:pt idx="127">
                  <c:v>3.1789638932496089</c:v>
                </c:pt>
                <c:pt idx="128">
                  <c:v>3.2294236375869043</c:v>
                </c:pt>
                <c:pt idx="129">
                  <c:v>3.2294236375869043</c:v>
                </c:pt>
                <c:pt idx="130">
                  <c:v>3.2798833819241997</c:v>
                </c:pt>
                <c:pt idx="131">
                  <c:v>3.2798833819241997</c:v>
                </c:pt>
                <c:pt idx="132">
                  <c:v>3.3303431262614951</c:v>
                </c:pt>
                <c:pt idx="133">
                  <c:v>3.3303431262614951</c:v>
                </c:pt>
                <c:pt idx="134">
                  <c:v>3.3808028705987905</c:v>
                </c:pt>
                <c:pt idx="135">
                  <c:v>3.3808028705987905</c:v>
                </c:pt>
                <c:pt idx="136">
                  <c:v>3.4312626149360859</c:v>
                </c:pt>
                <c:pt idx="137">
                  <c:v>3.4312626149360859</c:v>
                </c:pt>
                <c:pt idx="138">
                  <c:v>3.4817223592733813</c:v>
                </c:pt>
                <c:pt idx="139">
                  <c:v>3.4817223592733813</c:v>
                </c:pt>
                <c:pt idx="140">
                  <c:v>3.5321821036106766</c:v>
                </c:pt>
                <c:pt idx="141">
                  <c:v>3.5321821036106766</c:v>
                </c:pt>
                <c:pt idx="142">
                  <c:v>3.582641847947972</c:v>
                </c:pt>
                <c:pt idx="143">
                  <c:v>3.582641847947972</c:v>
                </c:pt>
                <c:pt idx="144">
                  <c:v>3.6331015922852674</c:v>
                </c:pt>
                <c:pt idx="145">
                  <c:v>3.6331015922852674</c:v>
                </c:pt>
                <c:pt idx="146">
                  <c:v>3.6835613366225628</c:v>
                </c:pt>
                <c:pt idx="147">
                  <c:v>3.6835613366225628</c:v>
                </c:pt>
                <c:pt idx="148">
                  <c:v>3.7340210809598582</c:v>
                </c:pt>
                <c:pt idx="149">
                  <c:v>3.7340210809598582</c:v>
                </c:pt>
                <c:pt idx="150">
                  <c:v>3.7844808252971536</c:v>
                </c:pt>
                <c:pt idx="151">
                  <c:v>3.7844808252971536</c:v>
                </c:pt>
                <c:pt idx="152">
                  <c:v>3.834940569634449</c:v>
                </c:pt>
                <c:pt idx="153">
                  <c:v>3.834940569634449</c:v>
                </c:pt>
                <c:pt idx="154">
                  <c:v>3.8854003139717443</c:v>
                </c:pt>
                <c:pt idx="155">
                  <c:v>3.8854003139717443</c:v>
                </c:pt>
                <c:pt idx="156">
                  <c:v>3.9358600583090397</c:v>
                </c:pt>
                <c:pt idx="157">
                  <c:v>3.9358600583090397</c:v>
                </c:pt>
                <c:pt idx="158">
                  <c:v>3.9863198026463351</c:v>
                </c:pt>
                <c:pt idx="159">
                  <c:v>3.9863198026463351</c:v>
                </c:pt>
                <c:pt idx="160">
                  <c:v>4.0367795469836301</c:v>
                </c:pt>
                <c:pt idx="161">
                  <c:v>4.0367795469836301</c:v>
                </c:pt>
                <c:pt idx="162">
                  <c:v>4.087239291320925</c:v>
                </c:pt>
                <c:pt idx="163">
                  <c:v>4.087239291320925</c:v>
                </c:pt>
                <c:pt idx="164">
                  <c:v>4.1376990356582199</c:v>
                </c:pt>
                <c:pt idx="165">
                  <c:v>4.1376990356582199</c:v>
                </c:pt>
                <c:pt idx="166">
                  <c:v>4.1881587799955149</c:v>
                </c:pt>
                <c:pt idx="167">
                  <c:v>4.1881587799955149</c:v>
                </c:pt>
                <c:pt idx="168">
                  <c:v>4.2386185243328098</c:v>
                </c:pt>
                <c:pt idx="169">
                  <c:v>4.2386185243328098</c:v>
                </c:pt>
                <c:pt idx="170">
                  <c:v>4.2890782686701048</c:v>
                </c:pt>
                <c:pt idx="171">
                  <c:v>4.2890782686701048</c:v>
                </c:pt>
                <c:pt idx="172">
                  <c:v>4.3395380130073997</c:v>
                </c:pt>
                <c:pt idx="173">
                  <c:v>4.3395380130073997</c:v>
                </c:pt>
                <c:pt idx="174">
                  <c:v>4.3899977573446947</c:v>
                </c:pt>
                <c:pt idx="175">
                  <c:v>4.3899977573446947</c:v>
                </c:pt>
                <c:pt idx="176">
                  <c:v>4.4404575016819896</c:v>
                </c:pt>
                <c:pt idx="177">
                  <c:v>4.4404575016819896</c:v>
                </c:pt>
                <c:pt idx="178">
                  <c:v>4.4909172460192845</c:v>
                </c:pt>
                <c:pt idx="179">
                  <c:v>4.4909172460192845</c:v>
                </c:pt>
                <c:pt idx="180">
                  <c:v>4.5413769903565795</c:v>
                </c:pt>
                <c:pt idx="181">
                  <c:v>4.5413769903565795</c:v>
                </c:pt>
                <c:pt idx="182">
                  <c:v>4.5918367346938744</c:v>
                </c:pt>
                <c:pt idx="183">
                  <c:v>4.5918367346938744</c:v>
                </c:pt>
                <c:pt idx="184">
                  <c:v>4.6422964790311694</c:v>
                </c:pt>
                <c:pt idx="185">
                  <c:v>4.6422964790311694</c:v>
                </c:pt>
                <c:pt idx="186">
                  <c:v>4.6927562233684643</c:v>
                </c:pt>
                <c:pt idx="187">
                  <c:v>4.6927562233684643</c:v>
                </c:pt>
                <c:pt idx="188">
                  <c:v>4.7432159677057593</c:v>
                </c:pt>
                <c:pt idx="189">
                  <c:v>4.7432159677057593</c:v>
                </c:pt>
                <c:pt idx="190">
                  <c:v>4.7936757120430542</c:v>
                </c:pt>
                <c:pt idx="191">
                  <c:v>4.7936757120430542</c:v>
                </c:pt>
                <c:pt idx="192">
                  <c:v>4.8441354563803491</c:v>
                </c:pt>
                <c:pt idx="193">
                  <c:v>4.8441354563803491</c:v>
                </c:pt>
                <c:pt idx="194">
                  <c:v>4.8945952007176441</c:v>
                </c:pt>
                <c:pt idx="195">
                  <c:v>4.8945952007176441</c:v>
                </c:pt>
                <c:pt idx="196">
                  <c:v>4.945054945054939</c:v>
                </c:pt>
                <c:pt idx="197">
                  <c:v>4.945054945054939</c:v>
                </c:pt>
                <c:pt idx="198">
                  <c:v>4.995514689392234</c:v>
                </c:pt>
                <c:pt idx="199">
                  <c:v>4.995514689392234</c:v>
                </c:pt>
                <c:pt idx="200">
                  <c:v>5.0459744337295289</c:v>
                </c:pt>
                <c:pt idx="201">
                  <c:v>5.0459744337295289</c:v>
                </c:pt>
                <c:pt idx="202">
                  <c:v>5.0964341780668239</c:v>
                </c:pt>
                <c:pt idx="203">
                  <c:v>5.0964341780668239</c:v>
                </c:pt>
                <c:pt idx="204">
                  <c:v>5.1468939224041188</c:v>
                </c:pt>
                <c:pt idx="205">
                  <c:v>5.1468939224041188</c:v>
                </c:pt>
                <c:pt idx="206">
                  <c:v>5.1973536667414137</c:v>
                </c:pt>
                <c:pt idx="207">
                  <c:v>5.1973536667414137</c:v>
                </c:pt>
                <c:pt idx="208">
                  <c:v>5.2478134110787087</c:v>
                </c:pt>
                <c:pt idx="209">
                  <c:v>5.2478134110787087</c:v>
                </c:pt>
                <c:pt idx="210">
                  <c:v>5.2982731554160036</c:v>
                </c:pt>
                <c:pt idx="211">
                  <c:v>5.2982731554160036</c:v>
                </c:pt>
                <c:pt idx="212">
                  <c:v>5.3487328997532986</c:v>
                </c:pt>
                <c:pt idx="213">
                  <c:v>5.3487328997532986</c:v>
                </c:pt>
                <c:pt idx="214">
                  <c:v>5.3991926440905935</c:v>
                </c:pt>
                <c:pt idx="215">
                  <c:v>5.3991926440905935</c:v>
                </c:pt>
                <c:pt idx="216">
                  <c:v>5.4496523884278885</c:v>
                </c:pt>
                <c:pt idx="217">
                  <c:v>5.4496523884278885</c:v>
                </c:pt>
                <c:pt idx="218">
                  <c:v>5.5001121327651834</c:v>
                </c:pt>
                <c:pt idx="219">
                  <c:v>5.5001121327651834</c:v>
                </c:pt>
                <c:pt idx="220">
                  <c:v>5.5505718771024783</c:v>
                </c:pt>
                <c:pt idx="221">
                  <c:v>5.5505718771024783</c:v>
                </c:pt>
                <c:pt idx="222">
                  <c:v>5.6010316214397733</c:v>
                </c:pt>
                <c:pt idx="223">
                  <c:v>5.6010316214397733</c:v>
                </c:pt>
                <c:pt idx="224">
                  <c:v>5.6514913657770682</c:v>
                </c:pt>
                <c:pt idx="225">
                  <c:v>5.6514913657770682</c:v>
                </c:pt>
                <c:pt idx="226">
                  <c:v>5.7019511101143632</c:v>
                </c:pt>
                <c:pt idx="227">
                  <c:v>5.7019511101143632</c:v>
                </c:pt>
                <c:pt idx="228">
                  <c:v>5.7524108544516581</c:v>
                </c:pt>
                <c:pt idx="229">
                  <c:v>5.7524108544516581</c:v>
                </c:pt>
                <c:pt idx="230">
                  <c:v>5.8028705987889531</c:v>
                </c:pt>
                <c:pt idx="231">
                  <c:v>5.8028705987889531</c:v>
                </c:pt>
                <c:pt idx="232">
                  <c:v>5.853330343126248</c:v>
                </c:pt>
                <c:pt idx="233">
                  <c:v>5.853330343126248</c:v>
                </c:pt>
                <c:pt idx="234">
                  <c:v>5.9037900874635429</c:v>
                </c:pt>
                <c:pt idx="235">
                  <c:v>5.9037900874635429</c:v>
                </c:pt>
                <c:pt idx="236">
                  <c:v>5.9542498318008379</c:v>
                </c:pt>
                <c:pt idx="237">
                  <c:v>5.9542498318008379</c:v>
                </c:pt>
                <c:pt idx="238">
                  <c:v>6.0047095761381328</c:v>
                </c:pt>
                <c:pt idx="239">
                  <c:v>6.0047095761381328</c:v>
                </c:pt>
                <c:pt idx="240">
                  <c:v>6.0551693204754278</c:v>
                </c:pt>
                <c:pt idx="241">
                  <c:v>6.0551693204754278</c:v>
                </c:pt>
                <c:pt idx="242">
                  <c:v>6.1056290648127227</c:v>
                </c:pt>
                <c:pt idx="243">
                  <c:v>6.1056290648127227</c:v>
                </c:pt>
                <c:pt idx="244">
                  <c:v>6.1560888091500177</c:v>
                </c:pt>
                <c:pt idx="245">
                  <c:v>6.1560888091500177</c:v>
                </c:pt>
                <c:pt idx="246">
                  <c:v>6.2065485534873126</c:v>
                </c:pt>
                <c:pt idx="247">
                  <c:v>6.2065485534873126</c:v>
                </c:pt>
                <c:pt idx="248">
                  <c:v>6.2570082978246075</c:v>
                </c:pt>
                <c:pt idx="249">
                  <c:v>6.2570082978246075</c:v>
                </c:pt>
                <c:pt idx="250">
                  <c:v>6.3074680421619025</c:v>
                </c:pt>
                <c:pt idx="251">
                  <c:v>6.3074680421619025</c:v>
                </c:pt>
                <c:pt idx="252">
                  <c:v>6.3579277864991974</c:v>
                </c:pt>
                <c:pt idx="253">
                  <c:v>6.3579277864991974</c:v>
                </c:pt>
                <c:pt idx="254">
                  <c:v>6.4083875308364924</c:v>
                </c:pt>
                <c:pt idx="255">
                  <c:v>6.4083875308364924</c:v>
                </c:pt>
                <c:pt idx="256">
                  <c:v>6.4588472751737873</c:v>
                </c:pt>
                <c:pt idx="257">
                  <c:v>6.4588472751737873</c:v>
                </c:pt>
                <c:pt idx="258">
                  <c:v>6.5093070195110823</c:v>
                </c:pt>
                <c:pt idx="259">
                  <c:v>6.5093070195110823</c:v>
                </c:pt>
                <c:pt idx="260">
                  <c:v>6.5597667638483772</c:v>
                </c:pt>
                <c:pt idx="261">
                  <c:v>6.5597667638483772</c:v>
                </c:pt>
                <c:pt idx="262">
                  <c:v>6.6102265081856721</c:v>
                </c:pt>
                <c:pt idx="263">
                  <c:v>6.6102265081856721</c:v>
                </c:pt>
                <c:pt idx="264">
                  <c:v>6.6606862525229671</c:v>
                </c:pt>
                <c:pt idx="265">
                  <c:v>6.6606862525229671</c:v>
                </c:pt>
                <c:pt idx="266">
                  <c:v>6.711145996860262</c:v>
                </c:pt>
                <c:pt idx="267">
                  <c:v>6.711145996860262</c:v>
                </c:pt>
                <c:pt idx="268">
                  <c:v>6.761605741197557</c:v>
                </c:pt>
                <c:pt idx="269">
                  <c:v>6.761605741197557</c:v>
                </c:pt>
                <c:pt idx="270">
                  <c:v>6.8120654855348519</c:v>
                </c:pt>
                <c:pt idx="271">
                  <c:v>6.8120654855348519</c:v>
                </c:pt>
                <c:pt idx="272">
                  <c:v>6.8625252298721469</c:v>
                </c:pt>
                <c:pt idx="273">
                  <c:v>6.8625252298721469</c:v>
                </c:pt>
                <c:pt idx="274">
                  <c:v>6.9129849742094418</c:v>
                </c:pt>
                <c:pt idx="275">
                  <c:v>6.9129849742094418</c:v>
                </c:pt>
                <c:pt idx="276">
                  <c:v>6.9634447185467367</c:v>
                </c:pt>
                <c:pt idx="277">
                  <c:v>6.9634447185467367</c:v>
                </c:pt>
                <c:pt idx="278">
                  <c:v>7.0139044628840317</c:v>
                </c:pt>
                <c:pt idx="279">
                  <c:v>7.0139044628840317</c:v>
                </c:pt>
                <c:pt idx="280">
                  <c:v>7.0643642072213266</c:v>
                </c:pt>
                <c:pt idx="281">
                  <c:v>7.0643642072213266</c:v>
                </c:pt>
                <c:pt idx="282">
                  <c:v>7.1148239515586216</c:v>
                </c:pt>
                <c:pt idx="283">
                  <c:v>7.1148239515586216</c:v>
                </c:pt>
                <c:pt idx="284">
                  <c:v>7.1652836958959165</c:v>
                </c:pt>
                <c:pt idx="285">
                  <c:v>7.1652836958959165</c:v>
                </c:pt>
                <c:pt idx="286">
                  <c:v>7.2157434402332115</c:v>
                </c:pt>
                <c:pt idx="287">
                  <c:v>7.2157434402332115</c:v>
                </c:pt>
                <c:pt idx="288">
                  <c:v>7.2662031845705064</c:v>
                </c:pt>
                <c:pt idx="289">
                  <c:v>7.2662031845705064</c:v>
                </c:pt>
                <c:pt idx="290">
                  <c:v>7.3166629289078013</c:v>
                </c:pt>
                <c:pt idx="291">
                  <c:v>7.3166629289078013</c:v>
                </c:pt>
                <c:pt idx="292">
                  <c:v>7.3671226732450963</c:v>
                </c:pt>
                <c:pt idx="293">
                  <c:v>7.3671226732450963</c:v>
                </c:pt>
                <c:pt idx="294">
                  <c:v>7.4175824175823912</c:v>
                </c:pt>
                <c:pt idx="295">
                  <c:v>7.4175824175823912</c:v>
                </c:pt>
                <c:pt idx="296">
                  <c:v>7.4680421619196862</c:v>
                </c:pt>
                <c:pt idx="297">
                  <c:v>7.4680421619196862</c:v>
                </c:pt>
                <c:pt idx="298">
                  <c:v>7.5185019062569811</c:v>
                </c:pt>
                <c:pt idx="299">
                  <c:v>7.5185019062569811</c:v>
                </c:pt>
                <c:pt idx="300">
                  <c:v>7.5689616505942761</c:v>
                </c:pt>
                <c:pt idx="301">
                  <c:v>7.5689616505942761</c:v>
                </c:pt>
                <c:pt idx="302">
                  <c:v>7.619421394931571</c:v>
                </c:pt>
                <c:pt idx="303">
                  <c:v>7.619421394931571</c:v>
                </c:pt>
                <c:pt idx="304">
                  <c:v>7.6698811392688659</c:v>
                </c:pt>
                <c:pt idx="305">
                  <c:v>7.6698811392688659</c:v>
                </c:pt>
                <c:pt idx="306">
                  <c:v>7.7203408836061609</c:v>
                </c:pt>
                <c:pt idx="307">
                  <c:v>7.7203408836061609</c:v>
                </c:pt>
                <c:pt idx="308">
                  <c:v>7.7708006279434558</c:v>
                </c:pt>
                <c:pt idx="309">
                  <c:v>7.7708006279434558</c:v>
                </c:pt>
                <c:pt idx="310">
                  <c:v>7.8212603722807508</c:v>
                </c:pt>
                <c:pt idx="311">
                  <c:v>7.8212603722807508</c:v>
                </c:pt>
                <c:pt idx="312">
                  <c:v>7.8717201166180457</c:v>
                </c:pt>
                <c:pt idx="313">
                  <c:v>7.8717201166180457</c:v>
                </c:pt>
                <c:pt idx="314">
                  <c:v>7.9221798609553407</c:v>
                </c:pt>
                <c:pt idx="315">
                  <c:v>7.9221798609553407</c:v>
                </c:pt>
                <c:pt idx="316">
                  <c:v>7.9726396052926356</c:v>
                </c:pt>
                <c:pt idx="317">
                  <c:v>7.9726396052926356</c:v>
                </c:pt>
                <c:pt idx="318">
                  <c:v>8.0230993496299305</c:v>
                </c:pt>
                <c:pt idx="319">
                  <c:v>8.0230993496299305</c:v>
                </c:pt>
                <c:pt idx="320">
                  <c:v>8.0735590939672264</c:v>
                </c:pt>
                <c:pt idx="321">
                  <c:v>8.0735590939672264</c:v>
                </c:pt>
                <c:pt idx="322">
                  <c:v>8.1240188383045222</c:v>
                </c:pt>
                <c:pt idx="323">
                  <c:v>8.1240188383045222</c:v>
                </c:pt>
                <c:pt idx="324">
                  <c:v>8.174478582641818</c:v>
                </c:pt>
                <c:pt idx="325">
                  <c:v>8.174478582641818</c:v>
                </c:pt>
                <c:pt idx="326">
                  <c:v>8.2249383269791139</c:v>
                </c:pt>
                <c:pt idx="327">
                  <c:v>8.2249383269791139</c:v>
                </c:pt>
                <c:pt idx="328">
                  <c:v>8.2753980713164097</c:v>
                </c:pt>
                <c:pt idx="329">
                  <c:v>8.2753980713164097</c:v>
                </c:pt>
                <c:pt idx="330">
                  <c:v>8.3258578156537055</c:v>
                </c:pt>
                <c:pt idx="331">
                  <c:v>8.3258578156537055</c:v>
                </c:pt>
                <c:pt idx="332">
                  <c:v>8.3763175599910014</c:v>
                </c:pt>
                <c:pt idx="333">
                  <c:v>8.3763175599910014</c:v>
                </c:pt>
                <c:pt idx="334">
                  <c:v>8.4267773043282972</c:v>
                </c:pt>
                <c:pt idx="335">
                  <c:v>8.4267773043282972</c:v>
                </c:pt>
                <c:pt idx="336">
                  <c:v>8.477237048665593</c:v>
                </c:pt>
                <c:pt idx="337">
                  <c:v>8.477237048665593</c:v>
                </c:pt>
                <c:pt idx="338">
                  <c:v>8.5276967930028889</c:v>
                </c:pt>
                <c:pt idx="339">
                  <c:v>8.5276967930028889</c:v>
                </c:pt>
                <c:pt idx="340">
                  <c:v>8.5781565373401847</c:v>
                </c:pt>
                <c:pt idx="341">
                  <c:v>8.5781565373401847</c:v>
                </c:pt>
                <c:pt idx="342">
                  <c:v>8.6286162816774805</c:v>
                </c:pt>
                <c:pt idx="343">
                  <c:v>8.6286162816774805</c:v>
                </c:pt>
                <c:pt idx="344">
                  <c:v>8.6790760260147763</c:v>
                </c:pt>
                <c:pt idx="345">
                  <c:v>8.6790760260147763</c:v>
                </c:pt>
                <c:pt idx="346">
                  <c:v>8.7295357703520722</c:v>
                </c:pt>
                <c:pt idx="347">
                  <c:v>8.7295357703520722</c:v>
                </c:pt>
                <c:pt idx="348">
                  <c:v>8.779995514689368</c:v>
                </c:pt>
                <c:pt idx="349">
                  <c:v>8.779995514689368</c:v>
                </c:pt>
                <c:pt idx="350">
                  <c:v>8.8304552590266638</c:v>
                </c:pt>
                <c:pt idx="351">
                  <c:v>8.8304552590266638</c:v>
                </c:pt>
                <c:pt idx="352">
                  <c:v>8.8809150033639597</c:v>
                </c:pt>
                <c:pt idx="353">
                  <c:v>8.8809150033639597</c:v>
                </c:pt>
                <c:pt idx="354">
                  <c:v>8.9313747477012555</c:v>
                </c:pt>
                <c:pt idx="355">
                  <c:v>8.9313747477012555</c:v>
                </c:pt>
                <c:pt idx="356">
                  <c:v>8.9818344920385513</c:v>
                </c:pt>
                <c:pt idx="357">
                  <c:v>8.9818344920385513</c:v>
                </c:pt>
                <c:pt idx="358">
                  <c:v>9.0322942363758472</c:v>
                </c:pt>
                <c:pt idx="359">
                  <c:v>9.0322942363758472</c:v>
                </c:pt>
                <c:pt idx="360">
                  <c:v>9.082753980713143</c:v>
                </c:pt>
                <c:pt idx="361">
                  <c:v>9.082753980713143</c:v>
                </c:pt>
                <c:pt idx="362">
                  <c:v>9.1332137250504388</c:v>
                </c:pt>
                <c:pt idx="363">
                  <c:v>9.1332137250504388</c:v>
                </c:pt>
                <c:pt idx="364">
                  <c:v>9.1836734693877347</c:v>
                </c:pt>
                <c:pt idx="365">
                  <c:v>9.1836734693877347</c:v>
                </c:pt>
                <c:pt idx="366">
                  <c:v>9.2341332137250305</c:v>
                </c:pt>
                <c:pt idx="367">
                  <c:v>9.2341332137250305</c:v>
                </c:pt>
                <c:pt idx="368">
                  <c:v>9.2845929580623263</c:v>
                </c:pt>
                <c:pt idx="369">
                  <c:v>9.2845929580623263</c:v>
                </c:pt>
                <c:pt idx="370">
                  <c:v>9.3350527023996221</c:v>
                </c:pt>
                <c:pt idx="371">
                  <c:v>9.3350527023996221</c:v>
                </c:pt>
                <c:pt idx="372">
                  <c:v>9.385512446736918</c:v>
                </c:pt>
                <c:pt idx="373">
                  <c:v>9.385512446736918</c:v>
                </c:pt>
                <c:pt idx="374">
                  <c:v>9.4359721910742138</c:v>
                </c:pt>
                <c:pt idx="375">
                  <c:v>9.4359721910742138</c:v>
                </c:pt>
                <c:pt idx="376">
                  <c:v>9.4864319354115096</c:v>
                </c:pt>
                <c:pt idx="377">
                  <c:v>9.4864319354115096</c:v>
                </c:pt>
                <c:pt idx="378">
                  <c:v>9.5368916797488055</c:v>
                </c:pt>
                <c:pt idx="379">
                  <c:v>9.5368916797488055</c:v>
                </c:pt>
                <c:pt idx="380">
                  <c:v>9.5873514240861013</c:v>
                </c:pt>
                <c:pt idx="381">
                  <c:v>9.5873514240861013</c:v>
                </c:pt>
                <c:pt idx="382">
                  <c:v>9.6378111684233971</c:v>
                </c:pt>
                <c:pt idx="383">
                  <c:v>9.6378111684233971</c:v>
                </c:pt>
                <c:pt idx="384">
                  <c:v>9.688270912760693</c:v>
                </c:pt>
                <c:pt idx="385">
                  <c:v>9.688270912760693</c:v>
                </c:pt>
                <c:pt idx="386">
                  <c:v>9.7387306570979888</c:v>
                </c:pt>
                <c:pt idx="387">
                  <c:v>9.7387306570979888</c:v>
                </c:pt>
                <c:pt idx="388">
                  <c:v>9.7891904014352846</c:v>
                </c:pt>
                <c:pt idx="389">
                  <c:v>9.7891904014352846</c:v>
                </c:pt>
                <c:pt idx="390">
                  <c:v>9.8396501457725805</c:v>
                </c:pt>
                <c:pt idx="391">
                  <c:v>9.8396501457725805</c:v>
                </c:pt>
                <c:pt idx="392">
                  <c:v>9.8901098901098763</c:v>
                </c:pt>
                <c:pt idx="393">
                  <c:v>9.8901098901098763</c:v>
                </c:pt>
                <c:pt idx="394">
                  <c:v>9.9405696344471721</c:v>
                </c:pt>
                <c:pt idx="395">
                  <c:v>9.9405696344471721</c:v>
                </c:pt>
                <c:pt idx="396">
                  <c:v>9.991029378784468</c:v>
                </c:pt>
                <c:pt idx="397">
                  <c:v>9.991029378784468</c:v>
                </c:pt>
                <c:pt idx="398">
                  <c:v>10.041489123121764</c:v>
                </c:pt>
                <c:pt idx="399">
                  <c:v>10.041489123121764</c:v>
                </c:pt>
                <c:pt idx="400">
                  <c:v>10.09194886745906</c:v>
                </c:pt>
                <c:pt idx="401">
                  <c:v>10.09194886745906</c:v>
                </c:pt>
                <c:pt idx="402">
                  <c:v>10.142408611796355</c:v>
                </c:pt>
                <c:pt idx="403">
                  <c:v>10.142408611796355</c:v>
                </c:pt>
                <c:pt idx="404">
                  <c:v>10.192868356133651</c:v>
                </c:pt>
                <c:pt idx="405">
                  <c:v>10.192868356133651</c:v>
                </c:pt>
                <c:pt idx="406">
                  <c:v>10.243328100470947</c:v>
                </c:pt>
                <c:pt idx="407">
                  <c:v>10.243328100470947</c:v>
                </c:pt>
                <c:pt idx="408">
                  <c:v>10.293787844808243</c:v>
                </c:pt>
                <c:pt idx="409">
                  <c:v>10.293787844808243</c:v>
                </c:pt>
                <c:pt idx="410">
                  <c:v>10.344247589145539</c:v>
                </c:pt>
                <c:pt idx="411">
                  <c:v>10.344247589145539</c:v>
                </c:pt>
                <c:pt idx="412">
                  <c:v>10.394707333482835</c:v>
                </c:pt>
                <c:pt idx="413">
                  <c:v>10.394707333482835</c:v>
                </c:pt>
                <c:pt idx="414">
                  <c:v>10.44516707782013</c:v>
                </c:pt>
                <c:pt idx="415">
                  <c:v>10.44516707782013</c:v>
                </c:pt>
                <c:pt idx="416">
                  <c:v>10.495626822157426</c:v>
                </c:pt>
                <c:pt idx="417">
                  <c:v>10.495626822157426</c:v>
                </c:pt>
                <c:pt idx="418">
                  <c:v>10.546086566494722</c:v>
                </c:pt>
                <c:pt idx="419">
                  <c:v>10.546086566494722</c:v>
                </c:pt>
                <c:pt idx="420">
                  <c:v>10.596546310832018</c:v>
                </c:pt>
                <c:pt idx="421">
                  <c:v>10.596546310832018</c:v>
                </c:pt>
                <c:pt idx="422">
                  <c:v>10.647006055169314</c:v>
                </c:pt>
                <c:pt idx="423">
                  <c:v>10.647006055169314</c:v>
                </c:pt>
                <c:pt idx="424">
                  <c:v>10.69746579950661</c:v>
                </c:pt>
                <c:pt idx="425">
                  <c:v>10.69746579950661</c:v>
                </c:pt>
                <c:pt idx="426">
                  <c:v>10.747925543843905</c:v>
                </c:pt>
                <c:pt idx="427">
                  <c:v>10.747925543843905</c:v>
                </c:pt>
                <c:pt idx="428">
                  <c:v>10.798385288181201</c:v>
                </c:pt>
                <c:pt idx="429">
                  <c:v>10.798385288181201</c:v>
                </c:pt>
                <c:pt idx="430">
                  <c:v>10.848845032518497</c:v>
                </c:pt>
                <c:pt idx="431">
                  <c:v>10.848845032518497</c:v>
                </c:pt>
                <c:pt idx="432">
                  <c:v>10.899304776855793</c:v>
                </c:pt>
                <c:pt idx="433">
                  <c:v>10.899304776855793</c:v>
                </c:pt>
                <c:pt idx="434">
                  <c:v>10.949764521193089</c:v>
                </c:pt>
                <c:pt idx="435">
                  <c:v>10.949764521193089</c:v>
                </c:pt>
                <c:pt idx="436">
                  <c:v>11.000224265530385</c:v>
                </c:pt>
                <c:pt idx="437">
                  <c:v>11.000224265530385</c:v>
                </c:pt>
                <c:pt idx="438">
                  <c:v>11.05068400986768</c:v>
                </c:pt>
                <c:pt idx="439">
                  <c:v>11.05068400986768</c:v>
                </c:pt>
                <c:pt idx="440">
                  <c:v>11.101143754204976</c:v>
                </c:pt>
                <c:pt idx="441">
                  <c:v>11.101143754204976</c:v>
                </c:pt>
                <c:pt idx="442">
                  <c:v>11.151603498542272</c:v>
                </c:pt>
                <c:pt idx="443">
                  <c:v>11.151603498542272</c:v>
                </c:pt>
                <c:pt idx="444">
                  <c:v>11.202063242879568</c:v>
                </c:pt>
                <c:pt idx="445">
                  <c:v>11.202063242879568</c:v>
                </c:pt>
                <c:pt idx="446">
                  <c:v>11.252522987216864</c:v>
                </c:pt>
                <c:pt idx="447">
                  <c:v>11.252522987216864</c:v>
                </c:pt>
                <c:pt idx="448">
                  <c:v>11.30298273155416</c:v>
                </c:pt>
                <c:pt idx="449">
                  <c:v>11.30298273155416</c:v>
                </c:pt>
                <c:pt idx="450">
                  <c:v>11.353442475891455</c:v>
                </c:pt>
                <c:pt idx="451">
                  <c:v>11.353442475891455</c:v>
                </c:pt>
                <c:pt idx="452">
                  <c:v>11.403902220228751</c:v>
                </c:pt>
                <c:pt idx="453">
                  <c:v>11.403902220228751</c:v>
                </c:pt>
                <c:pt idx="454">
                  <c:v>11.454361964566047</c:v>
                </c:pt>
                <c:pt idx="455">
                  <c:v>11.454361964566047</c:v>
                </c:pt>
                <c:pt idx="456">
                  <c:v>11.504821708903343</c:v>
                </c:pt>
                <c:pt idx="457">
                  <c:v>11.504821708903343</c:v>
                </c:pt>
                <c:pt idx="458">
                  <c:v>11.555281453240639</c:v>
                </c:pt>
                <c:pt idx="459">
                  <c:v>11.555281453240639</c:v>
                </c:pt>
                <c:pt idx="460">
                  <c:v>11.605741197577935</c:v>
                </c:pt>
                <c:pt idx="461">
                  <c:v>11.605741197577935</c:v>
                </c:pt>
                <c:pt idx="462">
                  <c:v>11.65620094191523</c:v>
                </c:pt>
                <c:pt idx="463">
                  <c:v>11.65620094191523</c:v>
                </c:pt>
                <c:pt idx="464">
                  <c:v>11.706660686252526</c:v>
                </c:pt>
                <c:pt idx="465">
                  <c:v>11.706660686252526</c:v>
                </c:pt>
                <c:pt idx="466">
                  <c:v>11.757120430589822</c:v>
                </c:pt>
                <c:pt idx="467">
                  <c:v>11.757120430589822</c:v>
                </c:pt>
                <c:pt idx="468">
                  <c:v>11.807580174927118</c:v>
                </c:pt>
                <c:pt idx="469">
                  <c:v>11.807580174927118</c:v>
                </c:pt>
                <c:pt idx="470">
                  <c:v>11.858039919264414</c:v>
                </c:pt>
                <c:pt idx="471">
                  <c:v>11.858039919264414</c:v>
                </c:pt>
                <c:pt idx="472">
                  <c:v>11.90849966360171</c:v>
                </c:pt>
                <c:pt idx="473">
                  <c:v>11.90849966360171</c:v>
                </c:pt>
                <c:pt idx="474">
                  <c:v>11.958959407939005</c:v>
                </c:pt>
                <c:pt idx="475">
                  <c:v>11.958959407939005</c:v>
                </c:pt>
                <c:pt idx="476">
                  <c:v>12.009419152276301</c:v>
                </c:pt>
                <c:pt idx="477">
                  <c:v>12.009419152276301</c:v>
                </c:pt>
                <c:pt idx="478">
                  <c:v>12.059878896613597</c:v>
                </c:pt>
                <c:pt idx="479">
                  <c:v>12.059878896613597</c:v>
                </c:pt>
                <c:pt idx="480">
                  <c:v>12.110338640950893</c:v>
                </c:pt>
                <c:pt idx="481">
                  <c:v>12.110338640950893</c:v>
                </c:pt>
                <c:pt idx="482">
                  <c:v>12.160798385288189</c:v>
                </c:pt>
                <c:pt idx="483">
                  <c:v>12.160798385288189</c:v>
                </c:pt>
                <c:pt idx="484">
                  <c:v>12.211258129625485</c:v>
                </c:pt>
                <c:pt idx="485">
                  <c:v>12.211258129625485</c:v>
                </c:pt>
                <c:pt idx="486">
                  <c:v>12.26171787396278</c:v>
                </c:pt>
                <c:pt idx="487">
                  <c:v>12.26171787396278</c:v>
                </c:pt>
                <c:pt idx="488">
                  <c:v>12.312177618300076</c:v>
                </c:pt>
                <c:pt idx="489">
                  <c:v>12.312177618300076</c:v>
                </c:pt>
                <c:pt idx="490">
                  <c:v>12.362637362637372</c:v>
                </c:pt>
                <c:pt idx="491">
                  <c:v>12.362637362637372</c:v>
                </c:pt>
                <c:pt idx="492">
                  <c:v>12.413097106974668</c:v>
                </c:pt>
                <c:pt idx="493">
                  <c:v>12.413097106974668</c:v>
                </c:pt>
                <c:pt idx="494">
                  <c:v>12.463556851311964</c:v>
                </c:pt>
                <c:pt idx="495">
                  <c:v>12.463556851311964</c:v>
                </c:pt>
                <c:pt idx="496">
                  <c:v>12.463556851311964</c:v>
                </c:pt>
                <c:pt idx="497">
                  <c:v>12.463556851311964</c:v>
                </c:pt>
                <c:pt idx="498">
                  <c:v>12.463556851311964</c:v>
                </c:pt>
                <c:pt idx="499">
                  <c:v>12.463556851311964</c:v>
                </c:pt>
                <c:pt idx="500">
                  <c:v>12.463556851311964</c:v>
                </c:pt>
                <c:pt idx="501">
                  <c:v>12.463556851311964</c:v>
                </c:pt>
                <c:pt idx="502">
                  <c:v>12.463556851311964</c:v>
                </c:pt>
                <c:pt idx="503">
                  <c:v>12.463556851311964</c:v>
                </c:pt>
                <c:pt idx="504">
                  <c:v>12.463556851311964</c:v>
                </c:pt>
                <c:pt idx="505">
                  <c:v>12.463556851311964</c:v>
                </c:pt>
                <c:pt idx="506">
                  <c:v>12.463556851311964</c:v>
                </c:pt>
                <c:pt idx="507">
                  <c:v>12.463556851311964</c:v>
                </c:pt>
                <c:pt idx="508">
                  <c:v>12.463556851311964</c:v>
                </c:pt>
                <c:pt idx="509">
                  <c:v>12.463556851311964</c:v>
                </c:pt>
                <c:pt idx="510">
                  <c:v>12.463556851311964</c:v>
                </c:pt>
                <c:pt idx="511">
                  <c:v>12.463556851311964</c:v>
                </c:pt>
                <c:pt idx="512">
                  <c:v>12.463556851311964</c:v>
                </c:pt>
                <c:pt idx="513">
                  <c:v>12.463556851311964</c:v>
                </c:pt>
                <c:pt idx="514">
                  <c:v>12.463556851311964</c:v>
                </c:pt>
                <c:pt idx="515">
                  <c:v>12.463556851311964</c:v>
                </c:pt>
                <c:pt idx="516">
                  <c:v>12.463556851311964</c:v>
                </c:pt>
                <c:pt idx="517">
                  <c:v>12.463556851311964</c:v>
                </c:pt>
                <c:pt idx="518">
                  <c:v>12.463556851311964</c:v>
                </c:pt>
                <c:pt idx="519">
                  <c:v>12.463556851311964</c:v>
                </c:pt>
                <c:pt idx="520">
                  <c:v>12.463556851311964</c:v>
                </c:pt>
                <c:pt idx="521">
                  <c:v>12.463556851311964</c:v>
                </c:pt>
                <c:pt idx="522">
                  <c:v>12.463556851311964</c:v>
                </c:pt>
                <c:pt idx="523">
                  <c:v>12.463556851311964</c:v>
                </c:pt>
                <c:pt idx="524">
                  <c:v>12.463556851311964</c:v>
                </c:pt>
                <c:pt idx="525">
                  <c:v>12.463556851311964</c:v>
                </c:pt>
                <c:pt idx="526">
                  <c:v>12.463556851311964</c:v>
                </c:pt>
                <c:pt idx="527">
                  <c:v>12.463556851311964</c:v>
                </c:pt>
                <c:pt idx="528">
                  <c:v>12.463556851311964</c:v>
                </c:pt>
                <c:pt idx="529">
                  <c:v>12.463556851311964</c:v>
                </c:pt>
                <c:pt idx="530">
                  <c:v>12.463556851311964</c:v>
                </c:pt>
                <c:pt idx="531">
                  <c:v>12.463556851311964</c:v>
                </c:pt>
                <c:pt idx="532">
                  <c:v>12.463556851311964</c:v>
                </c:pt>
                <c:pt idx="533">
                  <c:v>12.463556851311964</c:v>
                </c:pt>
                <c:pt idx="534">
                  <c:v>12.463556851311964</c:v>
                </c:pt>
                <c:pt idx="535">
                  <c:v>12.463556851311964</c:v>
                </c:pt>
                <c:pt idx="536">
                  <c:v>12.463556851311964</c:v>
                </c:pt>
                <c:pt idx="537">
                  <c:v>12.463556851311964</c:v>
                </c:pt>
                <c:pt idx="538">
                  <c:v>12.463556851311964</c:v>
                </c:pt>
                <c:pt idx="539">
                  <c:v>12.463556851311964</c:v>
                </c:pt>
                <c:pt idx="540">
                  <c:v>12.463556851311964</c:v>
                </c:pt>
                <c:pt idx="541">
                  <c:v>12.463556851311964</c:v>
                </c:pt>
                <c:pt idx="542">
                  <c:v>12.463556851311964</c:v>
                </c:pt>
                <c:pt idx="543">
                  <c:v>12.463556851311964</c:v>
                </c:pt>
                <c:pt idx="544">
                  <c:v>12.463556851311964</c:v>
                </c:pt>
                <c:pt idx="545">
                  <c:v>12.463556851311964</c:v>
                </c:pt>
                <c:pt idx="546">
                  <c:v>12.463556851311964</c:v>
                </c:pt>
                <c:pt idx="547">
                  <c:v>12.463556851311964</c:v>
                </c:pt>
                <c:pt idx="548">
                  <c:v>12.463556851311964</c:v>
                </c:pt>
                <c:pt idx="549">
                  <c:v>12.463556851311964</c:v>
                </c:pt>
                <c:pt idx="550">
                  <c:v>12.463556851311964</c:v>
                </c:pt>
                <c:pt idx="551">
                  <c:v>12.463556851311964</c:v>
                </c:pt>
                <c:pt idx="552">
                  <c:v>12.463556851311964</c:v>
                </c:pt>
                <c:pt idx="553">
                  <c:v>12.463556851311964</c:v>
                </c:pt>
                <c:pt idx="554">
                  <c:v>12.463556851311964</c:v>
                </c:pt>
                <c:pt idx="555">
                  <c:v>12.463556851311964</c:v>
                </c:pt>
                <c:pt idx="556">
                  <c:v>12.463556851311964</c:v>
                </c:pt>
                <c:pt idx="557">
                  <c:v>12.463556851311964</c:v>
                </c:pt>
                <c:pt idx="558">
                  <c:v>12.463556851311964</c:v>
                </c:pt>
                <c:pt idx="559">
                  <c:v>12.463556851311964</c:v>
                </c:pt>
                <c:pt idx="560">
                  <c:v>12.463556851311964</c:v>
                </c:pt>
                <c:pt idx="561">
                  <c:v>12.463556851311964</c:v>
                </c:pt>
                <c:pt idx="562">
                  <c:v>12.463556851311964</c:v>
                </c:pt>
                <c:pt idx="563">
                  <c:v>12.463556851311964</c:v>
                </c:pt>
                <c:pt idx="564">
                  <c:v>12.463556851311964</c:v>
                </c:pt>
                <c:pt idx="565">
                  <c:v>12.463556851311964</c:v>
                </c:pt>
                <c:pt idx="566">
                  <c:v>12.463556851311964</c:v>
                </c:pt>
                <c:pt idx="567">
                  <c:v>12.463556851311964</c:v>
                </c:pt>
                <c:pt idx="568">
                  <c:v>12.463556851311964</c:v>
                </c:pt>
                <c:pt idx="569">
                  <c:v>12.463556851311964</c:v>
                </c:pt>
                <c:pt idx="570">
                  <c:v>12.463556851311964</c:v>
                </c:pt>
                <c:pt idx="571">
                  <c:v>12.463556851311964</c:v>
                </c:pt>
                <c:pt idx="572">
                  <c:v>12.463556851311964</c:v>
                </c:pt>
                <c:pt idx="573">
                  <c:v>12.463556851311964</c:v>
                </c:pt>
                <c:pt idx="574">
                  <c:v>12.463556851311964</c:v>
                </c:pt>
                <c:pt idx="575">
                  <c:v>12.463556851311964</c:v>
                </c:pt>
                <c:pt idx="576">
                  <c:v>12.463556851311964</c:v>
                </c:pt>
                <c:pt idx="577">
                  <c:v>12.463556851311964</c:v>
                </c:pt>
                <c:pt idx="578">
                  <c:v>12.463556851311964</c:v>
                </c:pt>
                <c:pt idx="579">
                  <c:v>12.463556851311964</c:v>
                </c:pt>
                <c:pt idx="580">
                  <c:v>12.463556851311964</c:v>
                </c:pt>
                <c:pt idx="581">
                  <c:v>12.463556851311964</c:v>
                </c:pt>
                <c:pt idx="582">
                  <c:v>12.463556851311964</c:v>
                </c:pt>
                <c:pt idx="583">
                  <c:v>12.463556851311964</c:v>
                </c:pt>
                <c:pt idx="584">
                  <c:v>12.463556851311964</c:v>
                </c:pt>
                <c:pt idx="585">
                  <c:v>12.463556851311964</c:v>
                </c:pt>
                <c:pt idx="586">
                  <c:v>12.463556851311964</c:v>
                </c:pt>
                <c:pt idx="587">
                  <c:v>12.463556851311964</c:v>
                </c:pt>
                <c:pt idx="588">
                  <c:v>12.463556851311964</c:v>
                </c:pt>
                <c:pt idx="589">
                  <c:v>12.463556851311964</c:v>
                </c:pt>
                <c:pt idx="590">
                  <c:v>12.463556851311964</c:v>
                </c:pt>
                <c:pt idx="591">
                  <c:v>12.463556851311964</c:v>
                </c:pt>
                <c:pt idx="592">
                  <c:v>12.463556851311964</c:v>
                </c:pt>
                <c:pt idx="593">
                  <c:v>12.463556851311964</c:v>
                </c:pt>
                <c:pt idx="594">
                  <c:v>12.463556851311964</c:v>
                </c:pt>
                <c:pt idx="595">
                  <c:v>12.463556851311964</c:v>
                </c:pt>
                <c:pt idx="596">
                  <c:v>12.463556851311964</c:v>
                </c:pt>
                <c:pt idx="597">
                  <c:v>12.463556851311964</c:v>
                </c:pt>
                <c:pt idx="598">
                  <c:v>12.463556851311964</c:v>
                </c:pt>
                <c:pt idx="599">
                  <c:v>12.463556851311964</c:v>
                </c:pt>
                <c:pt idx="600">
                  <c:v>12.463556851311964</c:v>
                </c:pt>
                <c:pt idx="601">
                  <c:v>12.463556851311964</c:v>
                </c:pt>
                <c:pt idx="602">
                  <c:v>12.463556851311964</c:v>
                </c:pt>
                <c:pt idx="603">
                  <c:v>12.463556851311964</c:v>
                </c:pt>
                <c:pt idx="604">
                  <c:v>12.463556851311964</c:v>
                </c:pt>
                <c:pt idx="605">
                  <c:v>12.463556851311964</c:v>
                </c:pt>
                <c:pt idx="606">
                  <c:v>12.463556851311964</c:v>
                </c:pt>
                <c:pt idx="607">
                  <c:v>12.463556851311964</c:v>
                </c:pt>
                <c:pt idx="608">
                  <c:v>12.463556851311964</c:v>
                </c:pt>
                <c:pt idx="609">
                  <c:v>12.463556851311964</c:v>
                </c:pt>
                <c:pt idx="610">
                  <c:v>12.463556851311964</c:v>
                </c:pt>
                <c:pt idx="611">
                  <c:v>12.463556851311964</c:v>
                </c:pt>
                <c:pt idx="612">
                  <c:v>12.463556851311964</c:v>
                </c:pt>
                <c:pt idx="613">
                  <c:v>12.463556851311964</c:v>
                </c:pt>
                <c:pt idx="614">
                  <c:v>12.463556851311964</c:v>
                </c:pt>
                <c:pt idx="615">
                  <c:v>12.463556851311964</c:v>
                </c:pt>
                <c:pt idx="616">
                  <c:v>12.463556851311964</c:v>
                </c:pt>
                <c:pt idx="617">
                  <c:v>12.463556851311964</c:v>
                </c:pt>
                <c:pt idx="618">
                  <c:v>12.463556851311964</c:v>
                </c:pt>
                <c:pt idx="619">
                  <c:v>12.463556851311964</c:v>
                </c:pt>
                <c:pt idx="620">
                  <c:v>12.463556851311964</c:v>
                </c:pt>
                <c:pt idx="621">
                  <c:v>12.463556851311964</c:v>
                </c:pt>
                <c:pt idx="622">
                  <c:v>12.463556851311964</c:v>
                </c:pt>
                <c:pt idx="623">
                  <c:v>12.463556851311964</c:v>
                </c:pt>
                <c:pt idx="624">
                  <c:v>12.463556851311964</c:v>
                </c:pt>
                <c:pt idx="625">
                  <c:v>12.463556851311964</c:v>
                </c:pt>
                <c:pt idx="626">
                  <c:v>12.463556851311964</c:v>
                </c:pt>
                <c:pt idx="627">
                  <c:v>12.463556851311964</c:v>
                </c:pt>
                <c:pt idx="628">
                  <c:v>12.463556851311964</c:v>
                </c:pt>
                <c:pt idx="629">
                  <c:v>12.463556851311964</c:v>
                </c:pt>
                <c:pt idx="630">
                  <c:v>12.463556851311964</c:v>
                </c:pt>
                <c:pt idx="631">
                  <c:v>12.463556851311964</c:v>
                </c:pt>
                <c:pt idx="632">
                  <c:v>12.463556851311964</c:v>
                </c:pt>
                <c:pt idx="633">
                  <c:v>12.463556851311964</c:v>
                </c:pt>
                <c:pt idx="634">
                  <c:v>12.463556851311964</c:v>
                </c:pt>
                <c:pt idx="635">
                  <c:v>12.463556851311964</c:v>
                </c:pt>
                <c:pt idx="636">
                  <c:v>12.463556851311964</c:v>
                </c:pt>
                <c:pt idx="637">
                  <c:v>12.463556851311964</c:v>
                </c:pt>
                <c:pt idx="638">
                  <c:v>12.463556851311964</c:v>
                </c:pt>
                <c:pt idx="639">
                  <c:v>12.463556851311964</c:v>
                </c:pt>
                <c:pt idx="640">
                  <c:v>12.463556851311964</c:v>
                </c:pt>
                <c:pt idx="641">
                  <c:v>12.463556851311964</c:v>
                </c:pt>
                <c:pt idx="642">
                  <c:v>12.463556851311964</c:v>
                </c:pt>
                <c:pt idx="643">
                  <c:v>12.463556851311964</c:v>
                </c:pt>
                <c:pt idx="644">
                  <c:v>12.463556851311964</c:v>
                </c:pt>
                <c:pt idx="645">
                  <c:v>12.463556851311964</c:v>
                </c:pt>
                <c:pt idx="646">
                  <c:v>12.463556851311964</c:v>
                </c:pt>
                <c:pt idx="647">
                  <c:v>12.463556851311964</c:v>
                </c:pt>
                <c:pt idx="648">
                  <c:v>12.463556851311964</c:v>
                </c:pt>
                <c:pt idx="649">
                  <c:v>12.463556851311964</c:v>
                </c:pt>
                <c:pt idx="650">
                  <c:v>12.463556851311964</c:v>
                </c:pt>
                <c:pt idx="651">
                  <c:v>12.463556851311964</c:v>
                </c:pt>
                <c:pt idx="652">
                  <c:v>12.463556851311964</c:v>
                </c:pt>
                <c:pt idx="653">
                  <c:v>12.463556851311964</c:v>
                </c:pt>
                <c:pt idx="654">
                  <c:v>12.463556851311964</c:v>
                </c:pt>
                <c:pt idx="655">
                  <c:v>12.463556851311964</c:v>
                </c:pt>
                <c:pt idx="656">
                  <c:v>12.463556851311964</c:v>
                </c:pt>
                <c:pt idx="657">
                  <c:v>12.463556851311964</c:v>
                </c:pt>
                <c:pt idx="658">
                  <c:v>12.463556851311964</c:v>
                </c:pt>
                <c:pt idx="659">
                  <c:v>12.463556851311964</c:v>
                </c:pt>
                <c:pt idx="660">
                  <c:v>12.463556851311964</c:v>
                </c:pt>
                <c:pt idx="661">
                  <c:v>12.463556851311964</c:v>
                </c:pt>
                <c:pt idx="662">
                  <c:v>12.463556851311964</c:v>
                </c:pt>
                <c:pt idx="663">
                  <c:v>12.463556851311964</c:v>
                </c:pt>
                <c:pt idx="664">
                  <c:v>12.463556851311964</c:v>
                </c:pt>
                <c:pt idx="665">
                  <c:v>12.463556851311964</c:v>
                </c:pt>
                <c:pt idx="666">
                  <c:v>12.463556851311964</c:v>
                </c:pt>
                <c:pt idx="667">
                  <c:v>12.463556851311964</c:v>
                </c:pt>
                <c:pt idx="668">
                  <c:v>12.463556851311964</c:v>
                </c:pt>
                <c:pt idx="669">
                  <c:v>12.463556851311964</c:v>
                </c:pt>
                <c:pt idx="670">
                  <c:v>12.463556851311964</c:v>
                </c:pt>
                <c:pt idx="671">
                  <c:v>12.463556851311964</c:v>
                </c:pt>
                <c:pt idx="672">
                  <c:v>12.463556851311964</c:v>
                </c:pt>
                <c:pt idx="673">
                  <c:v>12.463556851311964</c:v>
                </c:pt>
                <c:pt idx="674">
                  <c:v>12.463556851311964</c:v>
                </c:pt>
                <c:pt idx="675">
                  <c:v>12.463556851311964</c:v>
                </c:pt>
                <c:pt idx="676">
                  <c:v>12.463556851311964</c:v>
                </c:pt>
                <c:pt idx="677">
                  <c:v>12.463556851311964</c:v>
                </c:pt>
                <c:pt idx="678">
                  <c:v>12.463556851311964</c:v>
                </c:pt>
                <c:pt idx="679">
                  <c:v>12.463556851311964</c:v>
                </c:pt>
                <c:pt idx="680">
                  <c:v>12.463556851311964</c:v>
                </c:pt>
                <c:pt idx="681">
                  <c:v>12.463556851311964</c:v>
                </c:pt>
                <c:pt idx="682">
                  <c:v>12.463556851311964</c:v>
                </c:pt>
                <c:pt idx="683">
                  <c:v>12.463556851311964</c:v>
                </c:pt>
                <c:pt idx="684">
                  <c:v>12.463556851311964</c:v>
                </c:pt>
                <c:pt idx="685">
                  <c:v>12.463556851311964</c:v>
                </c:pt>
              </c:numCache>
            </c:numRef>
          </c:xVal>
          <c:yVal>
            <c:numRef>
              <c:f>'5'!$AF$31:$AF$716</c:f>
              <c:numCache>
                <c:formatCode>#,##0.000</c:formatCode>
                <c:ptCount val="686"/>
                <c:pt idx="0">
                  <c:v>-100000</c:v>
                </c:pt>
                <c:pt idx="1">
                  <c:v>0</c:v>
                </c:pt>
                <c:pt idx="2">
                  <c:v>-99596.32204530164</c:v>
                </c:pt>
                <c:pt idx="3">
                  <c:v>0</c:v>
                </c:pt>
                <c:pt idx="4">
                  <c:v>-99192.64409060328</c:v>
                </c:pt>
                <c:pt idx="5">
                  <c:v>0</c:v>
                </c:pt>
                <c:pt idx="6">
                  <c:v>-98788.966135904906</c:v>
                </c:pt>
                <c:pt idx="7">
                  <c:v>0</c:v>
                </c:pt>
                <c:pt idx="8">
                  <c:v>-98385.288181206546</c:v>
                </c:pt>
                <c:pt idx="9">
                  <c:v>0</c:v>
                </c:pt>
                <c:pt idx="10">
                  <c:v>-97981.610226508186</c:v>
                </c:pt>
                <c:pt idx="11">
                  <c:v>0</c:v>
                </c:pt>
                <c:pt idx="12">
                  <c:v>-97577.932271809826</c:v>
                </c:pt>
                <c:pt idx="13">
                  <c:v>0</c:v>
                </c:pt>
                <c:pt idx="14">
                  <c:v>-97174.254317111467</c:v>
                </c:pt>
                <c:pt idx="15">
                  <c:v>0</c:v>
                </c:pt>
                <c:pt idx="16">
                  <c:v>-96770.576362413092</c:v>
                </c:pt>
                <c:pt idx="17">
                  <c:v>0</c:v>
                </c:pt>
                <c:pt idx="18">
                  <c:v>-96366.898407714732</c:v>
                </c:pt>
                <c:pt idx="19">
                  <c:v>0</c:v>
                </c:pt>
                <c:pt idx="20">
                  <c:v>-95963.220453016373</c:v>
                </c:pt>
                <c:pt idx="21">
                  <c:v>0</c:v>
                </c:pt>
                <c:pt idx="22">
                  <c:v>-95559.542498318013</c:v>
                </c:pt>
                <c:pt idx="23">
                  <c:v>0</c:v>
                </c:pt>
                <c:pt idx="24">
                  <c:v>-95155.864543619653</c:v>
                </c:pt>
                <c:pt idx="25">
                  <c:v>0</c:v>
                </c:pt>
                <c:pt idx="26">
                  <c:v>-94752.186588921279</c:v>
                </c:pt>
                <c:pt idx="27">
                  <c:v>0</c:v>
                </c:pt>
                <c:pt idx="28">
                  <c:v>-94348.508634222919</c:v>
                </c:pt>
                <c:pt idx="29">
                  <c:v>0</c:v>
                </c:pt>
                <c:pt idx="30">
                  <c:v>-93944.830679524559</c:v>
                </c:pt>
                <c:pt idx="31">
                  <c:v>0</c:v>
                </c:pt>
                <c:pt idx="32">
                  <c:v>-93541.152724826199</c:v>
                </c:pt>
                <c:pt idx="33">
                  <c:v>0</c:v>
                </c:pt>
                <c:pt idx="34">
                  <c:v>-93137.474770127825</c:v>
                </c:pt>
                <c:pt idx="35">
                  <c:v>0</c:v>
                </c:pt>
                <c:pt idx="36">
                  <c:v>-92733.796815429465</c:v>
                </c:pt>
                <c:pt idx="37">
                  <c:v>0</c:v>
                </c:pt>
                <c:pt idx="38">
                  <c:v>-92330.118860731105</c:v>
                </c:pt>
                <c:pt idx="39">
                  <c:v>0</c:v>
                </c:pt>
                <c:pt idx="40">
                  <c:v>-91926.440906032745</c:v>
                </c:pt>
                <c:pt idx="41">
                  <c:v>0</c:v>
                </c:pt>
                <c:pt idx="42">
                  <c:v>-91522.762951334385</c:v>
                </c:pt>
                <c:pt idx="43">
                  <c:v>0</c:v>
                </c:pt>
                <c:pt idx="44">
                  <c:v>-91119.084996636011</c:v>
                </c:pt>
                <c:pt idx="45">
                  <c:v>0</c:v>
                </c:pt>
                <c:pt idx="46">
                  <c:v>-90715.407041937651</c:v>
                </c:pt>
                <c:pt idx="47">
                  <c:v>0</c:v>
                </c:pt>
                <c:pt idx="48">
                  <c:v>-90311.729087239291</c:v>
                </c:pt>
                <c:pt idx="49">
                  <c:v>0</c:v>
                </c:pt>
                <c:pt idx="50">
                  <c:v>-89908.051132540932</c:v>
                </c:pt>
                <c:pt idx="51">
                  <c:v>0</c:v>
                </c:pt>
                <c:pt idx="52">
                  <c:v>-89504.373177842557</c:v>
                </c:pt>
                <c:pt idx="53">
                  <c:v>0</c:v>
                </c:pt>
                <c:pt idx="54">
                  <c:v>-89100.695223144197</c:v>
                </c:pt>
                <c:pt idx="55">
                  <c:v>0</c:v>
                </c:pt>
                <c:pt idx="56">
                  <c:v>-88697.017268445838</c:v>
                </c:pt>
                <c:pt idx="57">
                  <c:v>0</c:v>
                </c:pt>
                <c:pt idx="58">
                  <c:v>-88293.339313747478</c:v>
                </c:pt>
                <c:pt idx="59">
                  <c:v>0</c:v>
                </c:pt>
                <c:pt idx="60">
                  <c:v>-87889.661359049118</c:v>
                </c:pt>
                <c:pt idx="61">
                  <c:v>0</c:v>
                </c:pt>
                <c:pt idx="62">
                  <c:v>-87485.983404350744</c:v>
                </c:pt>
                <c:pt idx="63">
                  <c:v>0</c:v>
                </c:pt>
                <c:pt idx="64">
                  <c:v>-87082.305449652384</c:v>
                </c:pt>
                <c:pt idx="65">
                  <c:v>0</c:v>
                </c:pt>
                <c:pt idx="66">
                  <c:v>-86678.627494954024</c:v>
                </c:pt>
                <c:pt idx="67">
                  <c:v>0</c:v>
                </c:pt>
                <c:pt idx="68">
                  <c:v>-86274.949540255664</c:v>
                </c:pt>
                <c:pt idx="69">
                  <c:v>0</c:v>
                </c:pt>
                <c:pt idx="70">
                  <c:v>-85871.27158555729</c:v>
                </c:pt>
                <c:pt idx="71">
                  <c:v>0</c:v>
                </c:pt>
                <c:pt idx="72">
                  <c:v>-85467.59363085893</c:v>
                </c:pt>
                <c:pt idx="73">
                  <c:v>0</c:v>
                </c:pt>
                <c:pt idx="74">
                  <c:v>-85063.91567616057</c:v>
                </c:pt>
                <c:pt idx="75">
                  <c:v>0</c:v>
                </c:pt>
                <c:pt idx="76">
                  <c:v>-84660.23772146221</c:v>
                </c:pt>
                <c:pt idx="77">
                  <c:v>0</c:v>
                </c:pt>
                <c:pt idx="78">
                  <c:v>-84256.55976676385</c:v>
                </c:pt>
                <c:pt idx="79">
                  <c:v>0</c:v>
                </c:pt>
                <c:pt idx="80">
                  <c:v>-83852.881812065476</c:v>
                </c:pt>
                <c:pt idx="81">
                  <c:v>0</c:v>
                </c:pt>
                <c:pt idx="82">
                  <c:v>-83449.203857367116</c:v>
                </c:pt>
                <c:pt idx="83">
                  <c:v>0</c:v>
                </c:pt>
                <c:pt idx="84">
                  <c:v>-83045.525902668756</c:v>
                </c:pt>
                <c:pt idx="85">
                  <c:v>0</c:v>
                </c:pt>
                <c:pt idx="86">
                  <c:v>-82641.847947970382</c:v>
                </c:pt>
                <c:pt idx="87">
                  <c:v>0</c:v>
                </c:pt>
                <c:pt idx="88">
                  <c:v>-82238.169993272022</c:v>
                </c:pt>
                <c:pt idx="89">
                  <c:v>0</c:v>
                </c:pt>
                <c:pt idx="90">
                  <c:v>-81834.492038573662</c:v>
                </c:pt>
                <c:pt idx="91">
                  <c:v>0</c:v>
                </c:pt>
                <c:pt idx="92">
                  <c:v>-81430.814083875302</c:v>
                </c:pt>
                <c:pt idx="93">
                  <c:v>0</c:v>
                </c:pt>
                <c:pt idx="94">
                  <c:v>-81027.136129176943</c:v>
                </c:pt>
                <c:pt idx="95">
                  <c:v>0</c:v>
                </c:pt>
                <c:pt idx="96">
                  <c:v>-80623.458174478583</c:v>
                </c:pt>
                <c:pt idx="97">
                  <c:v>0</c:v>
                </c:pt>
                <c:pt idx="98">
                  <c:v>-80219.780219780208</c:v>
                </c:pt>
                <c:pt idx="99">
                  <c:v>0</c:v>
                </c:pt>
                <c:pt idx="100">
                  <c:v>-79816.102265081849</c:v>
                </c:pt>
                <c:pt idx="101">
                  <c:v>0</c:v>
                </c:pt>
                <c:pt idx="102">
                  <c:v>-79412.424310383489</c:v>
                </c:pt>
                <c:pt idx="103">
                  <c:v>0</c:v>
                </c:pt>
                <c:pt idx="104">
                  <c:v>-79008.746355685114</c:v>
                </c:pt>
                <c:pt idx="105">
                  <c:v>0</c:v>
                </c:pt>
                <c:pt idx="106">
                  <c:v>-78605.068400986755</c:v>
                </c:pt>
                <c:pt idx="107">
                  <c:v>0</c:v>
                </c:pt>
                <c:pt idx="108">
                  <c:v>-78201.390446288395</c:v>
                </c:pt>
                <c:pt idx="109">
                  <c:v>0</c:v>
                </c:pt>
                <c:pt idx="110">
                  <c:v>-77797.712491590035</c:v>
                </c:pt>
                <c:pt idx="111">
                  <c:v>0</c:v>
                </c:pt>
                <c:pt idx="112">
                  <c:v>-77394.034536891675</c:v>
                </c:pt>
                <c:pt idx="113">
                  <c:v>0</c:v>
                </c:pt>
                <c:pt idx="114">
                  <c:v>-76990.356582193315</c:v>
                </c:pt>
                <c:pt idx="115">
                  <c:v>0</c:v>
                </c:pt>
                <c:pt idx="116">
                  <c:v>-76586.678627494941</c:v>
                </c:pt>
                <c:pt idx="117">
                  <c:v>0</c:v>
                </c:pt>
                <c:pt idx="118">
                  <c:v>-76183.000672796581</c:v>
                </c:pt>
                <c:pt idx="119">
                  <c:v>0</c:v>
                </c:pt>
                <c:pt idx="120">
                  <c:v>-75779.322718098221</c:v>
                </c:pt>
                <c:pt idx="121">
                  <c:v>0</c:v>
                </c:pt>
                <c:pt idx="122">
                  <c:v>-75375.644763399847</c:v>
                </c:pt>
                <c:pt idx="123">
                  <c:v>0</c:v>
                </c:pt>
                <c:pt idx="124">
                  <c:v>-74971.966808701487</c:v>
                </c:pt>
                <c:pt idx="125">
                  <c:v>0</c:v>
                </c:pt>
                <c:pt idx="126">
                  <c:v>-74568.288854003127</c:v>
                </c:pt>
                <c:pt idx="127">
                  <c:v>0</c:v>
                </c:pt>
                <c:pt idx="128">
                  <c:v>-74164.610899304767</c:v>
                </c:pt>
                <c:pt idx="129">
                  <c:v>0</c:v>
                </c:pt>
                <c:pt idx="130">
                  <c:v>-73760.932944606408</c:v>
                </c:pt>
                <c:pt idx="131">
                  <c:v>0</c:v>
                </c:pt>
                <c:pt idx="132">
                  <c:v>-73357.254989908048</c:v>
                </c:pt>
                <c:pt idx="133">
                  <c:v>0</c:v>
                </c:pt>
                <c:pt idx="134">
                  <c:v>-72953.577035209673</c:v>
                </c:pt>
                <c:pt idx="135">
                  <c:v>0</c:v>
                </c:pt>
                <c:pt idx="136">
                  <c:v>-72549.899080511314</c:v>
                </c:pt>
                <c:pt idx="137">
                  <c:v>0</c:v>
                </c:pt>
                <c:pt idx="138">
                  <c:v>-72146.221125812954</c:v>
                </c:pt>
                <c:pt idx="139">
                  <c:v>0</c:v>
                </c:pt>
                <c:pt idx="140">
                  <c:v>-71742.543171114579</c:v>
                </c:pt>
                <c:pt idx="141">
                  <c:v>0</c:v>
                </c:pt>
                <c:pt idx="142">
                  <c:v>-71338.865216416219</c:v>
                </c:pt>
                <c:pt idx="143">
                  <c:v>0</c:v>
                </c:pt>
                <c:pt idx="144">
                  <c:v>-70935.18726171786</c:v>
                </c:pt>
                <c:pt idx="145">
                  <c:v>0</c:v>
                </c:pt>
                <c:pt idx="146">
                  <c:v>-70531.5093070195</c:v>
                </c:pt>
                <c:pt idx="147">
                  <c:v>0</c:v>
                </c:pt>
                <c:pt idx="148">
                  <c:v>-70127.83135232114</c:v>
                </c:pt>
                <c:pt idx="149">
                  <c:v>0</c:v>
                </c:pt>
                <c:pt idx="150">
                  <c:v>-69724.15339762278</c:v>
                </c:pt>
                <c:pt idx="151">
                  <c:v>0</c:v>
                </c:pt>
                <c:pt idx="152">
                  <c:v>-69320.475442924406</c:v>
                </c:pt>
                <c:pt idx="153">
                  <c:v>0</c:v>
                </c:pt>
                <c:pt idx="154">
                  <c:v>-68916.797488226046</c:v>
                </c:pt>
                <c:pt idx="155">
                  <c:v>0</c:v>
                </c:pt>
                <c:pt idx="156">
                  <c:v>-68513.119533527686</c:v>
                </c:pt>
                <c:pt idx="157">
                  <c:v>0</c:v>
                </c:pt>
                <c:pt idx="158">
                  <c:v>-68109.441578829312</c:v>
                </c:pt>
                <c:pt idx="159">
                  <c:v>0</c:v>
                </c:pt>
                <c:pt idx="160">
                  <c:v>-67705.763624130952</c:v>
                </c:pt>
                <c:pt idx="161">
                  <c:v>0</c:v>
                </c:pt>
                <c:pt idx="162">
                  <c:v>-67302.085669432592</c:v>
                </c:pt>
                <c:pt idx="163">
                  <c:v>0</c:v>
                </c:pt>
                <c:pt idx="164">
                  <c:v>-66898.407714734232</c:v>
                </c:pt>
                <c:pt idx="165">
                  <c:v>0</c:v>
                </c:pt>
                <c:pt idx="166">
                  <c:v>-66494.729760035872</c:v>
                </c:pt>
                <c:pt idx="167">
                  <c:v>0</c:v>
                </c:pt>
                <c:pt idx="168">
                  <c:v>-66091.051805337513</c:v>
                </c:pt>
                <c:pt idx="169">
                  <c:v>0</c:v>
                </c:pt>
                <c:pt idx="170">
                  <c:v>-65687.373850639153</c:v>
                </c:pt>
                <c:pt idx="171">
                  <c:v>0</c:v>
                </c:pt>
                <c:pt idx="172">
                  <c:v>-65283.6958959408</c:v>
                </c:pt>
                <c:pt idx="173">
                  <c:v>0</c:v>
                </c:pt>
                <c:pt idx="174">
                  <c:v>-64880.01794124244</c:v>
                </c:pt>
                <c:pt idx="175">
                  <c:v>0</c:v>
                </c:pt>
                <c:pt idx="176">
                  <c:v>-64476.339986544081</c:v>
                </c:pt>
                <c:pt idx="177">
                  <c:v>0</c:v>
                </c:pt>
                <c:pt idx="178">
                  <c:v>-64072.662031845721</c:v>
                </c:pt>
                <c:pt idx="179">
                  <c:v>0</c:v>
                </c:pt>
                <c:pt idx="180">
                  <c:v>-63668.984077147361</c:v>
                </c:pt>
                <c:pt idx="181">
                  <c:v>0</c:v>
                </c:pt>
                <c:pt idx="182">
                  <c:v>-63265.306122449001</c:v>
                </c:pt>
                <c:pt idx="183">
                  <c:v>0</c:v>
                </c:pt>
                <c:pt idx="184">
                  <c:v>-62861.628167750649</c:v>
                </c:pt>
                <c:pt idx="185">
                  <c:v>0</c:v>
                </c:pt>
                <c:pt idx="186">
                  <c:v>-62457.950213052289</c:v>
                </c:pt>
                <c:pt idx="187">
                  <c:v>0</c:v>
                </c:pt>
                <c:pt idx="188">
                  <c:v>-62054.272258353929</c:v>
                </c:pt>
                <c:pt idx="189">
                  <c:v>0</c:v>
                </c:pt>
                <c:pt idx="190">
                  <c:v>-61650.594303655569</c:v>
                </c:pt>
                <c:pt idx="191">
                  <c:v>0</c:v>
                </c:pt>
                <c:pt idx="192">
                  <c:v>-61246.916348957209</c:v>
                </c:pt>
                <c:pt idx="193">
                  <c:v>0</c:v>
                </c:pt>
                <c:pt idx="194">
                  <c:v>-60843.238394258849</c:v>
                </c:pt>
                <c:pt idx="195">
                  <c:v>0</c:v>
                </c:pt>
                <c:pt idx="196">
                  <c:v>-60439.56043956049</c:v>
                </c:pt>
                <c:pt idx="197">
                  <c:v>0</c:v>
                </c:pt>
                <c:pt idx="198">
                  <c:v>-60035.88248486213</c:v>
                </c:pt>
                <c:pt idx="199">
                  <c:v>0</c:v>
                </c:pt>
                <c:pt idx="200">
                  <c:v>-59632.20453016377</c:v>
                </c:pt>
                <c:pt idx="201">
                  <c:v>0</c:v>
                </c:pt>
                <c:pt idx="202">
                  <c:v>-59228.52657546541</c:v>
                </c:pt>
                <c:pt idx="203">
                  <c:v>0</c:v>
                </c:pt>
                <c:pt idx="204">
                  <c:v>-58824.84862076705</c:v>
                </c:pt>
                <c:pt idx="205">
                  <c:v>0</c:v>
                </c:pt>
                <c:pt idx="206">
                  <c:v>-58421.17066606869</c:v>
                </c:pt>
                <c:pt idx="207">
                  <c:v>0</c:v>
                </c:pt>
                <c:pt idx="208">
                  <c:v>-58017.492711370331</c:v>
                </c:pt>
                <c:pt idx="209">
                  <c:v>0</c:v>
                </c:pt>
                <c:pt idx="210">
                  <c:v>-57613.814756671971</c:v>
                </c:pt>
                <c:pt idx="211">
                  <c:v>0</c:v>
                </c:pt>
                <c:pt idx="212">
                  <c:v>-57210.136801973611</c:v>
                </c:pt>
                <c:pt idx="213">
                  <c:v>0</c:v>
                </c:pt>
                <c:pt idx="214">
                  <c:v>-56806.458847275251</c:v>
                </c:pt>
                <c:pt idx="215">
                  <c:v>0</c:v>
                </c:pt>
                <c:pt idx="216">
                  <c:v>-56402.780892576891</c:v>
                </c:pt>
                <c:pt idx="217">
                  <c:v>0</c:v>
                </c:pt>
                <c:pt idx="218">
                  <c:v>-55999.102937878532</c:v>
                </c:pt>
                <c:pt idx="219">
                  <c:v>0</c:v>
                </c:pt>
                <c:pt idx="220">
                  <c:v>-55595.424983180172</c:v>
                </c:pt>
                <c:pt idx="221">
                  <c:v>0</c:v>
                </c:pt>
                <c:pt idx="222">
                  <c:v>-55191.747028481812</c:v>
                </c:pt>
                <c:pt idx="223">
                  <c:v>0</c:v>
                </c:pt>
                <c:pt idx="224">
                  <c:v>-54788.069073783452</c:v>
                </c:pt>
                <c:pt idx="225">
                  <c:v>0</c:v>
                </c:pt>
                <c:pt idx="226">
                  <c:v>-54384.391119085092</c:v>
                </c:pt>
                <c:pt idx="227">
                  <c:v>0</c:v>
                </c:pt>
                <c:pt idx="228">
                  <c:v>-53980.713164386732</c:v>
                </c:pt>
                <c:pt idx="229">
                  <c:v>0</c:v>
                </c:pt>
                <c:pt idx="230">
                  <c:v>-53577.035209688373</c:v>
                </c:pt>
                <c:pt idx="231">
                  <c:v>0</c:v>
                </c:pt>
                <c:pt idx="232">
                  <c:v>-53173.357254990013</c:v>
                </c:pt>
                <c:pt idx="233">
                  <c:v>0</c:v>
                </c:pt>
                <c:pt idx="234">
                  <c:v>-52769.679300291653</c:v>
                </c:pt>
                <c:pt idx="235">
                  <c:v>0</c:v>
                </c:pt>
                <c:pt idx="236">
                  <c:v>-52366.0013455933</c:v>
                </c:pt>
                <c:pt idx="237">
                  <c:v>0</c:v>
                </c:pt>
                <c:pt idx="238">
                  <c:v>-51962.323390894941</c:v>
                </c:pt>
                <c:pt idx="239">
                  <c:v>0</c:v>
                </c:pt>
                <c:pt idx="240">
                  <c:v>-51558.645436196581</c:v>
                </c:pt>
                <c:pt idx="241">
                  <c:v>0</c:v>
                </c:pt>
                <c:pt idx="242">
                  <c:v>-51154.967481498221</c:v>
                </c:pt>
                <c:pt idx="243">
                  <c:v>0</c:v>
                </c:pt>
                <c:pt idx="244">
                  <c:v>-50751.289526799861</c:v>
                </c:pt>
                <c:pt idx="245">
                  <c:v>0</c:v>
                </c:pt>
                <c:pt idx="246">
                  <c:v>-50347.611572101501</c:v>
                </c:pt>
                <c:pt idx="247">
                  <c:v>0</c:v>
                </c:pt>
                <c:pt idx="248">
                  <c:v>-49943.933617403141</c:v>
                </c:pt>
                <c:pt idx="249">
                  <c:v>0</c:v>
                </c:pt>
                <c:pt idx="250">
                  <c:v>-49540.255662704782</c:v>
                </c:pt>
                <c:pt idx="251">
                  <c:v>0</c:v>
                </c:pt>
                <c:pt idx="252">
                  <c:v>-49136.577708006422</c:v>
                </c:pt>
                <c:pt idx="253">
                  <c:v>0</c:v>
                </c:pt>
                <c:pt idx="254">
                  <c:v>-48732.899753308062</c:v>
                </c:pt>
                <c:pt idx="255">
                  <c:v>0</c:v>
                </c:pt>
                <c:pt idx="256">
                  <c:v>-48329.221798609702</c:v>
                </c:pt>
                <c:pt idx="257">
                  <c:v>0</c:v>
                </c:pt>
                <c:pt idx="258">
                  <c:v>-47925.543843911342</c:v>
                </c:pt>
                <c:pt idx="259">
                  <c:v>0</c:v>
                </c:pt>
                <c:pt idx="260">
                  <c:v>-47521.865889212982</c:v>
                </c:pt>
                <c:pt idx="261">
                  <c:v>0</c:v>
                </c:pt>
                <c:pt idx="262">
                  <c:v>-47118.187934514623</c:v>
                </c:pt>
                <c:pt idx="263">
                  <c:v>0</c:v>
                </c:pt>
                <c:pt idx="264">
                  <c:v>-46714.509979816263</c:v>
                </c:pt>
                <c:pt idx="265">
                  <c:v>0</c:v>
                </c:pt>
                <c:pt idx="266">
                  <c:v>-46310.832025117903</c:v>
                </c:pt>
                <c:pt idx="267">
                  <c:v>0</c:v>
                </c:pt>
                <c:pt idx="268">
                  <c:v>-45907.154070419543</c:v>
                </c:pt>
                <c:pt idx="269">
                  <c:v>0</c:v>
                </c:pt>
                <c:pt idx="270">
                  <c:v>-45503.476115721183</c:v>
                </c:pt>
                <c:pt idx="271">
                  <c:v>0</c:v>
                </c:pt>
                <c:pt idx="272">
                  <c:v>-45099.798161022823</c:v>
                </c:pt>
                <c:pt idx="273">
                  <c:v>0</c:v>
                </c:pt>
                <c:pt idx="274">
                  <c:v>-44696.120206324464</c:v>
                </c:pt>
                <c:pt idx="275">
                  <c:v>0</c:v>
                </c:pt>
                <c:pt idx="276">
                  <c:v>-44292.442251626104</c:v>
                </c:pt>
                <c:pt idx="277">
                  <c:v>0</c:v>
                </c:pt>
                <c:pt idx="278">
                  <c:v>-43888.764296927744</c:v>
                </c:pt>
                <c:pt idx="279">
                  <c:v>0</c:v>
                </c:pt>
                <c:pt idx="280">
                  <c:v>-43485.086342229384</c:v>
                </c:pt>
                <c:pt idx="281">
                  <c:v>0</c:v>
                </c:pt>
                <c:pt idx="282">
                  <c:v>-43081.408387531024</c:v>
                </c:pt>
                <c:pt idx="283">
                  <c:v>0</c:v>
                </c:pt>
                <c:pt idx="284">
                  <c:v>-42677.730432832665</c:v>
                </c:pt>
                <c:pt idx="285">
                  <c:v>0</c:v>
                </c:pt>
                <c:pt idx="286">
                  <c:v>-42274.052478134312</c:v>
                </c:pt>
                <c:pt idx="287">
                  <c:v>0</c:v>
                </c:pt>
                <c:pt idx="288">
                  <c:v>-41870.374523435952</c:v>
                </c:pt>
                <c:pt idx="289">
                  <c:v>0</c:v>
                </c:pt>
                <c:pt idx="290">
                  <c:v>-41466.696568737592</c:v>
                </c:pt>
                <c:pt idx="291">
                  <c:v>0</c:v>
                </c:pt>
                <c:pt idx="292">
                  <c:v>-41063.018614039232</c:v>
                </c:pt>
                <c:pt idx="293">
                  <c:v>0</c:v>
                </c:pt>
                <c:pt idx="294">
                  <c:v>-40659.340659340873</c:v>
                </c:pt>
                <c:pt idx="295">
                  <c:v>0</c:v>
                </c:pt>
                <c:pt idx="296">
                  <c:v>-40255.662704642513</c:v>
                </c:pt>
                <c:pt idx="297">
                  <c:v>0</c:v>
                </c:pt>
                <c:pt idx="298">
                  <c:v>-39851.984749944153</c:v>
                </c:pt>
                <c:pt idx="299">
                  <c:v>0</c:v>
                </c:pt>
                <c:pt idx="300">
                  <c:v>-39448.306795245793</c:v>
                </c:pt>
                <c:pt idx="301">
                  <c:v>0</c:v>
                </c:pt>
                <c:pt idx="302">
                  <c:v>-39044.628840547433</c:v>
                </c:pt>
                <c:pt idx="303">
                  <c:v>0</c:v>
                </c:pt>
                <c:pt idx="304">
                  <c:v>-38640.950885849074</c:v>
                </c:pt>
                <c:pt idx="305">
                  <c:v>0</c:v>
                </c:pt>
                <c:pt idx="306">
                  <c:v>-38237.272931150714</c:v>
                </c:pt>
                <c:pt idx="307">
                  <c:v>0</c:v>
                </c:pt>
                <c:pt idx="308">
                  <c:v>-37833.594976452354</c:v>
                </c:pt>
                <c:pt idx="309">
                  <c:v>0</c:v>
                </c:pt>
                <c:pt idx="310">
                  <c:v>-37429.917021753994</c:v>
                </c:pt>
                <c:pt idx="311">
                  <c:v>0</c:v>
                </c:pt>
                <c:pt idx="312">
                  <c:v>-37026.239067055634</c:v>
                </c:pt>
                <c:pt idx="313">
                  <c:v>0</c:v>
                </c:pt>
                <c:pt idx="314">
                  <c:v>-36622.561112357274</c:v>
                </c:pt>
                <c:pt idx="315">
                  <c:v>0</c:v>
                </c:pt>
                <c:pt idx="316">
                  <c:v>-36218.883157658915</c:v>
                </c:pt>
                <c:pt idx="317">
                  <c:v>0</c:v>
                </c:pt>
                <c:pt idx="318">
                  <c:v>-35815.205202960555</c:v>
                </c:pt>
                <c:pt idx="319">
                  <c:v>0</c:v>
                </c:pt>
                <c:pt idx="320">
                  <c:v>-35411.527248262188</c:v>
                </c:pt>
                <c:pt idx="321">
                  <c:v>0</c:v>
                </c:pt>
                <c:pt idx="322">
                  <c:v>-35007.849293563821</c:v>
                </c:pt>
                <c:pt idx="323">
                  <c:v>0</c:v>
                </c:pt>
                <c:pt idx="324">
                  <c:v>-34604.171338865453</c:v>
                </c:pt>
                <c:pt idx="325">
                  <c:v>0</c:v>
                </c:pt>
                <c:pt idx="326">
                  <c:v>-34200.493384167086</c:v>
                </c:pt>
                <c:pt idx="327">
                  <c:v>0</c:v>
                </c:pt>
                <c:pt idx="328">
                  <c:v>-33796.815429468727</c:v>
                </c:pt>
                <c:pt idx="329">
                  <c:v>0</c:v>
                </c:pt>
                <c:pt idx="330">
                  <c:v>-33393.137474770352</c:v>
                </c:pt>
                <c:pt idx="331">
                  <c:v>0</c:v>
                </c:pt>
                <c:pt idx="332">
                  <c:v>-32989.459520071992</c:v>
                </c:pt>
                <c:pt idx="333">
                  <c:v>0</c:v>
                </c:pt>
                <c:pt idx="334">
                  <c:v>-32585.781565373618</c:v>
                </c:pt>
                <c:pt idx="335">
                  <c:v>0</c:v>
                </c:pt>
                <c:pt idx="336">
                  <c:v>-32182.103610675258</c:v>
                </c:pt>
                <c:pt idx="337">
                  <c:v>0</c:v>
                </c:pt>
                <c:pt idx="338">
                  <c:v>-31778.425655976884</c:v>
                </c:pt>
                <c:pt idx="339">
                  <c:v>0</c:v>
                </c:pt>
                <c:pt idx="340">
                  <c:v>-31374.747701278524</c:v>
                </c:pt>
                <c:pt idx="341">
                  <c:v>0</c:v>
                </c:pt>
                <c:pt idx="342">
                  <c:v>-30971.06974658015</c:v>
                </c:pt>
                <c:pt idx="343">
                  <c:v>0</c:v>
                </c:pt>
                <c:pt idx="344">
                  <c:v>-30567.39179188179</c:v>
                </c:pt>
                <c:pt idx="345">
                  <c:v>0</c:v>
                </c:pt>
                <c:pt idx="346">
                  <c:v>-30163.71383718343</c:v>
                </c:pt>
                <c:pt idx="347">
                  <c:v>0</c:v>
                </c:pt>
                <c:pt idx="348">
                  <c:v>-29760.035882485055</c:v>
                </c:pt>
                <c:pt idx="349">
                  <c:v>0</c:v>
                </c:pt>
                <c:pt idx="350">
                  <c:v>-29356.357927786696</c:v>
                </c:pt>
                <c:pt idx="351">
                  <c:v>0</c:v>
                </c:pt>
                <c:pt idx="352">
                  <c:v>-28952.679973088321</c:v>
                </c:pt>
                <c:pt idx="353">
                  <c:v>0</c:v>
                </c:pt>
                <c:pt idx="354">
                  <c:v>-28549.002018389961</c:v>
                </c:pt>
                <c:pt idx="355">
                  <c:v>0</c:v>
                </c:pt>
                <c:pt idx="356">
                  <c:v>-28145.324063691587</c:v>
                </c:pt>
                <c:pt idx="357">
                  <c:v>0</c:v>
                </c:pt>
                <c:pt idx="358">
                  <c:v>-27741.646108993227</c:v>
                </c:pt>
                <c:pt idx="359">
                  <c:v>0</c:v>
                </c:pt>
                <c:pt idx="360">
                  <c:v>-27337.968154294853</c:v>
                </c:pt>
                <c:pt idx="361">
                  <c:v>0</c:v>
                </c:pt>
                <c:pt idx="362">
                  <c:v>-26934.290199596493</c:v>
                </c:pt>
                <c:pt idx="363">
                  <c:v>0</c:v>
                </c:pt>
                <c:pt idx="364">
                  <c:v>-26530.612244898119</c:v>
                </c:pt>
                <c:pt idx="365">
                  <c:v>0</c:v>
                </c:pt>
                <c:pt idx="366">
                  <c:v>-26126.934290199759</c:v>
                </c:pt>
                <c:pt idx="367">
                  <c:v>0</c:v>
                </c:pt>
                <c:pt idx="368">
                  <c:v>-25723.256335501384</c:v>
                </c:pt>
                <c:pt idx="369">
                  <c:v>0</c:v>
                </c:pt>
                <c:pt idx="370">
                  <c:v>-25319.578380803025</c:v>
                </c:pt>
                <c:pt idx="371">
                  <c:v>0</c:v>
                </c:pt>
                <c:pt idx="372">
                  <c:v>-24915.90042610465</c:v>
                </c:pt>
                <c:pt idx="373">
                  <c:v>0</c:v>
                </c:pt>
                <c:pt idx="374">
                  <c:v>-24512.22247140629</c:v>
                </c:pt>
                <c:pt idx="375">
                  <c:v>0</c:v>
                </c:pt>
                <c:pt idx="376">
                  <c:v>-24108.544516707916</c:v>
                </c:pt>
                <c:pt idx="377">
                  <c:v>0</c:v>
                </c:pt>
                <c:pt idx="378">
                  <c:v>-23704.866562009556</c:v>
                </c:pt>
                <c:pt idx="379">
                  <c:v>0</c:v>
                </c:pt>
                <c:pt idx="380">
                  <c:v>-23301.188607311196</c:v>
                </c:pt>
                <c:pt idx="381">
                  <c:v>0</c:v>
                </c:pt>
                <c:pt idx="382">
                  <c:v>-22897.510652612822</c:v>
                </c:pt>
                <c:pt idx="383">
                  <c:v>0</c:v>
                </c:pt>
                <c:pt idx="384">
                  <c:v>-22493.832697914462</c:v>
                </c:pt>
                <c:pt idx="385">
                  <c:v>0</c:v>
                </c:pt>
                <c:pt idx="386">
                  <c:v>-22090.154743216088</c:v>
                </c:pt>
                <c:pt idx="387">
                  <c:v>0</c:v>
                </c:pt>
                <c:pt idx="388">
                  <c:v>-21686.476788517728</c:v>
                </c:pt>
                <c:pt idx="389">
                  <c:v>0</c:v>
                </c:pt>
                <c:pt idx="390">
                  <c:v>-21282.798833819354</c:v>
                </c:pt>
                <c:pt idx="391">
                  <c:v>0</c:v>
                </c:pt>
                <c:pt idx="392">
                  <c:v>-20879.120879120994</c:v>
                </c:pt>
                <c:pt idx="393">
                  <c:v>0</c:v>
                </c:pt>
                <c:pt idx="394">
                  <c:v>-20475.442924422619</c:v>
                </c:pt>
                <c:pt idx="395">
                  <c:v>0</c:v>
                </c:pt>
                <c:pt idx="396">
                  <c:v>-20071.76496972426</c:v>
                </c:pt>
                <c:pt idx="397">
                  <c:v>0</c:v>
                </c:pt>
                <c:pt idx="398">
                  <c:v>-19668.087015025885</c:v>
                </c:pt>
                <c:pt idx="399">
                  <c:v>0</c:v>
                </c:pt>
                <c:pt idx="400">
                  <c:v>-19264.409060327525</c:v>
                </c:pt>
                <c:pt idx="401">
                  <c:v>0</c:v>
                </c:pt>
                <c:pt idx="402">
                  <c:v>-18860.731105629151</c:v>
                </c:pt>
                <c:pt idx="403">
                  <c:v>0</c:v>
                </c:pt>
                <c:pt idx="404">
                  <c:v>-18457.053150930791</c:v>
                </c:pt>
                <c:pt idx="405">
                  <c:v>0</c:v>
                </c:pt>
                <c:pt idx="406">
                  <c:v>-18053.375196232417</c:v>
                </c:pt>
                <c:pt idx="407">
                  <c:v>0</c:v>
                </c:pt>
                <c:pt idx="408">
                  <c:v>-17649.697241534057</c:v>
                </c:pt>
                <c:pt idx="409">
                  <c:v>0</c:v>
                </c:pt>
                <c:pt idx="410">
                  <c:v>-17246.019286835683</c:v>
                </c:pt>
                <c:pt idx="411">
                  <c:v>0</c:v>
                </c:pt>
                <c:pt idx="412">
                  <c:v>-16842.341332137323</c:v>
                </c:pt>
                <c:pt idx="413">
                  <c:v>0</c:v>
                </c:pt>
                <c:pt idx="414">
                  <c:v>-16438.663377438963</c:v>
                </c:pt>
                <c:pt idx="415">
                  <c:v>0</c:v>
                </c:pt>
                <c:pt idx="416">
                  <c:v>-16034.985422740589</c:v>
                </c:pt>
                <c:pt idx="417">
                  <c:v>0</c:v>
                </c:pt>
                <c:pt idx="418">
                  <c:v>-15631.307468042229</c:v>
                </c:pt>
                <c:pt idx="419">
                  <c:v>0</c:v>
                </c:pt>
                <c:pt idx="420">
                  <c:v>-15227.629513343854</c:v>
                </c:pt>
                <c:pt idx="421">
                  <c:v>0</c:v>
                </c:pt>
                <c:pt idx="422">
                  <c:v>-14823.951558645495</c:v>
                </c:pt>
                <c:pt idx="423">
                  <c:v>0</c:v>
                </c:pt>
                <c:pt idx="424">
                  <c:v>-14420.27360394712</c:v>
                </c:pt>
                <c:pt idx="425">
                  <c:v>0</c:v>
                </c:pt>
                <c:pt idx="426">
                  <c:v>-14016.59564924876</c:v>
                </c:pt>
                <c:pt idx="427">
                  <c:v>0</c:v>
                </c:pt>
                <c:pt idx="428">
                  <c:v>-13612.917694550386</c:v>
                </c:pt>
                <c:pt idx="429">
                  <c:v>0</c:v>
                </c:pt>
                <c:pt idx="430">
                  <c:v>-13209.239739852026</c:v>
                </c:pt>
                <c:pt idx="431">
                  <c:v>0</c:v>
                </c:pt>
                <c:pt idx="432">
                  <c:v>-12805.561785153652</c:v>
                </c:pt>
                <c:pt idx="433">
                  <c:v>0</c:v>
                </c:pt>
                <c:pt idx="434">
                  <c:v>-12401.883830455292</c:v>
                </c:pt>
                <c:pt idx="435">
                  <c:v>0</c:v>
                </c:pt>
                <c:pt idx="436">
                  <c:v>-11998.205875756918</c:v>
                </c:pt>
                <c:pt idx="437">
                  <c:v>0</c:v>
                </c:pt>
                <c:pt idx="438">
                  <c:v>-11594.527921058558</c:v>
                </c:pt>
                <c:pt idx="439">
                  <c:v>0</c:v>
                </c:pt>
                <c:pt idx="440">
                  <c:v>-11190.849966360183</c:v>
                </c:pt>
                <c:pt idx="441">
                  <c:v>0</c:v>
                </c:pt>
                <c:pt idx="442">
                  <c:v>-10787.172011661823</c:v>
                </c:pt>
                <c:pt idx="443">
                  <c:v>0</c:v>
                </c:pt>
                <c:pt idx="444">
                  <c:v>-10383.494056963464</c:v>
                </c:pt>
                <c:pt idx="445">
                  <c:v>0</c:v>
                </c:pt>
                <c:pt idx="446">
                  <c:v>-9979.8161022650893</c:v>
                </c:pt>
                <c:pt idx="447">
                  <c:v>0</c:v>
                </c:pt>
                <c:pt idx="448">
                  <c:v>-9576.1381475667295</c:v>
                </c:pt>
                <c:pt idx="449">
                  <c:v>0</c:v>
                </c:pt>
                <c:pt idx="450">
                  <c:v>-9172.4601928683551</c:v>
                </c:pt>
                <c:pt idx="451">
                  <c:v>0</c:v>
                </c:pt>
                <c:pt idx="452">
                  <c:v>-8768.7822381699953</c:v>
                </c:pt>
                <c:pt idx="453">
                  <c:v>0</c:v>
                </c:pt>
                <c:pt idx="454">
                  <c:v>-8365.1042834716209</c:v>
                </c:pt>
                <c:pt idx="455">
                  <c:v>0</c:v>
                </c:pt>
                <c:pt idx="456">
                  <c:v>-7961.426328773261</c:v>
                </c:pt>
                <c:pt idx="457">
                  <c:v>0</c:v>
                </c:pt>
                <c:pt idx="458">
                  <c:v>-7557.7483740748867</c:v>
                </c:pt>
                <c:pt idx="459">
                  <c:v>0</c:v>
                </c:pt>
                <c:pt idx="460">
                  <c:v>-7154.0704193765268</c:v>
                </c:pt>
                <c:pt idx="461">
                  <c:v>0</c:v>
                </c:pt>
                <c:pt idx="462">
                  <c:v>-6750.3924646781525</c:v>
                </c:pt>
                <c:pt idx="463">
                  <c:v>0</c:v>
                </c:pt>
                <c:pt idx="464">
                  <c:v>-6346.7145099797926</c:v>
                </c:pt>
                <c:pt idx="465">
                  <c:v>0</c:v>
                </c:pt>
                <c:pt idx="466">
                  <c:v>-5943.0365552814183</c:v>
                </c:pt>
                <c:pt idx="467">
                  <c:v>0</c:v>
                </c:pt>
                <c:pt idx="468">
                  <c:v>-5539.3586005830584</c:v>
                </c:pt>
                <c:pt idx="469">
                  <c:v>0</c:v>
                </c:pt>
                <c:pt idx="470">
                  <c:v>-5135.6806458846841</c:v>
                </c:pt>
                <c:pt idx="471">
                  <c:v>0</c:v>
                </c:pt>
                <c:pt idx="472">
                  <c:v>-4732.0026911863242</c:v>
                </c:pt>
                <c:pt idx="473">
                  <c:v>0</c:v>
                </c:pt>
                <c:pt idx="474">
                  <c:v>-4328.3247364879644</c:v>
                </c:pt>
                <c:pt idx="475">
                  <c:v>0</c:v>
                </c:pt>
                <c:pt idx="476">
                  <c:v>-3924.64678178959</c:v>
                </c:pt>
                <c:pt idx="477">
                  <c:v>0</c:v>
                </c:pt>
                <c:pt idx="478">
                  <c:v>-3520.9688270912302</c:v>
                </c:pt>
                <c:pt idx="479">
                  <c:v>0</c:v>
                </c:pt>
                <c:pt idx="480">
                  <c:v>-3117.2908723928558</c:v>
                </c:pt>
                <c:pt idx="481">
                  <c:v>0</c:v>
                </c:pt>
                <c:pt idx="482">
                  <c:v>-2713.612917694496</c:v>
                </c:pt>
                <c:pt idx="483">
                  <c:v>0</c:v>
                </c:pt>
                <c:pt idx="484">
                  <c:v>-2309.9349629961216</c:v>
                </c:pt>
                <c:pt idx="485">
                  <c:v>0</c:v>
                </c:pt>
                <c:pt idx="486">
                  <c:v>-1906.2570082977618</c:v>
                </c:pt>
                <c:pt idx="487">
                  <c:v>0</c:v>
                </c:pt>
                <c:pt idx="488">
                  <c:v>-1502.5790535993874</c:v>
                </c:pt>
                <c:pt idx="489">
                  <c:v>0</c:v>
                </c:pt>
                <c:pt idx="490">
                  <c:v>-1098.9010989010276</c:v>
                </c:pt>
                <c:pt idx="491">
                  <c:v>0</c:v>
                </c:pt>
                <c:pt idx="492">
                  <c:v>-695.2231442026532</c:v>
                </c:pt>
                <c:pt idx="493">
                  <c:v>0</c:v>
                </c:pt>
                <c:pt idx="494">
                  <c:v>-291.54518950429338</c:v>
                </c:pt>
                <c:pt idx="495">
                  <c:v>0</c:v>
                </c:pt>
                <c:pt idx="496">
                  <c:v>-291.54518950429338</c:v>
                </c:pt>
                <c:pt idx="497">
                  <c:v>0</c:v>
                </c:pt>
                <c:pt idx="498">
                  <c:v>-291.54518950429338</c:v>
                </c:pt>
                <c:pt idx="499">
                  <c:v>0</c:v>
                </c:pt>
                <c:pt idx="500">
                  <c:v>-291.54518950429338</c:v>
                </c:pt>
                <c:pt idx="501">
                  <c:v>0</c:v>
                </c:pt>
                <c:pt idx="502">
                  <c:v>-291.54518950429338</c:v>
                </c:pt>
                <c:pt idx="503">
                  <c:v>0</c:v>
                </c:pt>
                <c:pt idx="504">
                  <c:v>-291.54518950429338</c:v>
                </c:pt>
                <c:pt idx="505">
                  <c:v>0</c:v>
                </c:pt>
                <c:pt idx="506">
                  <c:v>-291.54518950429338</c:v>
                </c:pt>
                <c:pt idx="507">
                  <c:v>0</c:v>
                </c:pt>
                <c:pt idx="508">
                  <c:v>-291.54518950429338</c:v>
                </c:pt>
                <c:pt idx="509">
                  <c:v>0</c:v>
                </c:pt>
                <c:pt idx="510">
                  <c:v>-291.54518950429338</c:v>
                </c:pt>
                <c:pt idx="511">
                  <c:v>0</c:v>
                </c:pt>
                <c:pt idx="512">
                  <c:v>-291.54518950429338</c:v>
                </c:pt>
                <c:pt idx="513">
                  <c:v>0</c:v>
                </c:pt>
                <c:pt idx="514">
                  <c:v>-291.54518950429338</c:v>
                </c:pt>
                <c:pt idx="515">
                  <c:v>0</c:v>
                </c:pt>
                <c:pt idx="516">
                  <c:v>-291.54518950429338</c:v>
                </c:pt>
                <c:pt idx="517">
                  <c:v>0</c:v>
                </c:pt>
                <c:pt idx="518">
                  <c:v>-291.54518950429338</c:v>
                </c:pt>
                <c:pt idx="519">
                  <c:v>0</c:v>
                </c:pt>
                <c:pt idx="520">
                  <c:v>-291.54518950429338</c:v>
                </c:pt>
                <c:pt idx="521">
                  <c:v>0</c:v>
                </c:pt>
                <c:pt idx="522">
                  <c:v>-291.54518950429338</c:v>
                </c:pt>
                <c:pt idx="523">
                  <c:v>0</c:v>
                </c:pt>
                <c:pt idx="524">
                  <c:v>-291.54518950429338</c:v>
                </c:pt>
                <c:pt idx="525">
                  <c:v>0</c:v>
                </c:pt>
                <c:pt idx="526">
                  <c:v>-291.54518950429338</c:v>
                </c:pt>
                <c:pt idx="527">
                  <c:v>0</c:v>
                </c:pt>
                <c:pt idx="528">
                  <c:v>-291.54518950429338</c:v>
                </c:pt>
                <c:pt idx="529">
                  <c:v>0</c:v>
                </c:pt>
                <c:pt idx="530">
                  <c:v>-291.54518950429338</c:v>
                </c:pt>
                <c:pt idx="531">
                  <c:v>0</c:v>
                </c:pt>
                <c:pt idx="532">
                  <c:v>-291.54518950429338</c:v>
                </c:pt>
                <c:pt idx="533">
                  <c:v>0</c:v>
                </c:pt>
                <c:pt idx="534">
                  <c:v>-291.54518950429338</c:v>
                </c:pt>
                <c:pt idx="535">
                  <c:v>0</c:v>
                </c:pt>
                <c:pt idx="536">
                  <c:v>-291.54518950429338</c:v>
                </c:pt>
                <c:pt idx="537">
                  <c:v>0</c:v>
                </c:pt>
                <c:pt idx="538">
                  <c:v>-291.54518950429338</c:v>
                </c:pt>
                <c:pt idx="539">
                  <c:v>0</c:v>
                </c:pt>
                <c:pt idx="540">
                  <c:v>-291.54518950429338</c:v>
                </c:pt>
                <c:pt idx="541">
                  <c:v>0</c:v>
                </c:pt>
                <c:pt idx="542">
                  <c:v>-291.54518950429338</c:v>
                </c:pt>
                <c:pt idx="543">
                  <c:v>0</c:v>
                </c:pt>
                <c:pt idx="544">
                  <c:v>-291.54518950429338</c:v>
                </c:pt>
                <c:pt idx="545">
                  <c:v>0</c:v>
                </c:pt>
                <c:pt idx="546">
                  <c:v>-291.54518950429338</c:v>
                </c:pt>
                <c:pt idx="547">
                  <c:v>0</c:v>
                </c:pt>
                <c:pt idx="548">
                  <c:v>-291.54518950429338</c:v>
                </c:pt>
                <c:pt idx="549">
                  <c:v>0</c:v>
                </c:pt>
                <c:pt idx="550">
                  <c:v>-291.54518950429338</c:v>
                </c:pt>
                <c:pt idx="551">
                  <c:v>0</c:v>
                </c:pt>
                <c:pt idx="552">
                  <c:v>-291.54518950429338</c:v>
                </c:pt>
                <c:pt idx="553">
                  <c:v>0</c:v>
                </c:pt>
                <c:pt idx="554">
                  <c:v>-291.54518950429338</c:v>
                </c:pt>
                <c:pt idx="555">
                  <c:v>0</c:v>
                </c:pt>
                <c:pt idx="556">
                  <c:v>-291.54518950429338</c:v>
                </c:pt>
                <c:pt idx="557">
                  <c:v>0</c:v>
                </c:pt>
                <c:pt idx="558">
                  <c:v>-291.54518950429338</c:v>
                </c:pt>
                <c:pt idx="559">
                  <c:v>0</c:v>
                </c:pt>
                <c:pt idx="560">
                  <c:v>-291.54518950429338</c:v>
                </c:pt>
                <c:pt idx="561">
                  <c:v>0</c:v>
                </c:pt>
                <c:pt idx="562">
                  <c:v>-291.54518950429338</c:v>
                </c:pt>
                <c:pt idx="563">
                  <c:v>0</c:v>
                </c:pt>
                <c:pt idx="564">
                  <c:v>-291.54518950429338</c:v>
                </c:pt>
                <c:pt idx="565">
                  <c:v>0</c:v>
                </c:pt>
                <c:pt idx="566">
                  <c:v>-291.54518950429338</c:v>
                </c:pt>
                <c:pt idx="567">
                  <c:v>0</c:v>
                </c:pt>
                <c:pt idx="568">
                  <c:v>-291.54518950429338</c:v>
                </c:pt>
                <c:pt idx="569">
                  <c:v>0</c:v>
                </c:pt>
                <c:pt idx="570">
                  <c:v>-291.54518950429338</c:v>
                </c:pt>
                <c:pt idx="571">
                  <c:v>0</c:v>
                </c:pt>
                <c:pt idx="572">
                  <c:v>-291.54518950429338</c:v>
                </c:pt>
                <c:pt idx="573">
                  <c:v>0</c:v>
                </c:pt>
                <c:pt idx="574">
                  <c:v>-291.54518950429338</c:v>
                </c:pt>
                <c:pt idx="575">
                  <c:v>0</c:v>
                </c:pt>
                <c:pt idx="576">
                  <c:v>-291.54518950429338</c:v>
                </c:pt>
                <c:pt idx="577">
                  <c:v>0</c:v>
                </c:pt>
                <c:pt idx="578">
                  <c:v>-291.54518950429338</c:v>
                </c:pt>
                <c:pt idx="579">
                  <c:v>0</c:v>
                </c:pt>
                <c:pt idx="580">
                  <c:v>-291.54518950429338</c:v>
                </c:pt>
                <c:pt idx="581">
                  <c:v>0</c:v>
                </c:pt>
                <c:pt idx="582">
                  <c:v>-291.54518950429338</c:v>
                </c:pt>
                <c:pt idx="583">
                  <c:v>0</c:v>
                </c:pt>
                <c:pt idx="584">
                  <c:v>-291.54518950429338</c:v>
                </c:pt>
                <c:pt idx="585">
                  <c:v>0</c:v>
                </c:pt>
                <c:pt idx="586">
                  <c:v>-291.54518950429338</c:v>
                </c:pt>
                <c:pt idx="587">
                  <c:v>0</c:v>
                </c:pt>
                <c:pt idx="588">
                  <c:v>-291.54518950429338</c:v>
                </c:pt>
                <c:pt idx="589">
                  <c:v>0</c:v>
                </c:pt>
                <c:pt idx="590">
                  <c:v>-291.54518950429338</c:v>
                </c:pt>
                <c:pt idx="591">
                  <c:v>0</c:v>
                </c:pt>
                <c:pt idx="592">
                  <c:v>-291.54518950429338</c:v>
                </c:pt>
                <c:pt idx="593">
                  <c:v>0</c:v>
                </c:pt>
                <c:pt idx="594">
                  <c:v>-291.54518950429338</c:v>
                </c:pt>
                <c:pt idx="595">
                  <c:v>0</c:v>
                </c:pt>
                <c:pt idx="596">
                  <c:v>-291.54518950429338</c:v>
                </c:pt>
                <c:pt idx="597">
                  <c:v>0</c:v>
                </c:pt>
                <c:pt idx="598">
                  <c:v>-291.54518950429338</c:v>
                </c:pt>
                <c:pt idx="599">
                  <c:v>0</c:v>
                </c:pt>
                <c:pt idx="600">
                  <c:v>-291.54518950429338</c:v>
                </c:pt>
                <c:pt idx="601">
                  <c:v>0</c:v>
                </c:pt>
                <c:pt idx="602">
                  <c:v>-291.54518950429338</c:v>
                </c:pt>
                <c:pt idx="603">
                  <c:v>0</c:v>
                </c:pt>
                <c:pt idx="604">
                  <c:v>-291.54518950429338</c:v>
                </c:pt>
                <c:pt idx="605">
                  <c:v>0</c:v>
                </c:pt>
                <c:pt idx="606">
                  <c:v>-291.54518950429338</c:v>
                </c:pt>
                <c:pt idx="607">
                  <c:v>0</c:v>
                </c:pt>
                <c:pt idx="608">
                  <c:v>-291.54518950429338</c:v>
                </c:pt>
                <c:pt idx="609">
                  <c:v>0</c:v>
                </c:pt>
                <c:pt idx="610">
                  <c:v>-291.54518950429338</c:v>
                </c:pt>
                <c:pt idx="611">
                  <c:v>0</c:v>
                </c:pt>
                <c:pt idx="612">
                  <c:v>-291.54518950429338</c:v>
                </c:pt>
                <c:pt idx="613">
                  <c:v>0</c:v>
                </c:pt>
                <c:pt idx="614">
                  <c:v>-291.54518950429338</c:v>
                </c:pt>
                <c:pt idx="615">
                  <c:v>0</c:v>
                </c:pt>
                <c:pt idx="616">
                  <c:v>-291.54518950429338</c:v>
                </c:pt>
                <c:pt idx="617">
                  <c:v>0</c:v>
                </c:pt>
                <c:pt idx="618">
                  <c:v>-291.54518950429338</c:v>
                </c:pt>
                <c:pt idx="619">
                  <c:v>0</c:v>
                </c:pt>
                <c:pt idx="620">
                  <c:v>-291.54518950429338</c:v>
                </c:pt>
                <c:pt idx="621">
                  <c:v>0</c:v>
                </c:pt>
                <c:pt idx="622">
                  <c:v>-291.54518950429338</c:v>
                </c:pt>
                <c:pt idx="623">
                  <c:v>0</c:v>
                </c:pt>
                <c:pt idx="624">
                  <c:v>-291.54518950429338</c:v>
                </c:pt>
                <c:pt idx="625">
                  <c:v>0</c:v>
                </c:pt>
                <c:pt idx="626">
                  <c:v>-291.54518950429338</c:v>
                </c:pt>
                <c:pt idx="627">
                  <c:v>0</c:v>
                </c:pt>
                <c:pt idx="628">
                  <c:v>-291.54518950429338</c:v>
                </c:pt>
                <c:pt idx="629">
                  <c:v>0</c:v>
                </c:pt>
                <c:pt idx="630">
                  <c:v>-291.54518950429338</c:v>
                </c:pt>
                <c:pt idx="631">
                  <c:v>0</c:v>
                </c:pt>
                <c:pt idx="632">
                  <c:v>-291.54518950429338</c:v>
                </c:pt>
                <c:pt idx="633">
                  <c:v>0</c:v>
                </c:pt>
                <c:pt idx="634">
                  <c:v>-291.54518950429338</c:v>
                </c:pt>
                <c:pt idx="635">
                  <c:v>0</c:v>
                </c:pt>
                <c:pt idx="636">
                  <c:v>-291.54518950429338</c:v>
                </c:pt>
                <c:pt idx="637">
                  <c:v>0</c:v>
                </c:pt>
                <c:pt idx="638">
                  <c:v>-291.54518950429338</c:v>
                </c:pt>
                <c:pt idx="639">
                  <c:v>0</c:v>
                </c:pt>
                <c:pt idx="640">
                  <c:v>-291.54518950429338</c:v>
                </c:pt>
                <c:pt idx="641">
                  <c:v>0</c:v>
                </c:pt>
                <c:pt idx="642">
                  <c:v>-291.54518950429338</c:v>
                </c:pt>
                <c:pt idx="643">
                  <c:v>0</c:v>
                </c:pt>
                <c:pt idx="644">
                  <c:v>-291.54518950429338</c:v>
                </c:pt>
                <c:pt idx="645">
                  <c:v>0</c:v>
                </c:pt>
                <c:pt idx="646">
                  <c:v>-291.54518950429338</c:v>
                </c:pt>
                <c:pt idx="647">
                  <c:v>0</c:v>
                </c:pt>
                <c:pt idx="648">
                  <c:v>-291.54518950429338</c:v>
                </c:pt>
                <c:pt idx="649">
                  <c:v>0</c:v>
                </c:pt>
                <c:pt idx="650">
                  <c:v>-291.54518950429338</c:v>
                </c:pt>
                <c:pt idx="651">
                  <c:v>0</c:v>
                </c:pt>
                <c:pt idx="652">
                  <c:v>-291.54518950429338</c:v>
                </c:pt>
                <c:pt idx="653">
                  <c:v>0</c:v>
                </c:pt>
                <c:pt idx="654">
                  <c:v>-291.54518950429338</c:v>
                </c:pt>
                <c:pt idx="655">
                  <c:v>0</c:v>
                </c:pt>
                <c:pt idx="656">
                  <c:v>-291.54518950429338</c:v>
                </c:pt>
                <c:pt idx="657">
                  <c:v>0</c:v>
                </c:pt>
                <c:pt idx="658">
                  <c:v>-291.54518950429338</c:v>
                </c:pt>
                <c:pt idx="659">
                  <c:v>0</c:v>
                </c:pt>
                <c:pt idx="660">
                  <c:v>-291.54518950429338</c:v>
                </c:pt>
                <c:pt idx="661">
                  <c:v>0</c:v>
                </c:pt>
                <c:pt idx="662">
                  <c:v>-291.54518950429338</c:v>
                </c:pt>
                <c:pt idx="663">
                  <c:v>0</c:v>
                </c:pt>
                <c:pt idx="664">
                  <c:v>-291.54518950429338</c:v>
                </c:pt>
                <c:pt idx="665">
                  <c:v>0</c:v>
                </c:pt>
                <c:pt idx="666">
                  <c:v>-291.54518950429338</c:v>
                </c:pt>
                <c:pt idx="667">
                  <c:v>0</c:v>
                </c:pt>
                <c:pt idx="668">
                  <c:v>-291.54518950429338</c:v>
                </c:pt>
                <c:pt idx="669">
                  <c:v>0</c:v>
                </c:pt>
                <c:pt idx="670">
                  <c:v>-291.54518950429338</c:v>
                </c:pt>
                <c:pt idx="671">
                  <c:v>0</c:v>
                </c:pt>
                <c:pt idx="672">
                  <c:v>-291.54518950429338</c:v>
                </c:pt>
                <c:pt idx="673">
                  <c:v>0</c:v>
                </c:pt>
                <c:pt idx="674">
                  <c:v>-291.54518950429338</c:v>
                </c:pt>
                <c:pt idx="675">
                  <c:v>0</c:v>
                </c:pt>
                <c:pt idx="676">
                  <c:v>-291.54518950429338</c:v>
                </c:pt>
                <c:pt idx="677">
                  <c:v>0</c:v>
                </c:pt>
                <c:pt idx="678">
                  <c:v>-291.54518950429338</c:v>
                </c:pt>
                <c:pt idx="679">
                  <c:v>0</c:v>
                </c:pt>
                <c:pt idx="680">
                  <c:v>-291.54518950429338</c:v>
                </c:pt>
                <c:pt idx="681">
                  <c:v>0</c:v>
                </c:pt>
                <c:pt idx="682">
                  <c:v>-291.54518950429338</c:v>
                </c:pt>
                <c:pt idx="683">
                  <c:v>0</c:v>
                </c:pt>
                <c:pt idx="684">
                  <c:v>-291.54518950429338</c:v>
                </c:pt>
                <c:pt idx="68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CDA-4B74-9611-EB0C936DD3C7}"/>
            </c:ext>
          </c:extLst>
        </c:ser>
        <c:ser>
          <c:idx val="8"/>
          <c:order val="2"/>
          <c:spPr>
            <a:ln>
              <a:solidFill>
                <a:srgbClr val="F1A78A">
                  <a:alpha val="70000"/>
                </a:srgbClr>
              </a:solidFill>
            </a:ln>
          </c:spPr>
          <c:marker>
            <c:symbol val="none"/>
          </c:marker>
          <c:xVal>
            <c:numRef>
              <c:f>'5'!$AC$31:$AC$716</c:f>
              <c:numCache>
                <c:formatCode>#,##0.000</c:formatCode>
                <c:ptCount val="686"/>
                <c:pt idx="0">
                  <c:v>12.5</c:v>
                </c:pt>
                <c:pt idx="1">
                  <c:v>12.5</c:v>
                </c:pt>
                <c:pt idx="2">
                  <c:v>12.550459744337296</c:v>
                </c:pt>
                <c:pt idx="3">
                  <c:v>12.550459744337296</c:v>
                </c:pt>
                <c:pt idx="4">
                  <c:v>12.600919488674592</c:v>
                </c:pt>
                <c:pt idx="5">
                  <c:v>12.600919488674592</c:v>
                </c:pt>
                <c:pt idx="6">
                  <c:v>12.651379233011887</c:v>
                </c:pt>
                <c:pt idx="7">
                  <c:v>12.651379233011887</c:v>
                </c:pt>
                <c:pt idx="8">
                  <c:v>12.701838977349183</c:v>
                </c:pt>
                <c:pt idx="9">
                  <c:v>12.701838977349183</c:v>
                </c:pt>
                <c:pt idx="10">
                  <c:v>12.752298721686479</c:v>
                </c:pt>
                <c:pt idx="11">
                  <c:v>12.752298721686479</c:v>
                </c:pt>
                <c:pt idx="12">
                  <c:v>12.802758466023775</c:v>
                </c:pt>
                <c:pt idx="13">
                  <c:v>12.802758466023775</c:v>
                </c:pt>
                <c:pt idx="14">
                  <c:v>12.853218210361071</c:v>
                </c:pt>
                <c:pt idx="15">
                  <c:v>12.853218210361071</c:v>
                </c:pt>
                <c:pt idx="16">
                  <c:v>12.903677954698367</c:v>
                </c:pt>
                <c:pt idx="17">
                  <c:v>12.903677954698367</c:v>
                </c:pt>
                <c:pt idx="18">
                  <c:v>12.954137699035662</c:v>
                </c:pt>
                <c:pt idx="19">
                  <c:v>12.954137699035662</c:v>
                </c:pt>
                <c:pt idx="20">
                  <c:v>13.004597443372958</c:v>
                </c:pt>
                <c:pt idx="21">
                  <c:v>13.004597443372958</c:v>
                </c:pt>
                <c:pt idx="22">
                  <c:v>13.055057187710254</c:v>
                </c:pt>
                <c:pt idx="23">
                  <c:v>13.055057187710254</c:v>
                </c:pt>
                <c:pt idx="24">
                  <c:v>13.10551693204755</c:v>
                </c:pt>
                <c:pt idx="25">
                  <c:v>13.10551693204755</c:v>
                </c:pt>
                <c:pt idx="26">
                  <c:v>13.155976676384846</c:v>
                </c:pt>
                <c:pt idx="27">
                  <c:v>13.155976676384846</c:v>
                </c:pt>
                <c:pt idx="28">
                  <c:v>13.206436420722142</c:v>
                </c:pt>
                <c:pt idx="29">
                  <c:v>13.206436420722142</c:v>
                </c:pt>
                <c:pt idx="30">
                  <c:v>13.256896165059437</c:v>
                </c:pt>
                <c:pt idx="31">
                  <c:v>13.256896165059437</c:v>
                </c:pt>
                <c:pt idx="32">
                  <c:v>13.307355909396733</c:v>
                </c:pt>
                <c:pt idx="33">
                  <c:v>13.307355909396733</c:v>
                </c:pt>
                <c:pt idx="34">
                  <c:v>13.357815653734029</c:v>
                </c:pt>
                <c:pt idx="35">
                  <c:v>13.357815653734029</c:v>
                </c:pt>
                <c:pt idx="36">
                  <c:v>13.408275398071325</c:v>
                </c:pt>
                <c:pt idx="37">
                  <c:v>13.408275398071325</c:v>
                </c:pt>
                <c:pt idx="38">
                  <c:v>13.458735142408621</c:v>
                </c:pt>
                <c:pt idx="39">
                  <c:v>13.458735142408621</c:v>
                </c:pt>
                <c:pt idx="40">
                  <c:v>13.509194886745917</c:v>
                </c:pt>
                <c:pt idx="41">
                  <c:v>13.509194886745917</c:v>
                </c:pt>
                <c:pt idx="42">
                  <c:v>13.559654631083212</c:v>
                </c:pt>
                <c:pt idx="43">
                  <c:v>13.559654631083212</c:v>
                </c:pt>
                <c:pt idx="44">
                  <c:v>13.610114375420508</c:v>
                </c:pt>
                <c:pt idx="45">
                  <c:v>13.610114375420508</c:v>
                </c:pt>
                <c:pt idx="46">
                  <c:v>13.660574119757804</c:v>
                </c:pt>
                <c:pt idx="47">
                  <c:v>13.660574119757804</c:v>
                </c:pt>
                <c:pt idx="48">
                  <c:v>13.7110338640951</c:v>
                </c:pt>
                <c:pt idx="49">
                  <c:v>13.7110338640951</c:v>
                </c:pt>
                <c:pt idx="50">
                  <c:v>13.761493608432396</c:v>
                </c:pt>
                <c:pt idx="51">
                  <c:v>13.761493608432396</c:v>
                </c:pt>
                <c:pt idx="52">
                  <c:v>13.811953352769692</c:v>
                </c:pt>
                <c:pt idx="53">
                  <c:v>13.811953352769692</c:v>
                </c:pt>
                <c:pt idx="54">
                  <c:v>13.862413097106987</c:v>
                </c:pt>
                <c:pt idx="55">
                  <c:v>13.862413097106987</c:v>
                </c:pt>
                <c:pt idx="56">
                  <c:v>13.912872841444283</c:v>
                </c:pt>
                <c:pt idx="57">
                  <c:v>13.912872841444283</c:v>
                </c:pt>
                <c:pt idx="58">
                  <c:v>13.963332585781579</c:v>
                </c:pt>
                <c:pt idx="59">
                  <c:v>13.963332585781579</c:v>
                </c:pt>
                <c:pt idx="60">
                  <c:v>14.013792330118875</c:v>
                </c:pt>
                <c:pt idx="61">
                  <c:v>14.013792330118875</c:v>
                </c:pt>
                <c:pt idx="62">
                  <c:v>14.064252074456171</c:v>
                </c:pt>
                <c:pt idx="63">
                  <c:v>14.064252074456171</c:v>
                </c:pt>
                <c:pt idx="64">
                  <c:v>14.114711818793467</c:v>
                </c:pt>
                <c:pt idx="65">
                  <c:v>14.114711818793467</c:v>
                </c:pt>
                <c:pt idx="66">
                  <c:v>14.165171563130762</c:v>
                </c:pt>
                <c:pt idx="67">
                  <c:v>14.165171563130762</c:v>
                </c:pt>
                <c:pt idx="68">
                  <c:v>14.215631307468058</c:v>
                </c:pt>
                <c:pt idx="69">
                  <c:v>14.215631307468058</c:v>
                </c:pt>
                <c:pt idx="70">
                  <c:v>14.266091051805354</c:v>
                </c:pt>
                <c:pt idx="71">
                  <c:v>14.266091051805354</c:v>
                </c:pt>
                <c:pt idx="72">
                  <c:v>14.31655079614265</c:v>
                </c:pt>
                <c:pt idx="73">
                  <c:v>14.31655079614265</c:v>
                </c:pt>
                <c:pt idx="74">
                  <c:v>14.367010540479946</c:v>
                </c:pt>
                <c:pt idx="75">
                  <c:v>14.367010540479946</c:v>
                </c:pt>
                <c:pt idx="76">
                  <c:v>14.417470284817242</c:v>
                </c:pt>
                <c:pt idx="77">
                  <c:v>14.417470284817242</c:v>
                </c:pt>
                <c:pt idx="78">
                  <c:v>14.467930029154537</c:v>
                </c:pt>
                <c:pt idx="79">
                  <c:v>14.467930029154537</c:v>
                </c:pt>
                <c:pt idx="80">
                  <c:v>14.518389773491833</c:v>
                </c:pt>
                <c:pt idx="81">
                  <c:v>14.518389773491833</c:v>
                </c:pt>
                <c:pt idx="82">
                  <c:v>14.568849517829129</c:v>
                </c:pt>
                <c:pt idx="83">
                  <c:v>14.568849517829129</c:v>
                </c:pt>
                <c:pt idx="84">
                  <c:v>14.619309262166425</c:v>
                </c:pt>
                <c:pt idx="85">
                  <c:v>14.619309262166425</c:v>
                </c:pt>
                <c:pt idx="86">
                  <c:v>14.669769006503721</c:v>
                </c:pt>
                <c:pt idx="87">
                  <c:v>14.669769006503721</c:v>
                </c:pt>
                <c:pt idx="88">
                  <c:v>14.720228750841017</c:v>
                </c:pt>
                <c:pt idx="89">
                  <c:v>14.720228750841017</c:v>
                </c:pt>
                <c:pt idx="90">
                  <c:v>14.770688495178312</c:v>
                </c:pt>
                <c:pt idx="91">
                  <c:v>14.770688495178312</c:v>
                </c:pt>
                <c:pt idx="92">
                  <c:v>14.821148239515608</c:v>
                </c:pt>
                <c:pt idx="93">
                  <c:v>14.821148239515608</c:v>
                </c:pt>
                <c:pt idx="94">
                  <c:v>14.871607983852904</c:v>
                </c:pt>
                <c:pt idx="95">
                  <c:v>14.871607983852904</c:v>
                </c:pt>
                <c:pt idx="96">
                  <c:v>14.9220677281902</c:v>
                </c:pt>
                <c:pt idx="97">
                  <c:v>14.9220677281902</c:v>
                </c:pt>
                <c:pt idx="98">
                  <c:v>14.972527472527496</c:v>
                </c:pt>
                <c:pt idx="99">
                  <c:v>14.972527472527496</c:v>
                </c:pt>
                <c:pt idx="100">
                  <c:v>15.022987216864792</c:v>
                </c:pt>
                <c:pt idx="101">
                  <c:v>15.022987216864792</c:v>
                </c:pt>
                <c:pt idx="102">
                  <c:v>15.073446961202087</c:v>
                </c:pt>
                <c:pt idx="103">
                  <c:v>15.073446961202087</c:v>
                </c:pt>
                <c:pt idx="104">
                  <c:v>15.123906705539383</c:v>
                </c:pt>
                <c:pt idx="105">
                  <c:v>15.123906705539383</c:v>
                </c:pt>
                <c:pt idx="106">
                  <c:v>15.174366449876679</c:v>
                </c:pt>
                <c:pt idx="107">
                  <c:v>15.174366449876679</c:v>
                </c:pt>
                <c:pt idx="108">
                  <c:v>15.224826194213975</c:v>
                </c:pt>
                <c:pt idx="109">
                  <c:v>15.224826194213975</c:v>
                </c:pt>
                <c:pt idx="110">
                  <c:v>15.275285938551271</c:v>
                </c:pt>
                <c:pt idx="111">
                  <c:v>15.275285938551271</c:v>
                </c:pt>
                <c:pt idx="112">
                  <c:v>15.325745682888567</c:v>
                </c:pt>
                <c:pt idx="113">
                  <c:v>15.325745682888567</c:v>
                </c:pt>
                <c:pt idx="114">
                  <c:v>15.376205427225862</c:v>
                </c:pt>
                <c:pt idx="115">
                  <c:v>15.376205427225862</c:v>
                </c:pt>
                <c:pt idx="116">
                  <c:v>15.426665171563158</c:v>
                </c:pt>
                <c:pt idx="117">
                  <c:v>15.426665171563158</c:v>
                </c:pt>
                <c:pt idx="118">
                  <c:v>15.477124915900454</c:v>
                </c:pt>
                <c:pt idx="119">
                  <c:v>15.477124915900454</c:v>
                </c:pt>
                <c:pt idx="120">
                  <c:v>15.52758466023775</c:v>
                </c:pt>
                <c:pt idx="121">
                  <c:v>15.52758466023775</c:v>
                </c:pt>
                <c:pt idx="122">
                  <c:v>15.578044404575046</c:v>
                </c:pt>
                <c:pt idx="123">
                  <c:v>15.578044404575046</c:v>
                </c:pt>
                <c:pt idx="124">
                  <c:v>15.628504148912342</c:v>
                </c:pt>
                <c:pt idx="125">
                  <c:v>15.628504148912342</c:v>
                </c:pt>
                <c:pt idx="126">
                  <c:v>15.678963893249637</c:v>
                </c:pt>
                <c:pt idx="127">
                  <c:v>15.678963893249637</c:v>
                </c:pt>
                <c:pt idx="128">
                  <c:v>15.729423637586933</c:v>
                </c:pt>
                <c:pt idx="129">
                  <c:v>15.729423637586933</c:v>
                </c:pt>
                <c:pt idx="130">
                  <c:v>15.779883381924229</c:v>
                </c:pt>
                <c:pt idx="131">
                  <c:v>15.779883381924229</c:v>
                </c:pt>
                <c:pt idx="132">
                  <c:v>15.830343126261525</c:v>
                </c:pt>
                <c:pt idx="133">
                  <c:v>15.830343126261525</c:v>
                </c:pt>
                <c:pt idx="134">
                  <c:v>15.880802870598821</c:v>
                </c:pt>
                <c:pt idx="135">
                  <c:v>15.880802870598821</c:v>
                </c:pt>
                <c:pt idx="136">
                  <c:v>15.931262614936117</c:v>
                </c:pt>
                <c:pt idx="137">
                  <c:v>15.931262614936117</c:v>
                </c:pt>
                <c:pt idx="138">
                  <c:v>15.981722359273412</c:v>
                </c:pt>
                <c:pt idx="139">
                  <c:v>15.981722359273412</c:v>
                </c:pt>
                <c:pt idx="140">
                  <c:v>16.032182103610708</c:v>
                </c:pt>
                <c:pt idx="141">
                  <c:v>16.032182103610708</c:v>
                </c:pt>
                <c:pt idx="142">
                  <c:v>16.082641847948004</c:v>
                </c:pt>
                <c:pt idx="143">
                  <c:v>16.082641847948004</c:v>
                </c:pt>
                <c:pt idx="144">
                  <c:v>16.1331015922853</c:v>
                </c:pt>
                <c:pt idx="145">
                  <c:v>16.1331015922853</c:v>
                </c:pt>
                <c:pt idx="146">
                  <c:v>16.183561336622596</c:v>
                </c:pt>
                <c:pt idx="147">
                  <c:v>16.183561336622596</c:v>
                </c:pt>
                <c:pt idx="148">
                  <c:v>16.234021080959891</c:v>
                </c:pt>
                <c:pt idx="149">
                  <c:v>16.234021080959891</c:v>
                </c:pt>
                <c:pt idx="150">
                  <c:v>16.284480825297187</c:v>
                </c:pt>
                <c:pt idx="151">
                  <c:v>16.284480825297187</c:v>
                </c:pt>
                <c:pt idx="152">
                  <c:v>16.334940569634483</c:v>
                </c:pt>
                <c:pt idx="153">
                  <c:v>16.334940569634483</c:v>
                </c:pt>
                <c:pt idx="154">
                  <c:v>16.385400313971779</c:v>
                </c:pt>
                <c:pt idx="155">
                  <c:v>16.385400313971779</c:v>
                </c:pt>
                <c:pt idx="156">
                  <c:v>16.435860058309075</c:v>
                </c:pt>
                <c:pt idx="157">
                  <c:v>16.435860058309075</c:v>
                </c:pt>
                <c:pt idx="158">
                  <c:v>16.486319802646371</c:v>
                </c:pt>
                <c:pt idx="159">
                  <c:v>16.486319802646371</c:v>
                </c:pt>
                <c:pt idx="160">
                  <c:v>16.536779546983666</c:v>
                </c:pt>
                <c:pt idx="161">
                  <c:v>16.536779546983666</c:v>
                </c:pt>
                <c:pt idx="162">
                  <c:v>16.587239291320962</c:v>
                </c:pt>
                <c:pt idx="163">
                  <c:v>16.587239291320962</c:v>
                </c:pt>
                <c:pt idx="164">
                  <c:v>16.637699035658258</c:v>
                </c:pt>
                <c:pt idx="165">
                  <c:v>16.637699035658258</c:v>
                </c:pt>
                <c:pt idx="166">
                  <c:v>16.688158779995554</c:v>
                </c:pt>
                <c:pt idx="167">
                  <c:v>16.688158779995554</c:v>
                </c:pt>
                <c:pt idx="168">
                  <c:v>16.73861852433285</c:v>
                </c:pt>
                <c:pt idx="169">
                  <c:v>16.73861852433285</c:v>
                </c:pt>
                <c:pt idx="170">
                  <c:v>16.789078268670146</c:v>
                </c:pt>
                <c:pt idx="171">
                  <c:v>16.789078268670146</c:v>
                </c:pt>
                <c:pt idx="172">
                  <c:v>16.839538013007441</c:v>
                </c:pt>
                <c:pt idx="173">
                  <c:v>16.839538013007441</c:v>
                </c:pt>
                <c:pt idx="174">
                  <c:v>16.889997757344737</c:v>
                </c:pt>
                <c:pt idx="175">
                  <c:v>16.889997757344737</c:v>
                </c:pt>
                <c:pt idx="176">
                  <c:v>16.940457501682033</c:v>
                </c:pt>
                <c:pt idx="177">
                  <c:v>16.940457501682033</c:v>
                </c:pt>
                <c:pt idx="178">
                  <c:v>16.990917246019329</c:v>
                </c:pt>
                <c:pt idx="179">
                  <c:v>16.990917246019329</c:v>
                </c:pt>
                <c:pt idx="180">
                  <c:v>17.041376990356625</c:v>
                </c:pt>
                <c:pt idx="181">
                  <c:v>17.041376990356625</c:v>
                </c:pt>
                <c:pt idx="182">
                  <c:v>17.091836734693921</c:v>
                </c:pt>
                <c:pt idx="183">
                  <c:v>17.091836734693921</c:v>
                </c:pt>
                <c:pt idx="184">
                  <c:v>17.142296479031216</c:v>
                </c:pt>
                <c:pt idx="185">
                  <c:v>17.142296479031216</c:v>
                </c:pt>
                <c:pt idx="186">
                  <c:v>17.192756223368512</c:v>
                </c:pt>
                <c:pt idx="187">
                  <c:v>17.192756223368512</c:v>
                </c:pt>
                <c:pt idx="188">
                  <c:v>17.243215967705808</c:v>
                </c:pt>
                <c:pt idx="189">
                  <c:v>17.243215967705808</c:v>
                </c:pt>
                <c:pt idx="190">
                  <c:v>17.293675712043104</c:v>
                </c:pt>
                <c:pt idx="191">
                  <c:v>17.293675712043104</c:v>
                </c:pt>
                <c:pt idx="192">
                  <c:v>17.293675712043104</c:v>
                </c:pt>
                <c:pt idx="193">
                  <c:v>17.293675712043104</c:v>
                </c:pt>
                <c:pt idx="194">
                  <c:v>17.293675712043104</c:v>
                </c:pt>
                <c:pt idx="195">
                  <c:v>17.293675712043104</c:v>
                </c:pt>
                <c:pt idx="196">
                  <c:v>17.293675712043104</c:v>
                </c:pt>
                <c:pt idx="197">
                  <c:v>17.293675712043104</c:v>
                </c:pt>
                <c:pt idx="198">
                  <c:v>17.293675712043104</c:v>
                </c:pt>
                <c:pt idx="199">
                  <c:v>17.293675712043104</c:v>
                </c:pt>
                <c:pt idx="200">
                  <c:v>17.293675712043104</c:v>
                </c:pt>
                <c:pt idx="201">
                  <c:v>17.293675712043104</c:v>
                </c:pt>
                <c:pt idx="202">
                  <c:v>17.293675712043104</c:v>
                </c:pt>
                <c:pt idx="203">
                  <c:v>17.293675712043104</c:v>
                </c:pt>
                <c:pt idx="204">
                  <c:v>17.293675712043104</c:v>
                </c:pt>
                <c:pt idx="205">
                  <c:v>17.293675712043104</c:v>
                </c:pt>
                <c:pt idx="206">
                  <c:v>17.293675712043104</c:v>
                </c:pt>
                <c:pt idx="207">
                  <c:v>17.293675712043104</c:v>
                </c:pt>
                <c:pt idx="208">
                  <c:v>17.293675712043104</c:v>
                </c:pt>
                <c:pt idx="209">
                  <c:v>17.293675712043104</c:v>
                </c:pt>
                <c:pt idx="210">
                  <c:v>17.293675712043104</c:v>
                </c:pt>
                <c:pt idx="211">
                  <c:v>17.293675712043104</c:v>
                </c:pt>
                <c:pt idx="212">
                  <c:v>17.293675712043104</c:v>
                </c:pt>
                <c:pt idx="213">
                  <c:v>17.293675712043104</c:v>
                </c:pt>
                <c:pt idx="214">
                  <c:v>17.293675712043104</c:v>
                </c:pt>
                <c:pt idx="215">
                  <c:v>17.293675712043104</c:v>
                </c:pt>
                <c:pt idx="216">
                  <c:v>17.293675712043104</c:v>
                </c:pt>
                <c:pt idx="217">
                  <c:v>17.293675712043104</c:v>
                </c:pt>
                <c:pt idx="218">
                  <c:v>17.293675712043104</c:v>
                </c:pt>
                <c:pt idx="219">
                  <c:v>17.293675712043104</c:v>
                </c:pt>
                <c:pt idx="220">
                  <c:v>17.293675712043104</c:v>
                </c:pt>
                <c:pt idx="221">
                  <c:v>17.293675712043104</c:v>
                </c:pt>
                <c:pt idx="222">
                  <c:v>17.293675712043104</c:v>
                </c:pt>
                <c:pt idx="223">
                  <c:v>17.293675712043104</c:v>
                </c:pt>
                <c:pt idx="224">
                  <c:v>17.293675712043104</c:v>
                </c:pt>
                <c:pt idx="225">
                  <c:v>17.293675712043104</c:v>
                </c:pt>
                <c:pt idx="226">
                  <c:v>17.293675712043104</c:v>
                </c:pt>
                <c:pt idx="227">
                  <c:v>17.293675712043104</c:v>
                </c:pt>
                <c:pt idx="228">
                  <c:v>17.293675712043104</c:v>
                </c:pt>
                <c:pt idx="229">
                  <c:v>17.293675712043104</c:v>
                </c:pt>
                <c:pt idx="230">
                  <c:v>17.293675712043104</c:v>
                </c:pt>
                <c:pt idx="231">
                  <c:v>17.293675712043104</c:v>
                </c:pt>
                <c:pt idx="232">
                  <c:v>17.293675712043104</c:v>
                </c:pt>
                <c:pt idx="233">
                  <c:v>17.293675712043104</c:v>
                </c:pt>
                <c:pt idx="234">
                  <c:v>17.293675712043104</c:v>
                </c:pt>
                <c:pt idx="235">
                  <c:v>17.293675712043104</c:v>
                </c:pt>
                <c:pt idx="236">
                  <c:v>17.293675712043104</c:v>
                </c:pt>
                <c:pt idx="237">
                  <c:v>17.293675712043104</c:v>
                </c:pt>
                <c:pt idx="238">
                  <c:v>17.293675712043104</c:v>
                </c:pt>
                <c:pt idx="239">
                  <c:v>17.293675712043104</c:v>
                </c:pt>
                <c:pt idx="240">
                  <c:v>17.293675712043104</c:v>
                </c:pt>
                <c:pt idx="241">
                  <c:v>17.293675712043104</c:v>
                </c:pt>
                <c:pt idx="242">
                  <c:v>17.293675712043104</c:v>
                </c:pt>
                <c:pt idx="243">
                  <c:v>17.293675712043104</c:v>
                </c:pt>
                <c:pt idx="244">
                  <c:v>17.293675712043104</c:v>
                </c:pt>
                <c:pt idx="245">
                  <c:v>17.293675712043104</c:v>
                </c:pt>
                <c:pt idx="246">
                  <c:v>17.293675712043104</c:v>
                </c:pt>
                <c:pt idx="247">
                  <c:v>17.293675712043104</c:v>
                </c:pt>
                <c:pt idx="248">
                  <c:v>17.293675712043104</c:v>
                </c:pt>
                <c:pt idx="249">
                  <c:v>17.293675712043104</c:v>
                </c:pt>
                <c:pt idx="250">
                  <c:v>17.293675712043104</c:v>
                </c:pt>
                <c:pt idx="251">
                  <c:v>17.293675712043104</c:v>
                </c:pt>
                <c:pt idx="252">
                  <c:v>17.293675712043104</c:v>
                </c:pt>
                <c:pt idx="253">
                  <c:v>17.293675712043104</c:v>
                </c:pt>
                <c:pt idx="254">
                  <c:v>17.293675712043104</c:v>
                </c:pt>
                <c:pt idx="255">
                  <c:v>17.293675712043104</c:v>
                </c:pt>
                <c:pt idx="256">
                  <c:v>17.293675712043104</c:v>
                </c:pt>
                <c:pt idx="257">
                  <c:v>17.293675712043104</c:v>
                </c:pt>
                <c:pt idx="258">
                  <c:v>17.293675712043104</c:v>
                </c:pt>
                <c:pt idx="259">
                  <c:v>17.293675712043104</c:v>
                </c:pt>
                <c:pt idx="260">
                  <c:v>17.293675712043104</c:v>
                </c:pt>
                <c:pt idx="261">
                  <c:v>17.293675712043104</c:v>
                </c:pt>
                <c:pt idx="262">
                  <c:v>17.293675712043104</c:v>
                </c:pt>
                <c:pt idx="263">
                  <c:v>17.293675712043104</c:v>
                </c:pt>
                <c:pt idx="264">
                  <c:v>17.293675712043104</c:v>
                </c:pt>
                <c:pt idx="265">
                  <c:v>17.293675712043104</c:v>
                </c:pt>
                <c:pt idx="266">
                  <c:v>17.293675712043104</c:v>
                </c:pt>
                <c:pt idx="267">
                  <c:v>17.293675712043104</c:v>
                </c:pt>
                <c:pt idx="268">
                  <c:v>17.293675712043104</c:v>
                </c:pt>
                <c:pt idx="269">
                  <c:v>17.293675712043104</c:v>
                </c:pt>
                <c:pt idx="270">
                  <c:v>17.293675712043104</c:v>
                </c:pt>
                <c:pt idx="271">
                  <c:v>17.293675712043104</c:v>
                </c:pt>
                <c:pt idx="272">
                  <c:v>17.293675712043104</c:v>
                </c:pt>
                <c:pt idx="273">
                  <c:v>17.293675712043104</c:v>
                </c:pt>
                <c:pt idx="274">
                  <c:v>17.293675712043104</c:v>
                </c:pt>
                <c:pt idx="275">
                  <c:v>17.293675712043104</c:v>
                </c:pt>
                <c:pt idx="276">
                  <c:v>17.293675712043104</c:v>
                </c:pt>
                <c:pt idx="277">
                  <c:v>17.293675712043104</c:v>
                </c:pt>
                <c:pt idx="278">
                  <c:v>17.293675712043104</c:v>
                </c:pt>
                <c:pt idx="279">
                  <c:v>17.293675712043104</c:v>
                </c:pt>
                <c:pt idx="280">
                  <c:v>17.293675712043104</c:v>
                </c:pt>
                <c:pt idx="281">
                  <c:v>17.293675712043104</c:v>
                </c:pt>
                <c:pt idx="282">
                  <c:v>17.293675712043104</c:v>
                </c:pt>
                <c:pt idx="283">
                  <c:v>17.293675712043104</c:v>
                </c:pt>
                <c:pt idx="284">
                  <c:v>17.293675712043104</c:v>
                </c:pt>
                <c:pt idx="285">
                  <c:v>17.293675712043104</c:v>
                </c:pt>
                <c:pt idx="286">
                  <c:v>17.293675712043104</c:v>
                </c:pt>
                <c:pt idx="287">
                  <c:v>17.293675712043104</c:v>
                </c:pt>
                <c:pt idx="288">
                  <c:v>17.293675712043104</c:v>
                </c:pt>
                <c:pt idx="289">
                  <c:v>17.293675712043104</c:v>
                </c:pt>
                <c:pt idx="290">
                  <c:v>17.293675712043104</c:v>
                </c:pt>
                <c:pt idx="291">
                  <c:v>17.293675712043104</c:v>
                </c:pt>
                <c:pt idx="292">
                  <c:v>17.293675712043104</c:v>
                </c:pt>
                <c:pt idx="293">
                  <c:v>17.293675712043104</c:v>
                </c:pt>
                <c:pt idx="294">
                  <c:v>17.293675712043104</c:v>
                </c:pt>
                <c:pt idx="295">
                  <c:v>17.293675712043104</c:v>
                </c:pt>
                <c:pt idx="296">
                  <c:v>17.293675712043104</c:v>
                </c:pt>
                <c:pt idx="297">
                  <c:v>17.293675712043104</c:v>
                </c:pt>
                <c:pt idx="298">
                  <c:v>17.293675712043104</c:v>
                </c:pt>
                <c:pt idx="299">
                  <c:v>17.293675712043104</c:v>
                </c:pt>
                <c:pt idx="300">
                  <c:v>17.293675712043104</c:v>
                </c:pt>
                <c:pt idx="301">
                  <c:v>17.293675712043104</c:v>
                </c:pt>
                <c:pt idx="302">
                  <c:v>17.293675712043104</c:v>
                </c:pt>
                <c:pt idx="303">
                  <c:v>17.293675712043104</c:v>
                </c:pt>
                <c:pt idx="304">
                  <c:v>17.293675712043104</c:v>
                </c:pt>
                <c:pt idx="305">
                  <c:v>17.293675712043104</c:v>
                </c:pt>
                <c:pt idx="306">
                  <c:v>17.293675712043104</c:v>
                </c:pt>
                <c:pt idx="307">
                  <c:v>17.293675712043104</c:v>
                </c:pt>
                <c:pt idx="308">
                  <c:v>17.293675712043104</c:v>
                </c:pt>
                <c:pt idx="309">
                  <c:v>17.293675712043104</c:v>
                </c:pt>
                <c:pt idx="310">
                  <c:v>17.293675712043104</c:v>
                </c:pt>
                <c:pt idx="311">
                  <c:v>17.293675712043104</c:v>
                </c:pt>
                <c:pt idx="312">
                  <c:v>17.293675712043104</c:v>
                </c:pt>
                <c:pt idx="313">
                  <c:v>17.293675712043104</c:v>
                </c:pt>
                <c:pt idx="314">
                  <c:v>17.293675712043104</c:v>
                </c:pt>
                <c:pt idx="315">
                  <c:v>17.293675712043104</c:v>
                </c:pt>
                <c:pt idx="316">
                  <c:v>17.293675712043104</c:v>
                </c:pt>
                <c:pt idx="317">
                  <c:v>17.293675712043104</c:v>
                </c:pt>
                <c:pt idx="318">
                  <c:v>17.293675712043104</c:v>
                </c:pt>
                <c:pt idx="319">
                  <c:v>17.293675712043104</c:v>
                </c:pt>
                <c:pt idx="320">
                  <c:v>17.293675712043104</c:v>
                </c:pt>
                <c:pt idx="321">
                  <c:v>17.293675712043104</c:v>
                </c:pt>
                <c:pt idx="322">
                  <c:v>17.293675712043104</c:v>
                </c:pt>
                <c:pt idx="323">
                  <c:v>17.293675712043104</c:v>
                </c:pt>
                <c:pt idx="324">
                  <c:v>17.293675712043104</c:v>
                </c:pt>
                <c:pt idx="325">
                  <c:v>17.293675712043104</c:v>
                </c:pt>
                <c:pt idx="326">
                  <c:v>17.293675712043104</c:v>
                </c:pt>
                <c:pt idx="327">
                  <c:v>17.293675712043104</c:v>
                </c:pt>
                <c:pt idx="328">
                  <c:v>17.293675712043104</c:v>
                </c:pt>
                <c:pt idx="329">
                  <c:v>17.293675712043104</c:v>
                </c:pt>
                <c:pt idx="330">
                  <c:v>17.293675712043104</c:v>
                </c:pt>
                <c:pt idx="331">
                  <c:v>17.293675712043104</c:v>
                </c:pt>
                <c:pt idx="332">
                  <c:v>17.293675712043104</c:v>
                </c:pt>
                <c:pt idx="333">
                  <c:v>17.293675712043104</c:v>
                </c:pt>
                <c:pt idx="334">
                  <c:v>17.293675712043104</c:v>
                </c:pt>
                <c:pt idx="335">
                  <c:v>17.293675712043104</c:v>
                </c:pt>
                <c:pt idx="336">
                  <c:v>17.293675712043104</c:v>
                </c:pt>
                <c:pt idx="337">
                  <c:v>17.293675712043104</c:v>
                </c:pt>
                <c:pt idx="338">
                  <c:v>17.293675712043104</c:v>
                </c:pt>
                <c:pt idx="339">
                  <c:v>17.293675712043104</c:v>
                </c:pt>
                <c:pt idx="340">
                  <c:v>17.293675712043104</c:v>
                </c:pt>
                <c:pt idx="341">
                  <c:v>17.293675712043104</c:v>
                </c:pt>
                <c:pt idx="342">
                  <c:v>17.293675712043104</c:v>
                </c:pt>
                <c:pt idx="343">
                  <c:v>17.293675712043104</c:v>
                </c:pt>
                <c:pt idx="344">
                  <c:v>17.293675712043104</c:v>
                </c:pt>
                <c:pt idx="345">
                  <c:v>17.293675712043104</c:v>
                </c:pt>
                <c:pt idx="346">
                  <c:v>17.293675712043104</c:v>
                </c:pt>
                <c:pt idx="347">
                  <c:v>17.293675712043104</c:v>
                </c:pt>
                <c:pt idx="348">
                  <c:v>17.293675712043104</c:v>
                </c:pt>
                <c:pt idx="349">
                  <c:v>17.293675712043104</c:v>
                </c:pt>
                <c:pt idx="350">
                  <c:v>17.293675712043104</c:v>
                </c:pt>
                <c:pt idx="351">
                  <c:v>17.293675712043104</c:v>
                </c:pt>
                <c:pt idx="352">
                  <c:v>17.293675712043104</c:v>
                </c:pt>
                <c:pt idx="353">
                  <c:v>17.293675712043104</c:v>
                </c:pt>
                <c:pt idx="354">
                  <c:v>17.293675712043104</c:v>
                </c:pt>
                <c:pt idx="355">
                  <c:v>17.293675712043104</c:v>
                </c:pt>
                <c:pt idx="356">
                  <c:v>17.293675712043104</c:v>
                </c:pt>
                <c:pt idx="357">
                  <c:v>17.293675712043104</c:v>
                </c:pt>
                <c:pt idx="358">
                  <c:v>17.293675712043104</c:v>
                </c:pt>
                <c:pt idx="359">
                  <c:v>17.293675712043104</c:v>
                </c:pt>
                <c:pt idx="360">
                  <c:v>17.293675712043104</c:v>
                </c:pt>
                <c:pt idx="361">
                  <c:v>17.293675712043104</c:v>
                </c:pt>
                <c:pt idx="362">
                  <c:v>17.293675712043104</c:v>
                </c:pt>
                <c:pt idx="363">
                  <c:v>17.293675712043104</c:v>
                </c:pt>
                <c:pt idx="364">
                  <c:v>17.293675712043104</c:v>
                </c:pt>
                <c:pt idx="365">
                  <c:v>17.293675712043104</c:v>
                </c:pt>
                <c:pt idx="366">
                  <c:v>17.293675712043104</c:v>
                </c:pt>
                <c:pt idx="367">
                  <c:v>17.293675712043104</c:v>
                </c:pt>
                <c:pt idx="368">
                  <c:v>17.293675712043104</c:v>
                </c:pt>
                <c:pt idx="369">
                  <c:v>17.293675712043104</c:v>
                </c:pt>
                <c:pt idx="370">
                  <c:v>17.293675712043104</c:v>
                </c:pt>
                <c:pt idx="371">
                  <c:v>17.293675712043104</c:v>
                </c:pt>
                <c:pt idx="372">
                  <c:v>17.293675712043104</c:v>
                </c:pt>
                <c:pt idx="373">
                  <c:v>17.293675712043104</c:v>
                </c:pt>
                <c:pt idx="374">
                  <c:v>17.293675712043104</c:v>
                </c:pt>
                <c:pt idx="375">
                  <c:v>17.293675712043104</c:v>
                </c:pt>
                <c:pt idx="376">
                  <c:v>17.293675712043104</c:v>
                </c:pt>
                <c:pt idx="377">
                  <c:v>17.293675712043104</c:v>
                </c:pt>
                <c:pt idx="378">
                  <c:v>17.293675712043104</c:v>
                </c:pt>
                <c:pt idx="379">
                  <c:v>17.293675712043104</c:v>
                </c:pt>
                <c:pt idx="380">
                  <c:v>17.293675712043104</c:v>
                </c:pt>
                <c:pt idx="381">
                  <c:v>17.293675712043104</c:v>
                </c:pt>
                <c:pt idx="382">
                  <c:v>17.293675712043104</c:v>
                </c:pt>
                <c:pt idx="383">
                  <c:v>17.293675712043104</c:v>
                </c:pt>
                <c:pt idx="384">
                  <c:v>17.293675712043104</c:v>
                </c:pt>
                <c:pt idx="385">
                  <c:v>17.293675712043104</c:v>
                </c:pt>
                <c:pt idx="386">
                  <c:v>17.293675712043104</c:v>
                </c:pt>
                <c:pt idx="387">
                  <c:v>17.293675712043104</c:v>
                </c:pt>
                <c:pt idx="388">
                  <c:v>17.293675712043104</c:v>
                </c:pt>
                <c:pt idx="389">
                  <c:v>17.293675712043104</c:v>
                </c:pt>
                <c:pt idx="390">
                  <c:v>17.293675712043104</c:v>
                </c:pt>
                <c:pt idx="391">
                  <c:v>17.293675712043104</c:v>
                </c:pt>
                <c:pt idx="392">
                  <c:v>17.293675712043104</c:v>
                </c:pt>
                <c:pt idx="393">
                  <c:v>17.293675712043104</c:v>
                </c:pt>
                <c:pt idx="394">
                  <c:v>17.293675712043104</c:v>
                </c:pt>
                <c:pt idx="395">
                  <c:v>17.293675712043104</c:v>
                </c:pt>
                <c:pt idx="396">
                  <c:v>17.293675712043104</c:v>
                </c:pt>
                <c:pt idx="397">
                  <c:v>17.293675712043104</c:v>
                </c:pt>
                <c:pt idx="398">
                  <c:v>17.293675712043104</c:v>
                </c:pt>
                <c:pt idx="399">
                  <c:v>17.293675712043104</c:v>
                </c:pt>
                <c:pt idx="400">
                  <c:v>17.293675712043104</c:v>
                </c:pt>
                <c:pt idx="401">
                  <c:v>17.293675712043104</c:v>
                </c:pt>
                <c:pt idx="402">
                  <c:v>17.293675712043104</c:v>
                </c:pt>
                <c:pt idx="403">
                  <c:v>17.293675712043104</c:v>
                </c:pt>
                <c:pt idx="404">
                  <c:v>17.293675712043104</c:v>
                </c:pt>
                <c:pt idx="405">
                  <c:v>17.293675712043104</c:v>
                </c:pt>
                <c:pt idx="406">
                  <c:v>17.293675712043104</c:v>
                </c:pt>
                <c:pt idx="407">
                  <c:v>17.293675712043104</c:v>
                </c:pt>
                <c:pt idx="408">
                  <c:v>17.293675712043104</c:v>
                </c:pt>
                <c:pt idx="409">
                  <c:v>17.293675712043104</c:v>
                </c:pt>
                <c:pt idx="410">
                  <c:v>17.293675712043104</c:v>
                </c:pt>
                <c:pt idx="411">
                  <c:v>17.293675712043104</c:v>
                </c:pt>
                <c:pt idx="412">
                  <c:v>17.293675712043104</c:v>
                </c:pt>
                <c:pt idx="413">
                  <c:v>17.293675712043104</c:v>
                </c:pt>
                <c:pt idx="414">
                  <c:v>17.293675712043104</c:v>
                </c:pt>
                <c:pt idx="415">
                  <c:v>17.293675712043104</c:v>
                </c:pt>
                <c:pt idx="416">
                  <c:v>17.293675712043104</c:v>
                </c:pt>
                <c:pt idx="417">
                  <c:v>17.293675712043104</c:v>
                </c:pt>
                <c:pt idx="418">
                  <c:v>17.293675712043104</c:v>
                </c:pt>
                <c:pt idx="419">
                  <c:v>17.293675712043104</c:v>
                </c:pt>
                <c:pt idx="420">
                  <c:v>17.293675712043104</c:v>
                </c:pt>
                <c:pt idx="421">
                  <c:v>17.293675712043104</c:v>
                </c:pt>
                <c:pt idx="422">
                  <c:v>17.293675712043104</c:v>
                </c:pt>
                <c:pt idx="423">
                  <c:v>17.293675712043104</c:v>
                </c:pt>
                <c:pt idx="424">
                  <c:v>17.293675712043104</c:v>
                </c:pt>
                <c:pt idx="425">
                  <c:v>17.293675712043104</c:v>
                </c:pt>
                <c:pt idx="426">
                  <c:v>17.293675712043104</c:v>
                </c:pt>
                <c:pt idx="427">
                  <c:v>17.293675712043104</c:v>
                </c:pt>
                <c:pt idx="428">
                  <c:v>17.293675712043104</c:v>
                </c:pt>
                <c:pt idx="429">
                  <c:v>17.293675712043104</c:v>
                </c:pt>
                <c:pt idx="430">
                  <c:v>17.293675712043104</c:v>
                </c:pt>
                <c:pt idx="431">
                  <c:v>17.293675712043104</c:v>
                </c:pt>
                <c:pt idx="432">
                  <c:v>17.293675712043104</c:v>
                </c:pt>
                <c:pt idx="433">
                  <c:v>17.293675712043104</c:v>
                </c:pt>
                <c:pt idx="434">
                  <c:v>17.293675712043104</c:v>
                </c:pt>
                <c:pt idx="435">
                  <c:v>17.293675712043104</c:v>
                </c:pt>
                <c:pt idx="436">
                  <c:v>17.293675712043104</c:v>
                </c:pt>
                <c:pt idx="437">
                  <c:v>17.293675712043104</c:v>
                </c:pt>
                <c:pt idx="438">
                  <c:v>17.293675712043104</c:v>
                </c:pt>
                <c:pt idx="439">
                  <c:v>17.293675712043104</c:v>
                </c:pt>
                <c:pt idx="440">
                  <c:v>17.293675712043104</c:v>
                </c:pt>
                <c:pt idx="441">
                  <c:v>17.293675712043104</c:v>
                </c:pt>
                <c:pt idx="442">
                  <c:v>17.293675712043104</c:v>
                </c:pt>
                <c:pt idx="443">
                  <c:v>17.293675712043104</c:v>
                </c:pt>
                <c:pt idx="444">
                  <c:v>17.293675712043104</c:v>
                </c:pt>
                <c:pt idx="445">
                  <c:v>17.293675712043104</c:v>
                </c:pt>
                <c:pt idx="446">
                  <c:v>17.293675712043104</c:v>
                </c:pt>
                <c:pt idx="447">
                  <c:v>17.293675712043104</c:v>
                </c:pt>
                <c:pt idx="448">
                  <c:v>17.293675712043104</c:v>
                </c:pt>
                <c:pt idx="449">
                  <c:v>17.293675712043104</c:v>
                </c:pt>
                <c:pt idx="450">
                  <c:v>17.293675712043104</c:v>
                </c:pt>
                <c:pt idx="451">
                  <c:v>17.293675712043104</c:v>
                </c:pt>
                <c:pt idx="452">
                  <c:v>17.293675712043104</c:v>
                </c:pt>
                <c:pt idx="453">
                  <c:v>17.293675712043104</c:v>
                </c:pt>
                <c:pt idx="454">
                  <c:v>17.293675712043104</c:v>
                </c:pt>
                <c:pt idx="455">
                  <c:v>17.293675712043104</c:v>
                </c:pt>
                <c:pt idx="456">
                  <c:v>17.293675712043104</c:v>
                </c:pt>
                <c:pt idx="457">
                  <c:v>17.293675712043104</c:v>
                </c:pt>
                <c:pt idx="458">
                  <c:v>17.293675712043104</c:v>
                </c:pt>
                <c:pt idx="459">
                  <c:v>17.293675712043104</c:v>
                </c:pt>
                <c:pt idx="460">
                  <c:v>17.293675712043104</c:v>
                </c:pt>
                <c:pt idx="461">
                  <c:v>17.293675712043104</c:v>
                </c:pt>
                <c:pt idx="462">
                  <c:v>17.293675712043104</c:v>
                </c:pt>
                <c:pt idx="463">
                  <c:v>17.293675712043104</c:v>
                </c:pt>
                <c:pt idx="464">
                  <c:v>17.293675712043104</c:v>
                </c:pt>
                <c:pt idx="465">
                  <c:v>17.293675712043104</c:v>
                </c:pt>
                <c:pt idx="466">
                  <c:v>17.293675712043104</c:v>
                </c:pt>
                <c:pt idx="467">
                  <c:v>17.293675712043104</c:v>
                </c:pt>
                <c:pt idx="468">
                  <c:v>17.293675712043104</c:v>
                </c:pt>
                <c:pt idx="469">
                  <c:v>17.293675712043104</c:v>
                </c:pt>
                <c:pt idx="470">
                  <c:v>17.293675712043104</c:v>
                </c:pt>
                <c:pt idx="471">
                  <c:v>17.293675712043104</c:v>
                </c:pt>
                <c:pt idx="472">
                  <c:v>17.293675712043104</c:v>
                </c:pt>
                <c:pt idx="473">
                  <c:v>17.293675712043104</c:v>
                </c:pt>
                <c:pt idx="474">
                  <c:v>17.293675712043104</c:v>
                </c:pt>
                <c:pt idx="475">
                  <c:v>17.293675712043104</c:v>
                </c:pt>
                <c:pt idx="476">
                  <c:v>17.293675712043104</c:v>
                </c:pt>
                <c:pt idx="477">
                  <c:v>17.293675712043104</c:v>
                </c:pt>
                <c:pt idx="478">
                  <c:v>17.293675712043104</c:v>
                </c:pt>
                <c:pt idx="479">
                  <c:v>17.293675712043104</c:v>
                </c:pt>
                <c:pt idx="480">
                  <c:v>17.293675712043104</c:v>
                </c:pt>
                <c:pt idx="481">
                  <c:v>17.293675712043104</c:v>
                </c:pt>
                <c:pt idx="482">
                  <c:v>17.293675712043104</c:v>
                </c:pt>
                <c:pt idx="483">
                  <c:v>17.293675712043104</c:v>
                </c:pt>
                <c:pt idx="484">
                  <c:v>17.293675712043104</c:v>
                </c:pt>
                <c:pt idx="485">
                  <c:v>17.293675712043104</c:v>
                </c:pt>
                <c:pt idx="486">
                  <c:v>17.293675712043104</c:v>
                </c:pt>
                <c:pt idx="487">
                  <c:v>17.293675712043104</c:v>
                </c:pt>
                <c:pt idx="488">
                  <c:v>17.293675712043104</c:v>
                </c:pt>
                <c:pt idx="489">
                  <c:v>17.293675712043104</c:v>
                </c:pt>
                <c:pt idx="490">
                  <c:v>17.293675712043104</c:v>
                </c:pt>
                <c:pt idx="491">
                  <c:v>17.293675712043104</c:v>
                </c:pt>
                <c:pt idx="492">
                  <c:v>17.293675712043104</c:v>
                </c:pt>
                <c:pt idx="493">
                  <c:v>17.293675712043104</c:v>
                </c:pt>
                <c:pt idx="494">
                  <c:v>17.293675712043104</c:v>
                </c:pt>
                <c:pt idx="495">
                  <c:v>17.293675712043104</c:v>
                </c:pt>
                <c:pt idx="496">
                  <c:v>17.293675712043104</c:v>
                </c:pt>
                <c:pt idx="497">
                  <c:v>17.293675712043104</c:v>
                </c:pt>
                <c:pt idx="498">
                  <c:v>17.293675712043104</c:v>
                </c:pt>
                <c:pt idx="499">
                  <c:v>17.293675712043104</c:v>
                </c:pt>
                <c:pt idx="500">
                  <c:v>17.293675712043104</c:v>
                </c:pt>
                <c:pt idx="501">
                  <c:v>17.293675712043104</c:v>
                </c:pt>
                <c:pt idx="502">
                  <c:v>17.293675712043104</c:v>
                </c:pt>
                <c:pt idx="503">
                  <c:v>17.293675712043104</c:v>
                </c:pt>
                <c:pt idx="504">
                  <c:v>17.293675712043104</c:v>
                </c:pt>
                <c:pt idx="505">
                  <c:v>17.293675712043104</c:v>
                </c:pt>
                <c:pt idx="506">
                  <c:v>17.293675712043104</c:v>
                </c:pt>
                <c:pt idx="507">
                  <c:v>17.293675712043104</c:v>
                </c:pt>
                <c:pt idx="508">
                  <c:v>17.293675712043104</c:v>
                </c:pt>
                <c:pt idx="509">
                  <c:v>17.293675712043104</c:v>
                </c:pt>
                <c:pt idx="510">
                  <c:v>17.293675712043104</c:v>
                </c:pt>
                <c:pt idx="511">
                  <c:v>17.293675712043104</c:v>
                </c:pt>
                <c:pt idx="512">
                  <c:v>17.293675712043104</c:v>
                </c:pt>
                <c:pt idx="513">
                  <c:v>17.293675712043104</c:v>
                </c:pt>
                <c:pt idx="514">
                  <c:v>17.293675712043104</c:v>
                </c:pt>
                <c:pt idx="515">
                  <c:v>17.293675712043104</c:v>
                </c:pt>
                <c:pt idx="516">
                  <c:v>17.293675712043104</c:v>
                </c:pt>
                <c:pt idx="517">
                  <c:v>17.293675712043104</c:v>
                </c:pt>
                <c:pt idx="518">
                  <c:v>17.293675712043104</c:v>
                </c:pt>
                <c:pt idx="519">
                  <c:v>17.293675712043104</c:v>
                </c:pt>
                <c:pt idx="520">
                  <c:v>17.293675712043104</c:v>
                </c:pt>
                <c:pt idx="521">
                  <c:v>17.293675712043104</c:v>
                </c:pt>
                <c:pt idx="522">
                  <c:v>17.293675712043104</c:v>
                </c:pt>
                <c:pt idx="523">
                  <c:v>17.293675712043104</c:v>
                </c:pt>
                <c:pt idx="524">
                  <c:v>17.293675712043104</c:v>
                </c:pt>
                <c:pt idx="525">
                  <c:v>17.293675712043104</c:v>
                </c:pt>
                <c:pt idx="526">
                  <c:v>17.293675712043104</c:v>
                </c:pt>
                <c:pt idx="527">
                  <c:v>17.293675712043104</c:v>
                </c:pt>
                <c:pt idx="528">
                  <c:v>17.293675712043104</c:v>
                </c:pt>
                <c:pt idx="529">
                  <c:v>17.293675712043104</c:v>
                </c:pt>
                <c:pt idx="530">
                  <c:v>17.293675712043104</c:v>
                </c:pt>
                <c:pt idx="531">
                  <c:v>17.293675712043104</c:v>
                </c:pt>
                <c:pt idx="532">
                  <c:v>17.293675712043104</c:v>
                </c:pt>
                <c:pt idx="533">
                  <c:v>17.293675712043104</c:v>
                </c:pt>
                <c:pt idx="534">
                  <c:v>17.293675712043104</c:v>
                </c:pt>
                <c:pt idx="535">
                  <c:v>17.293675712043104</c:v>
                </c:pt>
                <c:pt idx="536">
                  <c:v>17.293675712043104</c:v>
                </c:pt>
                <c:pt idx="537">
                  <c:v>17.293675712043104</c:v>
                </c:pt>
                <c:pt idx="538">
                  <c:v>17.293675712043104</c:v>
                </c:pt>
                <c:pt idx="539">
                  <c:v>17.293675712043104</c:v>
                </c:pt>
                <c:pt idx="540">
                  <c:v>17.293675712043104</c:v>
                </c:pt>
                <c:pt idx="541">
                  <c:v>17.293675712043104</c:v>
                </c:pt>
                <c:pt idx="542">
                  <c:v>17.293675712043104</c:v>
                </c:pt>
                <c:pt idx="543">
                  <c:v>17.293675712043104</c:v>
                </c:pt>
                <c:pt idx="544">
                  <c:v>17.293675712043104</c:v>
                </c:pt>
                <c:pt idx="545">
                  <c:v>17.293675712043104</c:v>
                </c:pt>
                <c:pt idx="546">
                  <c:v>17.293675712043104</c:v>
                </c:pt>
                <c:pt idx="547">
                  <c:v>17.293675712043104</c:v>
                </c:pt>
                <c:pt idx="548">
                  <c:v>17.293675712043104</c:v>
                </c:pt>
                <c:pt idx="549">
                  <c:v>17.293675712043104</c:v>
                </c:pt>
                <c:pt idx="550">
                  <c:v>17.293675712043104</c:v>
                </c:pt>
                <c:pt idx="551">
                  <c:v>17.293675712043104</c:v>
                </c:pt>
                <c:pt idx="552">
                  <c:v>17.293675712043104</c:v>
                </c:pt>
                <c:pt idx="553">
                  <c:v>17.293675712043104</c:v>
                </c:pt>
                <c:pt idx="554">
                  <c:v>17.293675712043104</c:v>
                </c:pt>
                <c:pt idx="555">
                  <c:v>17.293675712043104</c:v>
                </c:pt>
                <c:pt idx="556">
                  <c:v>17.293675712043104</c:v>
                </c:pt>
                <c:pt idx="557">
                  <c:v>17.293675712043104</c:v>
                </c:pt>
                <c:pt idx="558">
                  <c:v>17.293675712043104</c:v>
                </c:pt>
                <c:pt idx="559">
                  <c:v>17.293675712043104</c:v>
                </c:pt>
                <c:pt idx="560">
                  <c:v>17.293675712043104</c:v>
                </c:pt>
                <c:pt idx="561">
                  <c:v>17.293675712043104</c:v>
                </c:pt>
                <c:pt idx="562">
                  <c:v>17.293675712043104</c:v>
                </c:pt>
                <c:pt idx="563">
                  <c:v>17.293675712043104</c:v>
                </c:pt>
                <c:pt idx="564">
                  <c:v>17.293675712043104</c:v>
                </c:pt>
                <c:pt idx="565">
                  <c:v>17.293675712043104</c:v>
                </c:pt>
                <c:pt idx="566">
                  <c:v>17.293675712043104</c:v>
                </c:pt>
                <c:pt idx="567">
                  <c:v>17.293675712043104</c:v>
                </c:pt>
                <c:pt idx="568">
                  <c:v>17.293675712043104</c:v>
                </c:pt>
                <c:pt idx="569">
                  <c:v>17.293675712043104</c:v>
                </c:pt>
                <c:pt idx="570">
                  <c:v>17.293675712043104</c:v>
                </c:pt>
                <c:pt idx="571">
                  <c:v>17.293675712043104</c:v>
                </c:pt>
                <c:pt idx="572">
                  <c:v>17.293675712043104</c:v>
                </c:pt>
                <c:pt idx="573">
                  <c:v>17.293675712043104</c:v>
                </c:pt>
                <c:pt idx="574">
                  <c:v>17.293675712043104</c:v>
                </c:pt>
                <c:pt idx="575">
                  <c:v>17.293675712043104</c:v>
                </c:pt>
                <c:pt idx="576">
                  <c:v>17.293675712043104</c:v>
                </c:pt>
                <c:pt idx="577">
                  <c:v>17.293675712043104</c:v>
                </c:pt>
                <c:pt idx="578">
                  <c:v>17.293675712043104</c:v>
                </c:pt>
                <c:pt idx="579">
                  <c:v>17.293675712043104</c:v>
                </c:pt>
                <c:pt idx="580">
                  <c:v>17.293675712043104</c:v>
                </c:pt>
                <c:pt idx="581">
                  <c:v>17.293675712043104</c:v>
                </c:pt>
                <c:pt idx="582">
                  <c:v>17.293675712043104</c:v>
                </c:pt>
                <c:pt idx="583">
                  <c:v>17.293675712043104</c:v>
                </c:pt>
                <c:pt idx="584">
                  <c:v>17.293675712043104</c:v>
                </c:pt>
                <c:pt idx="585">
                  <c:v>17.293675712043104</c:v>
                </c:pt>
                <c:pt idx="586">
                  <c:v>17.293675712043104</c:v>
                </c:pt>
                <c:pt idx="587">
                  <c:v>17.293675712043104</c:v>
                </c:pt>
                <c:pt idx="588">
                  <c:v>17.293675712043104</c:v>
                </c:pt>
                <c:pt idx="589">
                  <c:v>17.293675712043104</c:v>
                </c:pt>
                <c:pt idx="590">
                  <c:v>17.293675712043104</c:v>
                </c:pt>
                <c:pt idx="591">
                  <c:v>17.293675712043104</c:v>
                </c:pt>
                <c:pt idx="592">
                  <c:v>17.293675712043104</c:v>
                </c:pt>
                <c:pt idx="593">
                  <c:v>17.293675712043104</c:v>
                </c:pt>
                <c:pt idx="594">
                  <c:v>17.293675712043104</c:v>
                </c:pt>
                <c:pt idx="595">
                  <c:v>17.293675712043104</c:v>
                </c:pt>
                <c:pt idx="596">
                  <c:v>17.293675712043104</c:v>
                </c:pt>
                <c:pt idx="597">
                  <c:v>17.293675712043104</c:v>
                </c:pt>
                <c:pt idx="598">
                  <c:v>17.293675712043104</c:v>
                </c:pt>
                <c:pt idx="599">
                  <c:v>17.293675712043104</c:v>
                </c:pt>
                <c:pt idx="600">
                  <c:v>17.293675712043104</c:v>
                </c:pt>
                <c:pt idx="601">
                  <c:v>17.293675712043104</c:v>
                </c:pt>
                <c:pt idx="602">
                  <c:v>17.293675712043104</c:v>
                </c:pt>
                <c:pt idx="603">
                  <c:v>17.293675712043104</c:v>
                </c:pt>
                <c:pt idx="604">
                  <c:v>17.293675712043104</c:v>
                </c:pt>
                <c:pt idx="605">
                  <c:v>17.293675712043104</c:v>
                </c:pt>
                <c:pt idx="606">
                  <c:v>17.293675712043104</c:v>
                </c:pt>
                <c:pt idx="607">
                  <c:v>17.293675712043104</c:v>
                </c:pt>
                <c:pt idx="608">
                  <c:v>17.293675712043104</c:v>
                </c:pt>
                <c:pt idx="609">
                  <c:v>17.293675712043104</c:v>
                </c:pt>
                <c:pt idx="610">
                  <c:v>17.293675712043104</c:v>
                </c:pt>
                <c:pt idx="611">
                  <c:v>17.293675712043104</c:v>
                </c:pt>
                <c:pt idx="612">
                  <c:v>17.293675712043104</c:v>
                </c:pt>
                <c:pt idx="613">
                  <c:v>17.293675712043104</c:v>
                </c:pt>
                <c:pt idx="614">
                  <c:v>17.293675712043104</c:v>
                </c:pt>
                <c:pt idx="615">
                  <c:v>17.293675712043104</c:v>
                </c:pt>
                <c:pt idx="616">
                  <c:v>17.293675712043104</c:v>
                </c:pt>
                <c:pt idx="617">
                  <c:v>17.293675712043104</c:v>
                </c:pt>
                <c:pt idx="618">
                  <c:v>17.293675712043104</c:v>
                </c:pt>
                <c:pt idx="619">
                  <c:v>17.293675712043104</c:v>
                </c:pt>
                <c:pt idx="620">
                  <c:v>17.293675712043104</c:v>
                </c:pt>
                <c:pt idx="621">
                  <c:v>17.293675712043104</c:v>
                </c:pt>
                <c:pt idx="622">
                  <c:v>17.293675712043104</c:v>
                </c:pt>
                <c:pt idx="623">
                  <c:v>17.293675712043104</c:v>
                </c:pt>
                <c:pt idx="624">
                  <c:v>17.293675712043104</c:v>
                </c:pt>
                <c:pt idx="625">
                  <c:v>17.293675712043104</c:v>
                </c:pt>
                <c:pt idx="626">
                  <c:v>17.293675712043104</c:v>
                </c:pt>
                <c:pt idx="627">
                  <c:v>17.293675712043104</c:v>
                </c:pt>
                <c:pt idx="628">
                  <c:v>17.293675712043104</c:v>
                </c:pt>
                <c:pt idx="629">
                  <c:v>17.293675712043104</c:v>
                </c:pt>
                <c:pt idx="630">
                  <c:v>17.293675712043104</c:v>
                </c:pt>
                <c:pt idx="631">
                  <c:v>17.293675712043104</c:v>
                </c:pt>
                <c:pt idx="632">
                  <c:v>17.293675712043104</c:v>
                </c:pt>
                <c:pt idx="633">
                  <c:v>17.293675712043104</c:v>
                </c:pt>
                <c:pt idx="634">
                  <c:v>17.293675712043104</c:v>
                </c:pt>
                <c:pt idx="635">
                  <c:v>17.293675712043104</c:v>
                </c:pt>
                <c:pt idx="636">
                  <c:v>17.293675712043104</c:v>
                </c:pt>
                <c:pt idx="637">
                  <c:v>17.293675712043104</c:v>
                </c:pt>
                <c:pt idx="638">
                  <c:v>17.293675712043104</c:v>
                </c:pt>
                <c:pt idx="639">
                  <c:v>17.293675712043104</c:v>
                </c:pt>
                <c:pt idx="640">
                  <c:v>17.293675712043104</c:v>
                </c:pt>
                <c:pt idx="641">
                  <c:v>17.293675712043104</c:v>
                </c:pt>
                <c:pt idx="642">
                  <c:v>17.293675712043104</c:v>
                </c:pt>
                <c:pt idx="643">
                  <c:v>17.293675712043104</c:v>
                </c:pt>
                <c:pt idx="644">
                  <c:v>17.293675712043104</c:v>
                </c:pt>
                <c:pt idx="645">
                  <c:v>17.293675712043104</c:v>
                </c:pt>
                <c:pt idx="646">
                  <c:v>17.293675712043104</c:v>
                </c:pt>
                <c:pt idx="647">
                  <c:v>17.293675712043104</c:v>
                </c:pt>
                <c:pt idx="648">
                  <c:v>17.293675712043104</c:v>
                </c:pt>
                <c:pt idx="649">
                  <c:v>17.293675712043104</c:v>
                </c:pt>
                <c:pt idx="650">
                  <c:v>17.293675712043104</c:v>
                </c:pt>
                <c:pt idx="651">
                  <c:v>17.293675712043104</c:v>
                </c:pt>
                <c:pt idx="652">
                  <c:v>17.293675712043104</c:v>
                </c:pt>
                <c:pt idx="653">
                  <c:v>17.293675712043104</c:v>
                </c:pt>
                <c:pt idx="654">
                  <c:v>17.293675712043104</c:v>
                </c:pt>
                <c:pt idx="655">
                  <c:v>17.293675712043104</c:v>
                </c:pt>
                <c:pt idx="656">
                  <c:v>17.293675712043104</c:v>
                </c:pt>
                <c:pt idx="657">
                  <c:v>17.293675712043104</c:v>
                </c:pt>
                <c:pt idx="658">
                  <c:v>17.293675712043104</c:v>
                </c:pt>
                <c:pt idx="659">
                  <c:v>17.293675712043104</c:v>
                </c:pt>
                <c:pt idx="660">
                  <c:v>17.293675712043104</c:v>
                </c:pt>
                <c:pt idx="661">
                  <c:v>17.293675712043104</c:v>
                </c:pt>
                <c:pt idx="662">
                  <c:v>17.293675712043104</c:v>
                </c:pt>
                <c:pt idx="663">
                  <c:v>17.293675712043104</c:v>
                </c:pt>
                <c:pt idx="664">
                  <c:v>17.293675712043104</c:v>
                </c:pt>
                <c:pt idx="665">
                  <c:v>17.293675712043104</c:v>
                </c:pt>
                <c:pt idx="666">
                  <c:v>17.293675712043104</c:v>
                </c:pt>
                <c:pt idx="667">
                  <c:v>17.293675712043104</c:v>
                </c:pt>
                <c:pt idx="668">
                  <c:v>17.293675712043104</c:v>
                </c:pt>
                <c:pt idx="669">
                  <c:v>17.293675712043104</c:v>
                </c:pt>
                <c:pt idx="670">
                  <c:v>17.293675712043104</c:v>
                </c:pt>
                <c:pt idx="671">
                  <c:v>17.293675712043104</c:v>
                </c:pt>
                <c:pt idx="672">
                  <c:v>17.293675712043104</c:v>
                </c:pt>
                <c:pt idx="673">
                  <c:v>17.293675712043104</c:v>
                </c:pt>
                <c:pt idx="674">
                  <c:v>17.293675712043104</c:v>
                </c:pt>
                <c:pt idx="675">
                  <c:v>17.293675712043104</c:v>
                </c:pt>
                <c:pt idx="676">
                  <c:v>17.293675712043104</c:v>
                </c:pt>
                <c:pt idx="677">
                  <c:v>17.293675712043104</c:v>
                </c:pt>
                <c:pt idx="678">
                  <c:v>17.293675712043104</c:v>
                </c:pt>
                <c:pt idx="679">
                  <c:v>17.293675712043104</c:v>
                </c:pt>
                <c:pt idx="680">
                  <c:v>17.293675712043104</c:v>
                </c:pt>
                <c:pt idx="681">
                  <c:v>17.293675712043104</c:v>
                </c:pt>
                <c:pt idx="682">
                  <c:v>17.293675712043104</c:v>
                </c:pt>
                <c:pt idx="683">
                  <c:v>17.293675712043104</c:v>
                </c:pt>
                <c:pt idx="684">
                  <c:v>17.293675712043104</c:v>
                </c:pt>
                <c:pt idx="685">
                  <c:v>17.293675712043104</c:v>
                </c:pt>
              </c:numCache>
            </c:numRef>
          </c:xVal>
          <c:yVal>
            <c:numRef>
              <c:f>'5'!$AD$31:$AD$716</c:f>
              <c:numCache>
                <c:formatCode>#,##0.000</c:formatCode>
                <c:ptCount val="686"/>
                <c:pt idx="0">
                  <c:v>0</c:v>
                </c:pt>
                <c:pt idx="1">
                  <c:v>62500</c:v>
                </c:pt>
                <c:pt idx="2">
                  <c:v>403.67795469835983</c:v>
                </c:pt>
                <c:pt idx="3">
                  <c:v>62247.701278313521</c:v>
                </c:pt>
                <c:pt idx="4">
                  <c:v>807.35590939673421</c:v>
                </c:pt>
                <c:pt idx="5">
                  <c:v>61995.402556627043</c:v>
                </c:pt>
                <c:pt idx="6">
                  <c:v>1211.033864095094</c:v>
                </c:pt>
                <c:pt idx="7">
                  <c:v>61743.103834940564</c:v>
                </c:pt>
                <c:pt idx="8">
                  <c:v>1614.7118187934684</c:v>
                </c:pt>
                <c:pt idx="9">
                  <c:v>61490.805113254086</c:v>
                </c:pt>
                <c:pt idx="10">
                  <c:v>2018.3897734918282</c:v>
                </c:pt>
                <c:pt idx="11">
                  <c:v>61238.506391567607</c:v>
                </c:pt>
                <c:pt idx="12">
                  <c:v>2422.0677281902026</c:v>
                </c:pt>
                <c:pt idx="13">
                  <c:v>60986.207669881122</c:v>
                </c:pt>
                <c:pt idx="14">
                  <c:v>2825.7456828885624</c:v>
                </c:pt>
                <c:pt idx="15">
                  <c:v>60733.908948194643</c:v>
                </c:pt>
                <c:pt idx="16">
                  <c:v>3229.4236375869368</c:v>
                </c:pt>
                <c:pt idx="17">
                  <c:v>60481.610226508164</c:v>
                </c:pt>
                <c:pt idx="18">
                  <c:v>3633.1015922852966</c:v>
                </c:pt>
                <c:pt idx="19">
                  <c:v>60229.311504821686</c:v>
                </c:pt>
                <c:pt idx="20">
                  <c:v>4036.779546983671</c:v>
                </c:pt>
                <c:pt idx="21">
                  <c:v>59977.012783135207</c:v>
                </c:pt>
                <c:pt idx="22">
                  <c:v>4440.4575016820309</c:v>
                </c:pt>
                <c:pt idx="23">
                  <c:v>59724.714061448729</c:v>
                </c:pt>
                <c:pt idx="24">
                  <c:v>4844.1354563804052</c:v>
                </c:pt>
                <c:pt idx="25">
                  <c:v>59472.41533976225</c:v>
                </c:pt>
                <c:pt idx="26">
                  <c:v>5247.8134110787651</c:v>
                </c:pt>
                <c:pt idx="27">
                  <c:v>59220.116618075772</c:v>
                </c:pt>
                <c:pt idx="28">
                  <c:v>5651.4913657771394</c:v>
                </c:pt>
                <c:pt idx="29">
                  <c:v>58967.817896389286</c:v>
                </c:pt>
                <c:pt idx="30">
                  <c:v>6055.1693204754993</c:v>
                </c:pt>
                <c:pt idx="31">
                  <c:v>58715.519174702815</c:v>
                </c:pt>
                <c:pt idx="32">
                  <c:v>6458.8472751738736</c:v>
                </c:pt>
                <c:pt idx="33">
                  <c:v>58463.220453016329</c:v>
                </c:pt>
                <c:pt idx="34">
                  <c:v>6862.5252298722335</c:v>
                </c:pt>
                <c:pt idx="35">
                  <c:v>58210.921731329858</c:v>
                </c:pt>
                <c:pt idx="36">
                  <c:v>7266.2031845705933</c:v>
                </c:pt>
                <c:pt idx="37">
                  <c:v>57958.623009643372</c:v>
                </c:pt>
                <c:pt idx="38">
                  <c:v>7669.8811392689677</c:v>
                </c:pt>
                <c:pt idx="39">
                  <c:v>57706.324287956901</c:v>
                </c:pt>
                <c:pt idx="40">
                  <c:v>8073.5590939673275</c:v>
                </c:pt>
                <c:pt idx="41">
                  <c:v>57454.025566270415</c:v>
                </c:pt>
                <c:pt idx="42">
                  <c:v>8477.2370486657019</c:v>
                </c:pt>
                <c:pt idx="43">
                  <c:v>57201.726844583944</c:v>
                </c:pt>
                <c:pt idx="44">
                  <c:v>8880.9150033640617</c:v>
                </c:pt>
                <c:pt idx="45">
                  <c:v>56949.428122897458</c:v>
                </c:pt>
                <c:pt idx="46">
                  <c:v>9284.5929580624361</c:v>
                </c:pt>
                <c:pt idx="47">
                  <c:v>56697.129401210987</c:v>
                </c:pt>
                <c:pt idx="48">
                  <c:v>9688.2709127607959</c:v>
                </c:pt>
                <c:pt idx="49">
                  <c:v>56444.830679524501</c:v>
                </c:pt>
                <c:pt idx="50">
                  <c:v>10091.94886745917</c:v>
                </c:pt>
                <c:pt idx="51">
                  <c:v>56192.531957838015</c:v>
                </c:pt>
                <c:pt idx="52">
                  <c:v>10495.62682215753</c:v>
                </c:pt>
                <c:pt idx="53">
                  <c:v>55940.233236151544</c:v>
                </c:pt>
                <c:pt idx="54">
                  <c:v>10899.304776855904</c:v>
                </c:pt>
                <c:pt idx="55">
                  <c:v>55687.934514465058</c:v>
                </c:pt>
                <c:pt idx="56">
                  <c:v>11302.982731554264</c:v>
                </c:pt>
                <c:pt idx="57">
                  <c:v>55435.635792778587</c:v>
                </c:pt>
                <c:pt idx="58">
                  <c:v>11706.660686252639</c:v>
                </c:pt>
                <c:pt idx="59">
                  <c:v>55183.337071092101</c:v>
                </c:pt>
                <c:pt idx="60">
                  <c:v>12110.338640950999</c:v>
                </c:pt>
                <c:pt idx="61">
                  <c:v>54931.03834940563</c:v>
                </c:pt>
                <c:pt idx="62">
                  <c:v>12514.016595649373</c:v>
                </c:pt>
                <c:pt idx="63">
                  <c:v>54678.739627719144</c:v>
                </c:pt>
                <c:pt idx="64">
                  <c:v>12917.694550347733</c:v>
                </c:pt>
                <c:pt idx="65">
                  <c:v>54426.440906032673</c:v>
                </c:pt>
                <c:pt idx="66">
                  <c:v>13321.372505046093</c:v>
                </c:pt>
                <c:pt idx="67">
                  <c:v>54174.142184346187</c:v>
                </c:pt>
                <c:pt idx="68">
                  <c:v>13725.050459744467</c:v>
                </c:pt>
                <c:pt idx="69">
                  <c:v>53921.843462659715</c:v>
                </c:pt>
                <c:pt idx="70">
                  <c:v>14128.728414442827</c:v>
                </c:pt>
                <c:pt idx="71">
                  <c:v>53669.54474097323</c:v>
                </c:pt>
                <c:pt idx="72">
                  <c:v>14532.406369141201</c:v>
                </c:pt>
                <c:pt idx="73">
                  <c:v>53417.246019286744</c:v>
                </c:pt>
                <c:pt idx="74">
                  <c:v>14936.084323839561</c:v>
                </c:pt>
                <c:pt idx="75">
                  <c:v>53164.947297600273</c:v>
                </c:pt>
                <c:pt idx="76">
                  <c:v>15339.762278537935</c:v>
                </c:pt>
                <c:pt idx="77">
                  <c:v>52912.648575913787</c:v>
                </c:pt>
                <c:pt idx="78">
                  <c:v>15743.440233236295</c:v>
                </c:pt>
                <c:pt idx="79">
                  <c:v>52660.349854227316</c:v>
                </c:pt>
                <c:pt idx="80">
                  <c:v>16147.11818793467</c:v>
                </c:pt>
                <c:pt idx="81">
                  <c:v>52408.05113254083</c:v>
                </c:pt>
                <c:pt idx="82">
                  <c:v>16550.796142633029</c:v>
                </c:pt>
                <c:pt idx="83">
                  <c:v>52155.752410854358</c:v>
                </c:pt>
                <c:pt idx="84">
                  <c:v>16954.474097331404</c:v>
                </c:pt>
                <c:pt idx="85">
                  <c:v>51903.453689167873</c:v>
                </c:pt>
                <c:pt idx="86">
                  <c:v>17358.152052029764</c:v>
                </c:pt>
                <c:pt idx="87">
                  <c:v>51651.154967481401</c:v>
                </c:pt>
                <c:pt idx="88">
                  <c:v>17761.830006728138</c:v>
                </c:pt>
                <c:pt idx="89">
                  <c:v>51398.856245794916</c:v>
                </c:pt>
                <c:pt idx="90">
                  <c:v>18165.507961426498</c:v>
                </c:pt>
                <c:pt idx="91">
                  <c:v>51146.557524108444</c:v>
                </c:pt>
                <c:pt idx="92">
                  <c:v>18569.185916124872</c:v>
                </c:pt>
                <c:pt idx="93">
                  <c:v>50894.258802421959</c:v>
                </c:pt>
                <c:pt idx="94">
                  <c:v>18972.863870823232</c:v>
                </c:pt>
                <c:pt idx="95">
                  <c:v>50641.960080735473</c:v>
                </c:pt>
                <c:pt idx="96">
                  <c:v>19376.541825521592</c:v>
                </c:pt>
                <c:pt idx="97">
                  <c:v>50389.661359049001</c:v>
                </c:pt>
                <c:pt idx="98">
                  <c:v>19780.219780219966</c:v>
                </c:pt>
                <c:pt idx="99">
                  <c:v>50137.362637362516</c:v>
                </c:pt>
                <c:pt idx="100">
                  <c:v>20183.897734918326</c:v>
                </c:pt>
                <c:pt idx="101">
                  <c:v>49885.063915676044</c:v>
                </c:pt>
                <c:pt idx="102">
                  <c:v>20587.5756896167</c:v>
                </c:pt>
                <c:pt idx="103">
                  <c:v>49632.765193989559</c:v>
                </c:pt>
                <c:pt idx="104">
                  <c:v>20991.25364431506</c:v>
                </c:pt>
                <c:pt idx="105">
                  <c:v>49380.466472303087</c:v>
                </c:pt>
                <c:pt idx="106">
                  <c:v>21394.931599013435</c:v>
                </c:pt>
                <c:pt idx="107">
                  <c:v>49128.167750616602</c:v>
                </c:pt>
                <c:pt idx="108">
                  <c:v>21798.609553711794</c:v>
                </c:pt>
                <c:pt idx="109">
                  <c:v>48875.86902893013</c:v>
                </c:pt>
                <c:pt idx="110">
                  <c:v>22202.287508410169</c:v>
                </c:pt>
                <c:pt idx="111">
                  <c:v>48623.570307243644</c:v>
                </c:pt>
                <c:pt idx="112">
                  <c:v>22605.965463108529</c:v>
                </c:pt>
                <c:pt idx="113">
                  <c:v>48371.271585557173</c:v>
                </c:pt>
                <c:pt idx="114">
                  <c:v>23009.643417806903</c:v>
                </c:pt>
                <c:pt idx="115">
                  <c:v>48118.972863870687</c:v>
                </c:pt>
                <c:pt idx="116">
                  <c:v>23413.321372505263</c:v>
                </c:pt>
                <c:pt idx="117">
                  <c:v>47866.674142184216</c:v>
                </c:pt>
                <c:pt idx="118">
                  <c:v>23816.999327203637</c:v>
                </c:pt>
                <c:pt idx="119">
                  <c:v>47614.37542049773</c:v>
                </c:pt>
                <c:pt idx="120">
                  <c:v>24220.677281901997</c:v>
                </c:pt>
                <c:pt idx="121">
                  <c:v>47362.076698811245</c:v>
                </c:pt>
                <c:pt idx="122">
                  <c:v>24624.355236600371</c:v>
                </c:pt>
                <c:pt idx="123">
                  <c:v>47109.777977124773</c:v>
                </c:pt>
                <c:pt idx="124">
                  <c:v>25028.033191298731</c:v>
                </c:pt>
                <c:pt idx="125">
                  <c:v>46857.479255438288</c:v>
                </c:pt>
                <c:pt idx="126">
                  <c:v>25431.711145997106</c:v>
                </c:pt>
                <c:pt idx="127">
                  <c:v>46605.180533751816</c:v>
                </c:pt>
                <c:pt idx="128">
                  <c:v>25835.389100695465</c:v>
                </c:pt>
                <c:pt idx="129">
                  <c:v>46352.88181206533</c:v>
                </c:pt>
                <c:pt idx="130">
                  <c:v>26239.067055393825</c:v>
                </c:pt>
                <c:pt idx="131">
                  <c:v>46100.583090378859</c:v>
                </c:pt>
                <c:pt idx="132">
                  <c:v>26642.7450100922</c:v>
                </c:pt>
                <c:pt idx="133">
                  <c:v>45848.284368692373</c:v>
                </c:pt>
                <c:pt idx="134">
                  <c:v>27046.422964790559</c:v>
                </c:pt>
                <c:pt idx="135">
                  <c:v>45595.985647005902</c:v>
                </c:pt>
                <c:pt idx="136">
                  <c:v>27450.100919488934</c:v>
                </c:pt>
                <c:pt idx="137">
                  <c:v>45343.686925319416</c:v>
                </c:pt>
                <c:pt idx="138">
                  <c:v>27853.778874187294</c:v>
                </c:pt>
                <c:pt idx="139">
                  <c:v>45091.388203632945</c:v>
                </c:pt>
                <c:pt idx="140">
                  <c:v>28257.456828885668</c:v>
                </c:pt>
                <c:pt idx="141">
                  <c:v>44839.089481946459</c:v>
                </c:pt>
                <c:pt idx="142">
                  <c:v>28661.134783584028</c:v>
                </c:pt>
                <c:pt idx="143">
                  <c:v>44586.790760259973</c:v>
                </c:pt>
                <c:pt idx="144">
                  <c:v>29064.812738282402</c:v>
                </c:pt>
                <c:pt idx="145">
                  <c:v>44334.492038573502</c:v>
                </c:pt>
                <c:pt idx="146">
                  <c:v>29468.490692980762</c:v>
                </c:pt>
                <c:pt idx="147">
                  <c:v>44082.193316887016</c:v>
                </c:pt>
                <c:pt idx="148">
                  <c:v>29872.168647679136</c:v>
                </c:pt>
                <c:pt idx="149">
                  <c:v>43829.894595200545</c:v>
                </c:pt>
                <c:pt idx="150">
                  <c:v>30275.846602377496</c:v>
                </c:pt>
                <c:pt idx="151">
                  <c:v>43577.595873514059</c:v>
                </c:pt>
                <c:pt idx="152">
                  <c:v>30679.524557075871</c:v>
                </c:pt>
                <c:pt idx="153">
                  <c:v>43325.297151827588</c:v>
                </c:pt>
                <c:pt idx="154">
                  <c:v>31083.202511774231</c:v>
                </c:pt>
                <c:pt idx="155">
                  <c:v>43072.998430141102</c:v>
                </c:pt>
                <c:pt idx="156">
                  <c:v>31486.88046647259</c:v>
                </c:pt>
                <c:pt idx="157">
                  <c:v>42820.699708454631</c:v>
                </c:pt>
                <c:pt idx="158">
                  <c:v>31890.558421170979</c:v>
                </c:pt>
                <c:pt idx="159">
                  <c:v>42568.400986768145</c:v>
                </c:pt>
                <c:pt idx="160">
                  <c:v>32294.236375869339</c:v>
                </c:pt>
                <c:pt idx="161">
                  <c:v>42316.102265081674</c:v>
                </c:pt>
                <c:pt idx="162">
                  <c:v>32697.914330567699</c:v>
                </c:pt>
                <c:pt idx="163">
                  <c:v>42063.803543395188</c:v>
                </c:pt>
                <c:pt idx="164">
                  <c:v>33101.592285266059</c:v>
                </c:pt>
                <c:pt idx="165">
                  <c:v>41811.504821708702</c:v>
                </c:pt>
                <c:pt idx="166">
                  <c:v>33505.270239964419</c:v>
                </c:pt>
                <c:pt idx="167">
                  <c:v>41559.206100022231</c:v>
                </c:pt>
                <c:pt idx="168">
                  <c:v>33908.948194662808</c:v>
                </c:pt>
                <c:pt idx="169">
                  <c:v>41306.907378335745</c:v>
                </c:pt>
                <c:pt idx="170">
                  <c:v>34312.626149361167</c:v>
                </c:pt>
                <c:pt idx="171">
                  <c:v>41054.608656649274</c:v>
                </c:pt>
                <c:pt idx="172">
                  <c:v>34716.304104059527</c:v>
                </c:pt>
                <c:pt idx="173">
                  <c:v>40802.309934962788</c:v>
                </c:pt>
                <c:pt idx="174">
                  <c:v>35119.982058757887</c:v>
                </c:pt>
                <c:pt idx="175">
                  <c:v>40550.011213276317</c:v>
                </c:pt>
                <c:pt idx="176">
                  <c:v>35523.660013456276</c:v>
                </c:pt>
                <c:pt idx="177">
                  <c:v>40297.712491589831</c:v>
                </c:pt>
                <c:pt idx="178">
                  <c:v>35927.337968154636</c:v>
                </c:pt>
                <c:pt idx="179">
                  <c:v>40045.41376990336</c:v>
                </c:pt>
                <c:pt idx="180">
                  <c:v>36331.015922852996</c:v>
                </c:pt>
                <c:pt idx="181">
                  <c:v>39793.115048216874</c:v>
                </c:pt>
                <c:pt idx="182">
                  <c:v>36734.693877551355</c:v>
                </c:pt>
                <c:pt idx="183">
                  <c:v>39540.816326530403</c:v>
                </c:pt>
                <c:pt idx="184">
                  <c:v>37138.371832249744</c:v>
                </c:pt>
                <c:pt idx="185">
                  <c:v>39288.517604843917</c:v>
                </c:pt>
                <c:pt idx="186">
                  <c:v>37542.049786948104</c:v>
                </c:pt>
                <c:pt idx="187">
                  <c:v>39036.218883157446</c:v>
                </c:pt>
                <c:pt idx="188">
                  <c:v>37945.727741646464</c:v>
                </c:pt>
                <c:pt idx="189">
                  <c:v>38783.92016147096</c:v>
                </c:pt>
                <c:pt idx="190">
                  <c:v>38349.405696344824</c:v>
                </c:pt>
                <c:pt idx="191">
                  <c:v>38531.621439784474</c:v>
                </c:pt>
                <c:pt idx="192">
                  <c:v>38349.405696344824</c:v>
                </c:pt>
                <c:pt idx="193">
                  <c:v>38531.621439784474</c:v>
                </c:pt>
                <c:pt idx="194">
                  <c:v>38349.405696344824</c:v>
                </c:pt>
                <c:pt idx="195">
                  <c:v>38531.621439784474</c:v>
                </c:pt>
                <c:pt idx="196">
                  <c:v>38349.405696344824</c:v>
                </c:pt>
                <c:pt idx="197">
                  <c:v>38531.621439784474</c:v>
                </c:pt>
                <c:pt idx="198">
                  <c:v>38349.405696344824</c:v>
                </c:pt>
                <c:pt idx="199">
                  <c:v>38531.621439784474</c:v>
                </c:pt>
                <c:pt idx="200">
                  <c:v>38349.405696344824</c:v>
                </c:pt>
                <c:pt idx="201">
                  <c:v>38531.621439784474</c:v>
                </c:pt>
                <c:pt idx="202">
                  <c:v>38349.405696344824</c:v>
                </c:pt>
                <c:pt idx="203">
                  <c:v>38531.621439784474</c:v>
                </c:pt>
                <c:pt idx="204">
                  <c:v>38349.405696344824</c:v>
                </c:pt>
                <c:pt idx="205">
                  <c:v>38531.621439784474</c:v>
                </c:pt>
                <c:pt idx="206">
                  <c:v>38349.405696344824</c:v>
                </c:pt>
                <c:pt idx="207">
                  <c:v>38531.621439784474</c:v>
                </c:pt>
                <c:pt idx="208">
                  <c:v>38349.405696344824</c:v>
                </c:pt>
                <c:pt idx="209">
                  <c:v>38531.621439784474</c:v>
                </c:pt>
                <c:pt idx="210">
                  <c:v>38349.405696344824</c:v>
                </c:pt>
                <c:pt idx="211">
                  <c:v>38531.621439784474</c:v>
                </c:pt>
                <c:pt idx="212">
                  <c:v>38349.405696344824</c:v>
                </c:pt>
                <c:pt idx="213">
                  <c:v>38531.621439784474</c:v>
                </c:pt>
                <c:pt idx="214">
                  <c:v>38349.405696344824</c:v>
                </c:pt>
                <c:pt idx="215">
                  <c:v>38531.621439784474</c:v>
                </c:pt>
                <c:pt idx="216">
                  <c:v>38349.405696344824</c:v>
                </c:pt>
                <c:pt idx="217">
                  <c:v>38531.621439784474</c:v>
                </c:pt>
                <c:pt idx="218">
                  <c:v>38349.405696344824</c:v>
                </c:pt>
                <c:pt idx="219">
                  <c:v>38531.621439784474</c:v>
                </c:pt>
                <c:pt idx="220">
                  <c:v>38349.405696344824</c:v>
                </c:pt>
                <c:pt idx="221">
                  <c:v>38531.621439784474</c:v>
                </c:pt>
                <c:pt idx="222">
                  <c:v>38349.405696344824</c:v>
                </c:pt>
                <c:pt idx="223">
                  <c:v>38531.621439784474</c:v>
                </c:pt>
                <c:pt idx="224">
                  <c:v>38349.405696344824</c:v>
                </c:pt>
                <c:pt idx="225">
                  <c:v>38531.621439784474</c:v>
                </c:pt>
                <c:pt idx="226">
                  <c:v>38349.405696344824</c:v>
                </c:pt>
                <c:pt idx="227">
                  <c:v>38531.621439784474</c:v>
                </c:pt>
                <c:pt idx="228">
                  <c:v>38349.405696344824</c:v>
                </c:pt>
                <c:pt idx="229">
                  <c:v>38531.621439784474</c:v>
                </c:pt>
                <c:pt idx="230">
                  <c:v>38349.405696344824</c:v>
                </c:pt>
                <c:pt idx="231">
                  <c:v>38531.621439784474</c:v>
                </c:pt>
                <c:pt idx="232">
                  <c:v>38349.405696344824</c:v>
                </c:pt>
                <c:pt idx="233">
                  <c:v>38531.621439784474</c:v>
                </c:pt>
                <c:pt idx="234">
                  <c:v>38349.405696344824</c:v>
                </c:pt>
                <c:pt idx="235">
                  <c:v>38531.621439784474</c:v>
                </c:pt>
                <c:pt idx="236">
                  <c:v>38349.405696344824</c:v>
                </c:pt>
                <c:pt idx="237">
                  <c:v>38531.621439784474</c:v>
                </c:pt>
                <c:pt idx="238">
                  <c:v>38349.405696344824</c:v>
                </c:pt>
                <c:pt idx="239">
                  <c:v>38531.621439784474</c:v>
                </c:pt>
                <c:pt idx="240">
                  <c:v>38349.405696344824</c:v>
                </c:pt>
                <c:pt idx="241">
                  <c:v>38531.621439784474</c:v>
                </c:pt>
                <c:pt idx="242">
                  <c:v>38349.405696344824</c:v>
                </c:pt>
                <c:pt idx="243">
                  <c:v>38531.621439784474</c:v>
                </c:pt>
                <c:pt idx="244">
                  <c:v>38349.405696344824</c:v>
                </c:pt>
                <c:pt idx="245">
                  <c:v>38531.621439784474</c:v>
                </c:pt>
                <c:pt idx="246">
                  <c:v>38349.405696344824</c:v>
                </c:pt>
                <c:pt idx="247">
                  <c:v>38531.621439784474</c:v>
                </c:pt>
                <c:pt idx="248">
                  <c:v>38349.405696344824</c:v>
                </c:pt>
                <c:pt idx="249">
                  <c:v>38531.621439784474</c:v>
                </c:pt>
                <c:pt idx="250">
                  <c:v>38349.405696344824</c:v>
                </c:pt>
                <c:pt idx="251">
                  <c:v>38531.621439784474</c:v>
                </c:pt>
                <c:pt idx="252">
                  <c:v>38349.405696344824</c:v>
                </c:pt>
                <c:pt idx="253">
                  <c:v>38531.621439784474</c:v>
                </c:pt>
                <c:pt idx="254">
                  <c:v>38349.405696344824</c:v>
                </c:pt>
                <c:pt idx="255">
                  <c:v>38531.621439784474</c:v>
                </c:pt>
                <c:pt idx="256">
                  <c:v>38349.405696344824</c:v>
                </c:pt>
                <c:pt idx="257">
                  <c:v>38531.621439784474</c:v>
                </c:pt>
                <c:pt idx="258">
                  <c:v>38349.405696344824</c:v>
                </c:pt>
                <c:pt idx="259">
                  <c:v>38531.621439784474</c:v>
                </c:pt>
                <c:pt idx="260">
                  <c:v>38349.405696344824</c:v>
                </c:pt>
                <c:pt idx="261">
                  <c:v>38531.621439784474</c:v>
                </c:pt>
                <c:pt idx="262">
                  <c:v>38349.405696344824</c:v>
                </c:pt>
                <c:pt idx="263">
                  <c:v>38531.621439784474</c:v>
                </c:pt>
                <c:pt idx="264">
                  <c:v>38349.405696344824</c:v>
                </c:pt>
                <c:pt idx="265">
                  <c:v>38531.621439784474</c:v>
                </c:pt>
                <c:pt idx="266">
                  <c:v>38349.405696344824</c:v>
                </c:pt>
                <c:pt idx="267">
                  <c:v>38531.621439784474</c:v>
                </c:pt>
                <c:pt idx="268">
                  <c:v>38349.405696344824</c:v>
                </c:pt>
                <c:pt idx="269">
                  <c:v>38531.621439784474</c:v>
                </c:pt>
                <c:pt idx="270">
                  <c:v>38349.405696344824</c:v>
                </c:pt>
                <c:pt idx="271">
                  <c:v>38531.621439784474</c:v>
                </c:pt>
                <c:pt idx="272">
                  <c:v>38349.405696344824</c:v>
                </c:pt>
                <c:pt idx="273">
                  <c:v>38531.621439784474</c:v>
                </c:pt>
                <c:pt idx="274">
                  <c:v>38349.405696344824</c:v>
                </c:pt>
                <c:pt idx="275">
                  <c:v>38531.621439784474</c:v>
                </c:pt>
                <c:pt idx="276">
                  <c:v>38349.405696344824</c:v>
                </c:pt>
                <c:pt idx="277">
                  <c:v>38531.621439784474</c:v>
                </c:pt>
                <c:pt idx="278">
                  <c:v>38349.405696344824</c:v>
                </c:pt>
                <c:pt idx="279">
                  <c:v>38531.621439784474</c:v>
                </c:pt>
                <c:pt idx="280">
                  <c:v>38349.405696344824</c:v>
                </c:pt>
                <c:pt idx="281">
                  <c:v>38531.621439784474</c:v>
                </c:pt>
                <c:pt idx="282">
                  <c:v>38349.405696344824</c:v>
                </c:pt>
                <c:pt idx="283">
                  <c:v>38531.621439784474</c:v>
                </c:pt>
                <c:pt idx="284">
                  <c:v>38349.405696344824</c:v>
                </c:pt>
                <c:pt idx="285">
                  <c:v>38531.621439784474</c:v>
                </c:pt>
                <c:pt idx="286">
                  <c:v>38349.405696344824</c:v>
                </c:pt>
                <c:pt idx="287">
                  <c:v>38531.621439784474</c:v>
                </c:pt>
                <c:pt idx="288">
                  <c:v>38349.405696344824</c:v>
                </c:pt>
                <c:pt idx="289">
                  <c:v>38531.621439784474</c:v>
                </c:pt>
                <c:pt idx="290">
                  <c:v>38349.405696344824</c:v>
                </c:pt>
                <c:pt idx="291">
                  <c:v>38531.621439784474</c:v>
                </c:pt>
                <c:pt idx="292">
                  <c:v>38349.405696344824</c:v>
                </c:pt>
                <c:pt idx="293">
                  <c:v>38531.621439784474</c:v>
                </c:pt>
                <c:pt idx="294">
                  <c:v>38349.405696344824</c:v>
                </c:pt>
                <c:pt idx="295">
                  <c:v>38531.621439784474</c:v>
                </c:pt>
                <c:pt idx="296">
                  <c:v>38349.405696344824</c:v>
                </c:pt>
                <c:pt idx="297">
                  <c:v>38531.621439784474</c:v>
                </c:pt>
                <c:pt idx="298">
                  <c:v>38349.405696344824</c:v>
                </c:pt>
                <c:pt idx="299">
                  <c:v>38531.621439784474</c:v>
                </c:pt>
                <c:pt idx="300">
                  <c:v>38349.405696344824</c:v>
                </c:pt>
                <c:pt idx="301">
                  <c:v>38531.621439784474</c:v>
                </c:pt>
                <c:pt idx="302">
                  <c:v>38349.405696344824</c:v>
                </c:pt>
                <c:pt idx="303">
                  <c:v>38531.621439784474</c:v>
                </c:pt>
                <c:pt idx="304">
                  <c:v>38349.405696344824</c:v>
                </c:pt>
                <c:pt idx="305">
                  <c:v>38531.621439784474</c:v>
                </c:pt>
                <c:pt idx="306">
                  <c:v>38349.405696344824</c:v>
                </c:pt>
                <c:pt idx="307">
                  <c:v>38531.621439784474</c:v>
                </c:pt>
                <c:pt idx="308">
                  <c:v>38349.405696344824</c:v>
                </c:pt>
                <c:pt idx="309">
                  <c:v>38531.621439784474</c:v>
                </c:pt>
                <c:pt idx="310">
                  <c:v>38349.405696344824</c:v>
                </c:pt>
                <c:pt idx="311">
                  <c:v>38531.621439784474</c:v>
                </c:pt>
                <c:pt idx="312">
                  <c:v>38349.405696344824</c:v>
                </c:pt>
                <c:pt idx="313">
                  <c:v>38531.621439784474</c:v>
                </c:pt>
                <c:pt idx="314">
                  <c:v>38349.405696344824</c:v>
                </c:pt>
                <c:pt idx="315">
                  <c:v>38531.621439784474</c:v>
                </c:pt>
                <c:pt idx="316">
                  <c:v>38349.405696344824</c:v>
                </c:pt>
                <c:pt idx="317">
                  <c:v>38531.621439784474</c:v>
                </c:pt>
                <c:pt idx="318">
                  <c:v>38349.405696344824</c:v>
                </c:pt>
                <c:pt idx="319">
                  <c:v>38531.621439784474</c:v>
                </c:pt>
                <c:pt idx="320">
                  <c:v>38349.405696344824</c:v>
                </c:pt>
                <c:pt idx="321">
                  <c:v>38531.621439784474</c:v>
                </c:pt>
                <c:pt idx="322">
                  <c:v>38349.405696344824</c:v>
                </c:pt>
                <c:pt idx="323">
                  <c:v>38531.621439784474</c:v>
                </c:pt>
                <c:pt idx="324">
                  <c:v>38349.405696344824</c:v>
                </c:pt>
                <c:pt idx="325">
                  <c:v>38531.621439784474</c:v>
                </c:pt>
                <c:pt idx="326">
                  <c:v>38349.405696344824</c:v>
                </c:pt>
                <c:pt idx="327">
                  <c:v>38531.621439784474</c:v>
                </c:pt>
                <c:pt idx="328">
                  <c:v>38349.405696344824</c:v>
                </c:pt>
                <c:pt idx="329">
                  <c:v>38531.621439784474</c:v>
                </c:pt>
                <c:pt idx="330">
                  <c:v>38349.405696344824</c:v>
                </c:pt>
                <c:pt idx="331">
                  <c:v>38531.621439784474</c:v>
                </c:pt>
                <c:pt idx="332">
                  <c:v>38349.405696344824</c:v>
                </c:pt>
                <c:pt idx="333">
                  <c:v>38531.621439784474</c:v>
                </c:pt>
                <c:pt idx="334">
                  <c:v>38349.405696344824</c:v>
                </c:pt>
                <c:pt idx="335">
                  <c:v>38531.621439784474</c:v>
                </c:pt>
                <c:pt idx="336">
                  <c:v>38349.405696344824</c:v>
                </c:pt>
                <c:pt idx="337">
                  <c:v>38531.621439784474</c:v>
                </c:pt>
                <c:pt idx="338">
                  <c:v>38349.405696344824</c:v>
                </c:pt>
                <c:pt idx="339">
                  <c:v>38531.621439784474</c:v>
                </c:pt>
                <c:pt idx="340">
                  <c:v>38349.405696344824</c:v>
                </c:pt>
                <c:pt idx="341">
                  <c:v>38531.621439784474</c:v>
                </c:pt>
                <c:pt idx="342">
                  <c:v>38349.405696344824</c:v>
                </c:pt>
                <c:pt idx="343">
                  <c:v>38531.621439784474</c:v>
                </c:pt>
                <c:pt idx="344">
                  <c:v>38349.405696344824</c:v>
                </c:pt>
                <c:pt idx="345">
                  <c:v>38531.621439784474</c:v>
                </c:pt>
                <c:pt idx="346">
                  <c:v>38349.405696344824</c:v>
                </c:pt>
                <c:pt idx="347">
                  <c:v>38531.621439784474</c:v>
                </c:pt>
                <c:pt idx="348">
                  <c:v>38349.405696344824</c:v>
                </c:pt>
                <c:pt idx="349">
                  <c:v>38531.621439784474</c:v>
                </c:pt>
                <c:pt idx="350">
                  <c:v>38349.405696344824</c:v>
                </c:pt>
                <c:pt idx="351">
                  <c:v>38531.621439784474</c:v>
                </c:pt>
                <c:pt idx="352">
                  <c:v>38349.405696344824</c:v>
                </c:pt>
                <c:pt idx="353">
                  <c:v>38531.621439784474</c:v>
                </c:pt>
                <c:pt idx="354">
                  <c:v>38349.405696344824</c:v>
                </c:pt>
                <c:pt idx="355">
                  <c:v>38531.621439784474</c:v>
                </c:pt>
                <c:pt idx="356">
                  <c:v>38349.405696344824</c:v>
                </c:pt>
                <c:pt idx="357">
                  <c:v>38531.621439784474</c:v>
                </c:pt>
                <c:pt idx="358">
                  <c:v>38349.405696344824</c:v>
                </c:pt>
                <c:pt idx="359">
                  <c:v>38531.621439784474</c:v>
                </c:pt>
                <c:pt idx="360">
                  <c:v>38349.405696344824</c:v>
                </c:pt>
                <c:pt idx="361">
                  <c:v>38531.621439784474</c:v>
                </c:pt>
                <c:pt idx="362">
                  <c:v>38349.405696344824</c:v>
                </c:pt>
                <c:pt idx="363">
                  <c:v>38531.621439784474</c:v>
                </c:pt>
                <c:pt idx="364">
                  <c:v>38349.405696344824</c:v>
                </c:pt>
                <c:pt idx="365">
                  <c:v>38531.621439784474</c:v>
                </c:pt>
                <c:pt idx="366">
                  <c:v>38349.405696344824</c:v>
                </c:pt>
                <c:pt idx="367">
                  <c:v>38531.621439784474</c:v>
                </c:pt>
                <c:pt idx="368">
                  <c:v>38349.405696344824</c:v>
                </c:pt>
                <c:pt idx="369">
                  <c:v>38531.621439784474</c:v>
                </c:pt>
                <c:pt idx="370">
                  <c:v>38349.405696344824</c:v>
                </c:pt>
                <c:pt idx="371">
                  <c:v>38531.621439784474</c:v>
                </c:pt>
                <c:pt idx="372">
                  <c:v>38349.405696344824</c:v>
                </c:pt>
                <c:pt idx="373">
                  <c:v>38531.621439784474</c:v>
                </c:pt>
                <c:pt idx="374">
                  <c:v>38349.405696344824</c:v>
                </c:pt>
                <c:pt idx="375">
                  <c:v>38531.621439784474</c:v>
                </c:pt>
                <c:pt idx="376">
                  <c:v>38349.405696344824</c:v>
                </c:pt>
                <c:pt idx="377">
                  <c:v>38531.621439784474</c:v>
                </c:pt>
                <c:pt idx="378">
                  <c:v>38349.405696344824</c:v>
                </c:pt>
                <c:pt idx="379">
                  <c:v>38531.621439784474</c:v>
                </c:pt>
                <c:pt idx="380">
                  <c:v>38349.405696344824</c:v>
                </c:pt>
                <c:pt idx="381">
                  <c:v>38531.621439784474</c:v>
                </c:pt>
                <c:pt idx="382">
                  <c:v>38349.405696344824</c:v>
                </c:pt>
                <c:pt idx="383">
                  <c:v>38531.621439784474</c:v>
                </c:pt>
                <c:pt idx="384">
                  <c:v>38349.405696344824</c:v>
                </c:pt>
                <c:pt idx="385">
                  <c:v>38531.621439784474</c:v>
                </c:pt>
                <c:pt idx="386">
                  <c:v>38349.405696344824</c:v>
                </c:pt>
                <c:pt idx="387">
                  <c:v>38531.621439784474</c:v>
                </c:pt>
                <c:pt idx="388">
                  <c:v>38349.405696344824</c:v>
                </c:pt>
                <c:pt idx="389">
                  <c:v>38531.621439784474</c:v>
                </c:pt>
                <c:pt idx="390">
                  <c:v>38349.405696344824</c:v>
                </c:pt>
                <c:pt idx="391">
                  <c:v>38531.621439784474</c:v>
                </c:pt>
                <c:pt idx="392">
                  <c:v>38349.405696344824</c:v>
                </c:pt>
                <c:pt idx="393">
                  <c:v>38531.621439784474</c:v>
                </c:pt>
                <c:pt idx="394">
                  <c:v>38349.405696344824</c:v>
                </c:pt>
                <c:pt idx="395">
                  <c:v>38531.621439784474</c:v>
                </c:pt>
                <c:pt idx="396">
                  <c:v>38349.405696344824</c:v>
                </c:pt>
                <c:pt idx="397">
                  <c:v>38531.621439784474</c:v>
                </c:pt>
                <c:pt idx="398">
                  <c:v>38349.405696344824</c:v>
                </c:pt>
                <c:pt idx="399">
                  <c:v>38531.621439784474</c:v>
                </c:pt>
                <c:pt idx="400">
                  <c:v>38349.405696344824</c:v>
                </c:pt>
                <c:pt idx="401">
                  <c:v>38531.621439784474</c:v>
                </c:pt>
                <c:pt idx="402">
                  <c:v>38349.405696344824</c:v>
                </c:pt>
                <c:pt idx="403">
                  <c:v>38531.621439784474</c:v>
                </c:pt>
                <c:pt idx="404">
                  <c:v>38349.405696344824</c:v>
                </c:pt>
                <c:pt idx="405">
                  <c:v>38531.621439784474</c:v>
                </c:pt>
                <c:pt idx="406">
                  <c:v>38349.405696344824</c:v>
                </c:pt>
                <c:pt idx="407">
                  <c:v>38531.621439784474</c:v>
                </c:pt>
                <c:pt idx="408">
                  <c:v>38349.405696344824</c:v>
                </c:pt>
                <c:pt idx="409">
                  <c:v>38531.621439784474</c:v>
                </c:pt>
                <c:pt idx="410">
                  <c:v>38349.405696344824</c:v>
                </c:pt>
                <c:pt idx="411">
                  <c:v>38531.621439784474</c:v>
                </c:pt>
                <c:pt idx="412">
                  <c:v>38349.405696344824</c:v>
                </c:pt>
                <c:pt idx="413">
                  <c:v>38531.621439784474</c:v>
                </c:pt>
                <c:pt idx="414">
                  <c:v>38349.405696344824</c:v>
                </c:pt>
                <c:pt idx="415">
                  <c:v>38531.621439784474</c:v>
                </c:pt>
                <c:pt idx="416">
                  <c:v>38349.405696344824</c:v>
                </c:pt>
                <c:pt idx="417">
                  <c:v>38531.621439784474</c:v>
                </c:pt>
                <c:pt idx="418">
                  <c:v>38349.405696344824</c:v>
                </c:pt>
                <c:pt idx="419">
                  <c:v>38531.621439784474</c:v>
                </c:pt>
                <c:pt idx="420">
                  <c:v>38349.405696344824</c:v>
                </c:pt>
                <c:pt idx="421">
                  <c:v>38531.621439784474</c:v>
                </c:pt>
                <c:pt idx="422">
                  <c:v>38349.405696344824</c:v>
                </c:pt>
                <c:pt idx="423">
                  <c:v>38531.621439784474</c:v>
                </c:pt>
                <c:pt idx="424">
                  <c:v>38349.405696344824</c:v>
                </c:pt>
                <c:pt idx="425">
                  <c:v>38531.621439784474</c:v>
                </c:pt>
                <c:pt idx="426">
                  <c:v>38349.405696344824</c:v>
                </c:pt>
                <c:pt idx="427">
                  <c:v>38531.621439784474</c:v>
                </c:pt>
                <c:pt idx="428">
                  <c:v>38349.405696344824</c:v>
                </c:pt>
                <c:pt idx="429">
                  <c:v>38531.621439784474</c:v>
                </c:pt>
                <c:pt idx="430">
                  <c:v>38349.405696344824</c:v>
                </c:pt>
                <c:pt idx="431">
                  <c:v>38531.621439784474</c:v>
                </c:pt>
                <c:pt idx="432">
                  <c:v>38349.405696344824</c:v>
                </c:pt>
                <c:pt idx="433">
                  <c:v>38531.621439784474</c:v>
                </c:pt>
                <c:pt idx="434">
                  <c:v>38349.405696344824</c:v>
                </c:pt>
                <c:pt idx="435">
                  <c:v>38531.621439784474</c:v>
                </c:pt>
                <c:pt idx="436">
                  <c:v>38349.405696344824</c:v>
                </c:pt>
                <c:pt idx="437">
                  <c:v>38531.621439784474</c:v>
                </c:pt>
                <c:pt idx="438">
                  <c:v>38349.405696344824</c:v>
                </c:pt>
                <c:pt idx="439">
                  <c:v>38531.621439784474</c:v>
                </c:pt>
                <c:pt idx="440">
                  <c:v>38349.405696344824</c:v>
                </c:pt>
                <c:pt idx="441">
                  <c:v>38531.621439784474</c:v>
                </c:pt>
                <c:pt idx="442">
                  <c:v>38349.405696344824</c:v>
                </c:pt>
                <c:pt idx="443">
                  <c:v>38531.621439784474</c:v>
                </c:pt>
                <c:pt idx="444">
                  <c:v>38349.405696344824</c:v>
                </c:pt>
                <c:pt idx="445">
                  <c:v>38531.621439784474</c:v>
                </c:pt>
                <c:pt idx="446">
                  <c:v>38349.405696344824</c:v>
                </c:pt>
                <c:pt idx="447">
                  <c:v>38531.621439784474</c:v>
                </c:pt>
                <c:pt idx="448">
                  <c:v>38349.405696344824</c:v>
                </c:pt>
                <c:pt idx="449">
                  <c:v>38531.621439784474</c:v>
                </c:pt>
                <c:pt idx="450">
                  <c:v>38349.405696344824</c:v>
                </c:pt>
                <c:pt idx="451">
                  <c:v>38531.621439784474</c:v>
                </c:pt>
                <c:pt idx="452">
                  <c:v>38349.405696344824</c:v>
                </c:pt>
                <c:pt idx="453">
                  <c:v>38531.621439784474</c:v>
                </c:pt>
                <c:pt idx="454">
                  <c:v>38349.405696344824</c:v>
                </c:pt>
                <c:pt idx="455">
                  <c:v>38531.621439784474</c:v>
                </c:pt>
                <c:pt idx="456">
                  <c:v>38349.405696344824</c:v>
                </c:pt>
                <c:pt idx="457">
                  <c:v>38531.621439784474</c:v>
                </c:pt>
                <c:pt idx="458">
                  <c:v>38349.405696344824</c:v>
                </c:pt>
                <c:pt idx="459">
                  <c:v>38531.621439784474</c:v>
                </c:pt>
                <c:pt idx="460">
                  <c:v>38349.405696344824</c:v>
                </c:pt>
                <c:pt idx="461">
                  <c:v>38531.621439784474</c:v>
                </c:pt>
                <c:pt idx="462">
                  <c:v>38349.405696344824</c:v>
                </c:pt>
                <c:pt idx="463">
                  <c:v>38531.621439784474</c:v>
                </c:pt>
                <c:pt idx="464">
                  <c:v>38349.405696344824</c:v>
                </c:pt>
                <c:pt idx="465">
                  <c:v>38531.621439784474</c:v>
                </c:pt>
                <c:pt idx="466">
                  <c:v>38349.405696344824</c:v>
                </c:pt>
                <c:pt idx="467">
                  <c:v>38531.621439784474</c:v>
                </c:pt>
                <c:pt idx="468">
                  <c:v>38349.405696344824</c:v>
                </c:pt>
                <c:pt idx="469">
                  <c:v>38531.621439784474</c:v>
                </c:pt>
                <c:pt idx="470">
                  <c:v>38349.405696344824</c:v>
                </c:pt>
                <c:pt idx="471">
                  <c:v>38531.621439784474</c:v>
                </c:pt>
                <c:pt idx="472">
                  <c:v>38349.405696344824</c:v>
                </c:pt>
                <c:pt idx="473">
                  <c:v>38531.621439784474</c:v>
                </c:pt>
                <c:pt idx="474">
                  <c:v>38349.405696344824</c:v>
                </c:pt>
                <c:pt idx="475">
                  <c:v>38531.621439784474</c:v>
                </c:pt>
                <c:pt idx="476">
                  <c:v>38349.405696344824</c:v>
                </c:pt>
                <c:pt idx="477">
                  <c:v>38531.621439784474</c:v>
                </c:pt>
                <c:pt idx="478">
                  <c:v>38349.405696344824</c:v>
                </c:pt>
                <c:pt idx="479">
                  <c:v>38531.621439784474</c:v>
                </c:pt>
                <c:pt idx="480">
                  <c:v>38349.405696344824</c:v>
                </c:pt>
                <c:pt idx="481">
                  <c:v>38531.621439784474</c:v>
                </c:pt>
                <c:pt idx="482">
                  <c:v>38349.405696344824</c:v>
                </c:pt>
                <c:pt idx="483">
                  <c:v>38531.621439784474</c:v>
                </c:pt>
                <c:pt idx="484">
                  <c:v>38349.405696344824</c:v>
                </c:pt>
                <c:pt idx="485">
                  <c:v>38531.621439784474</c:v>
                </c:pt>
                <c:pt idx="486">
                  <c:v>38349.405696344824</c:v>
                </c:pt>
                <c:pt idx="487">
                  <c:v>38531.621439784474</c:v>
                </c:pt>
                <c:pt idx="488">
                  <c:v>38349.405696344824</c:v>
                </c:pt>
                <c:pt idx="489">
                  <c:v>38531.621439784474</c:v>
                </c:pt>
                <c:pt idx="490">
                  <c:v>38349.405696344824</c:v>
                </c:pt>
                <c:pt idx="491">
                  <c:v>38531.621439784474</c:v>
                </c:pt>
                <c:pt idx="492">
                  <c:v>38349.405696344824</c:v>
                </c:pt>
                <c:pt idx="493">
                  <c:v>38531.621439784474</c:v>
                </c:pt>
                <c:pt idx="494">
                  <c:v>38349.405696344824</c:v>
                </c:pt>
                <c:pt idx="495">
                  <c:v>38531.621439784474</c:v>
                </c:pt>
                <c:pt idx="496">
                  <c:v>38349.405696344824</c:v>
                </c:pt>
                <c:pt idx="497">
                  <c:v>38531.621439784474</c:v>
                </c:pt>
                <c:pt idx="498">
                  <c:v>38349.405696344824</c:v>
                </c:pt>
                <c:pt idx="499">
                  <c:v>38531.621439784474</c:v>
                </c:pt>
                <c:pt idx="500">
                  <c:v>38349.405696344824</c:v>
                </c:pt>
                <c:pt idx="501">
                  <c:v>38531.621439784474</c:v>
                </c:pt>
                <c:pt idx="502">
                  <c:v>38349.405696344824</c:v>
                </c:pt>
                <c:pt idx="503">
                  <c:v>38531.621439784474</c:v>
                </c:pt>
                <c:pt idx="504">
                  <c:v>38349.405696344824</c:v>
                </c:pt>
                <c:pt idx="505">
                  <c:v>38531.621439784474</c:v>
                </c:pt>
                <c:pt idx="506">
                  <c:v>38349.405696344824</c:v>
                </c:pt>
                <c:pt idx="507">
                  <c:v>38531.621439784474</c:v>
                </c:pt>
                <c:pt idx="508">
                  <c:v>38349.405696344824</c:v>
                </c:pt>
                <c:pt idx="509">
                  <c:v>38531.621439784474</c:v>
                </c:pt>
                <c:pt idx="510">
                  <c:v>38349.405696344824</c:v>
                </c:pt>
                <c:pt idx="511">
                  <c:v>38531.621439784474</c:v>
                </c:pt>
                <c:pt idx="512">
                  <c:v>38349.405696344824</c:v>
                </c:pt>
                <c:pt idx="513">
                  <c:v>38531.621439784474</c:v>
                </c:pt>
                <c:pt idx="514">
                  <c:v>38349.405696344824</c:v>
                </c:pt>
                <c:pt idx="515">
                  <c:v>38531.621439784474</c:v>
                </c:pt>
                <c:pt idx="516">
                  <c:v>38349.405696344824</c:v>
                </c:pt>
                <c:pt idx="517">
                  <c:v>38531.621439784474</c:v>
                </c:pt>
                <c:pt idx="518">
                  <c:v>38349.405696344824</c:v>
                </c:pt>
                <c:pt idx="519">
                  <c:v>38531.621439784474</c:v>
                </c:pt>
                <c:pt idx="520">
                  <c:v>38349.405696344824</c:v>
                </c:pt>
                <c:pt idx="521">
                  <c:v>38531.621439784474</c:v>
                </c:pt>
                <c:pt idx="522">
                  <c:v>38349.405696344824</c:v>
                </c:pt>
                <c:pt idx="523">
                  <c:v>38531.621439784474</c:v>
                </c:pt>
                <c:pt idx="524">
                  <c:v>38349.405696344824</c:v>
                </c:pt>
                <c:pt idx="525">
                  <c:v>38531.621439784474</c:v>
                </c:pt>
                <c:pt idx="526">
                  <c:v>38349.405696344824</c:v>
                </c:pt>
                <c:pt idx="527">
                  <c:v>38531.621439784474</c:v>
                </c:pt>
                <c:pt idx="528">
                  <c:v>38349.405696344824</c:v>
                </c:pt>
                <c:pt idx="529">
                  <c:v>38531.621439784474</c:v>
                </c:pt>
                <c:pt idx="530">
                  <c:v>38349.405696344824</c:v>
                </c:pt>
                <c:pt idx="531">
                  <c:v>38531.621439784474</c:v>
                </c:pt>
                <c:pt idx="532">
                  <c:v>38349.405696344824</c:v>
                </c:pt>
                <c:pt idx="533">
                  <c:v>38531.621439784474</c:v>
                </c:pt>
                <c:pt idx="534">
                  <c:v>38349.405696344824</c:v>
                </c:pt>
                <c:pt idx="535">
                  <c:v>38531.621439784474</c:v>
                </c:pt>
                <c:pt idx="536">
                  <c:v>38349.405696344824</c:v>
                </c:pt>
                <c:pt idx="537">
                  <c:v>38531.621439784474</c:v>
                </c:pt>
                <c:pt idx="538">
                  <c:v>38349.405696344824</c:v>
                </c:pt>
                <c:pt idx="539">
                  <c:v>38531.621439784474</c:v>
                </c:pt>
                <c:pt idx="540">
                  <c:v>38349.405696344824</c:v>
                </c:pt>
                <c:pt idx="541">
                  <c:v>38531.621439784474</c:v>
                </c:pt>
                <c:pt idx="542">
                  <c:v>38349.405696344824</c:v>
                </c:pt>
                <c:pt idx="543">
                  <c:v>38531.621439784474</c:v>
                </c:pt>
                <c:pt idx="544">
                  <c:v>38349.405696344824</c:v>
                </c:pt>
                <c:pt idx="545">
                  <c:v>38531.621439784474</c:v>
                </c:pt>
                <c:pt idx="546">
                  <c:v>38349.405696344824</c:v>
                </c:pt>
                <c:pt idx="547">
                  <c:v>38531.621439784474</c:v>
                </c:pt>
                <c:pt idx="548">
                  <c:v>38349.405696344824</c:v>
                </c:pt>
                <c:pt idx="549">
                  <c:v>38531.621439784474</c:v>
                </c:pt>
                <c:pt idx="550">
                  <c:v>38349.405696344824</c:v>
                </c:pt>
                <c:pt idx="551">
                  <c:v>38531.621439784474</c:v>
                </c:pt>
                <c:pt idx="552">
                  <c:v>38349.405696344824</c:v>
                </c:pt>
                <c:pt idx="553">
                  <c:v>38531.621439784474</c:v>
                </c:pt>
                <c:pt idx="554">
                  <c:v>38349.405696344824</c:v>
                </c:pt>
                <c:pt idx="555">
                  <c:v>38531.621439784474</c:v>
                </c:pt>
                <c:pt idx="556">
                  <c:v>38349.405696344824</c:v>
                </c:pt>
                <c:pt idx="557">
                  <c:v>38531.621439784474</c:v>
                </c:pt>
                <c:pt idx="558">
                  <c:v>38349.405696344824</c:v>
                </c:pt>
                <c:pt idx="559">
                  <c:v>38531.621439784474</c:v>
                </c:pt>
                <c:pt idx="560">
                  <c:v>38349.405696344824</c:v>
                </c:pt>
                <c:pt idx="561">
                  <c:v>38531.621439784474</c:v>
                </c:pt>
                <c:pt idx="562">
                  <c:v>38349.405696344824</c:v>
                </c:pt>
                <c:pt idx="563">
                  <c:v>38531.621439784474</c:v>
                </c:pt>
                <c:pt idx="564">
                  <c:v>38349.405696344824</c:v>
                </c:pt>
                <c:pt idx="565">
                  <c:v>38531.621439784474</c:v>
                </c:pt>
                <c:pt idx="566">
                  <c:v>38349.405696344824</c:v>
                </c:pt>
                <c:pt idx="567">
                  <c:v>38531.621439784474</c:v>
                </c:pt>
                <c:pt idx="568">
                  <c:v>38349.405696344824</c:v>
                </c:pt>
                <c:pt idx="569">
                  <c:v>38531.621439784474</c:v>
                </c:pt>
                <c:pt idx="570">
                  <c:v>38349.405696344824</c:v>
                </c:pt>
                <c:pt idx="571">
                  <c:v>38531.621439784474</c:v>
                </c:pt>
                <c:pt idx="572">
                  <c:v>38349.405696344824</c:v>
                </c:pt>
                <c:pt idx="573">
                  <c:v>38531.621439784474</c:v>
                </c:pt>
                <c:pt idx="574">
                  <c:v>38349.405696344824</c:v>
                </c:pt>
                <c:pt idx="575">
                  <c:v>38531.621439784474</c:v>
                </c:pt>
                <c:pt idx="576">
                  <c:v>38349.405696344824</c:v>
                </c:pt>
                <c:pt idx="577">
                  <c:v>38531.621439784474</c:v>
                </c:pt>
                <c:pt idx="578">
                  <c:v>38349.405696344824</c:v>
                </c:pt>
                <c:pt idx="579">
                  <c:v>38531.621439784474</c:v>
                </c:pt>
                <c:pt idx="580">
                  <c:v>38349.405696344824</c:v>
                </c:pt>
                <c:pt idx="581">
                  <c:v>38531.621439784474</c:v>
                </c:pt>
                <c:pt idx="582">
                  <c:v>38349.405696344824</c:v>
                </c:pt>
                <c:pt idx="583">
                  <c:v>38531.621439784474</c:v>
                </c:pt>
                <c:pt idx="584">
                  <c:v>38349.405696344824</c:v>
                </c:pt>
                <c:pt idx="585">
                  <c:v>38531.621439784474</c:v>
                </c:pt>
                <c:pt idx="586">
                  <c:v>38349.405696344824</c:v>
                </c:pt>
                <c:pt idx="587">
                  <c:v>38531.621439784474</c:v>
                </c:pt>
                <c:pt idx="588">
                  <c:v>38349.405696344824</c:v>
                </c:pt>
                <c:pt idx="589">
                  <c:v>38531.621439784474</c:v>
                </c:pt>
                <c:pt idx="590">
                  <c:v>38349.405696344824</c:v>
                </c:pt>
                <c:pt idx="591">
                  <c:v>38531.621439784474</c:v>
                </c:pt>
                <c:pt idx="592">
                  <c:v>38349.405696344824</c:v>
                </c:pt>
                <c:pt idx="593">
                  <c:v>38531.621439784474</c:v>
                </c:pt>
                <c:pt idx="594">
                  <c:v>38349.405696344824</c:v>
                </c:pt>
                <c:pt idx="595">
                  <c:v>38531.621439784474</c:v>
                </c:pt>
                <c:pt idx="596">
                  <c:v>38349.405696344824</c:v>
                </c:pt>
                <c:pt idx="597">
                  <c:v>38531.621439784474</c:v>
                </c:pt>
                <c:pt idx="598">
                  <c:v>38349.405696344824</c:v>
                </c:pt>
                <c:pt idx="599">
                  <c:v>38531.621439784474</c:v>
                </c:pt>
                <c:pt idx="600">
                  <c:v>38349.405696344824</c:v>
                </c:pt>
                <c:pt idx="601">
                  <c:v>38531.621439784474</c:v>
                </c:pt>
                <c:pt idx="602">
                  <c:v>38349.405696344824</c:v>
                </c:pt>
                <c:pt idx="603">
                  <c:v>38531.621439784474</c:v>
                </c:pt>
                <c:pt idx="604">
                  <c:v>38349.405696344824</c:v>
                </c:pt>
                <c:pt idx="605">
                  <c:v>38531.621439784474</c:v>
                </c:pt>
                <c:pt idx="606">
                  <c:v>38349.405696344824</c:v>
                </c:pt>
                <c:pt idx="607">
                  <c:v>38531.621439784474</c:v>
                </c:pt>
                <c:pt idx="608">
                  <c:v>38349.405696344824</c:v>
                </c:pt>
                <c:pt idx="609">
                  <c:v>38531.621439784474</c:v>
                </c:pt>
                <c:pt idx="610">
                  <c:v>38349.405696344824</c:v>
                </c:pt>
                <c:pt idx="611">
                  <c:v>38531.621439784474</c:v>
                </c:pt>
                <c:pt idx="612">
                  <c:v>38349.405696344824</c:v>
                </c:pt>
                <c:pt idx="613">
                  <c:v>38531.621439784474</c:v>
                </c:pt>
                <c:pt idx="614">
                  <c:v>38349.405696344824</c:v>
                </c:pt>
                <c:pt idx="615">
                  <c:v>38531.621439784474</c:v>
                </c:pt>
                <c:pt idx="616">
                  <c:v>38349.405696344824</c:v>
                </c:pt>
                <c:pt idx="617">
                  <c:v>38531.621439784474</c:v>
                </c:pt>
                <c:pt idx="618">
                  <c:v>38349.405696344824</c:v>
                </c:pt>
                <c:pt idx="619">
                  <c:v>38531.621439784474</c:v>
                </c:pt>
                <c:pt idx="620">
                  <c:v>38349.405696344824</c:v>
                </c:pt>
                <c:pt idx="621">
                  <c:v>38531.621439784474</c:v>
                </c:pt>
                <c:pt idx="622">
                  <c:v>38349.405696344824</c:v>
                </c:pt>
                <c:pt idx="623">
                  <c:v>38531.621439784474</c:v>
                </c:pt>
                <c:pt idx="624">
                  <c:v>38349.405696344824</c:v>
                </c:pt>
                <c:pt idx="625">
                  <c:v>38531.621439784474</c:v>
                </c:pt>
                <c:pt idx="626">
                  <c:v>38349.405696344824</c:v>
                </c:pt>
                <c:pt idx="627">
                  <c:v>38531.621439784474</c:v>
                </c:pt>
                <c:pt idx="628">
                  <c:v>38349.405696344824</c:v>
                </c:pt>
                <c:pt idx="629">
                  <c:v>38531.621439784474</c:v>
                </c:pt>
                <c:pt idx="630">
                  <c:v>38349.405696344824</c:v>
                </c:pt>
                <c:pt idx="631">
                  <c:v>38531.621439784474</c:v>
                </c:pt>
                <c:pt idx="632">
                  <c:v>38349.405696344824</c:v>
                </c:pt>
                <c:pt idx="633">
                  <c:v>38531.621439784474</c:v>
                </c:pt>
                <c:pt idx="634">
                  <c:v>38349.405696344824</c:v>
                </c:pt>
                <c:pt idx="635">
                  <c:v>38531.621439784474</c:v>
                </c:pt>
                <c:pt idx="636">
                  <c:v>38349.405696344824</c:v>
                </c:pt>
                <c:pt idx="637">
                  <c:v>38531.621439784474</c:v>
                </c:pt>
                <c:pt idx="638">
                  <c:v>38349.405696344824</c:v>
                </c:pt>
                <c:pt idx="639">
                  <c:v>38531.621439784474</c:v>
                </c:pt>
                <c:pt idx="640">
                  <c:v>38349.405696344824</c:v>
                </c:pt>
                <c:pt idx="641">
                  <c:v>38531.621439784474</c:v>
                </c:pt>
                <c:pt idx="642">
                  <c:v>38349.405696344824</c:v>
                </c:pt>
                <c:pt idx="643">
                  <c:v>38531.621439784474</c:v>
                </c:pt>
                <c:pt idx="644">
                  <c:v>38349.405696344824</c:v>
                </c:pt>
                <c:pt idx="645">
                  <c:v>38531.621439784474</c:v>
                </c:pt>
                <c:pt idx="646">
                  <c:v>38349.405696344824</c:v>
                </c:pt>
                <c:pt idx="647">
                  <c:v>38531.621439784474</c:v>
                </c:pt>
                <c:pt idx="648">
                  <c:v>38349.405696344824</c:v>
                </c:pt>
                <c:pt idx="649">
                  <c:v>38531.621439784474</c:v>
                </c:pt>
                <c:pt idx="650">
                  <c:v>38349.405696344824</c:v>
                </c:pt>
                <c:pt idx="651">
                  <c:v>38531.621439784474</c:v>
                </c:pt>
                <c:pt idx="652">
                  <c:v>38349.405696344824</c:v>
                </c:pt>
                <c:pt idx="653">
                  <c:v>38531.621439784474</c:v>
                </c:pt>
                <c:pt idx="654">
                  <c:v>38349.405696344824</c:v>
                </c:pt>
                <c:pt idx="655">
                  <c:v>38531.621439784474</c:v>
                </c:pt>
                <c:pt idx="656">
                  <c:v>38349.405696344824</c:v>
                </c:pt>
                <c:pt idx="657">
                  <c:v>38531.621439784474</c:v>
                </c:pt>
                <c:pt idx="658">
                  <c:v>38349.405696344824</c:v>
                </c:pt>
                <c:pt idx="659">
                  <c:v>38531.621439784474</c:v>
                </c:pt>
                <c:pt idx="660">
                  <c:v>38349.405696344824</c:v>
                </c:pt>
                <c:pt idx="661">
                  <c:v>38531.621439784474</c:v>
                </c:pt>
                <c:pt idx="662">
                  <c:v>38349.405696344824</c:v>
                </c:pt>
                <c:pt idx="663">
                  <c:v>38531.621439784474</c:v>
                </c:pt>
                <c:pt idx="664">
                  <c:v>38349.405696344824</c:v>
                </c:pt>
                <c:pt idx="665">
                  <c:v>38531.621439784474</c:v>
                </c:pt>
                <c:pt idx="666">
                  <c:v>38349.405696344824</c:v>
                </c:pt>
                <c:pt idx="667">
                  <c:v>38531.621439784474</c:v>
                </c:pt>
                <c:pt idx="668">
                  <c:v>38349.405696344824</c:v>
                </c:pt>
                <c:pt idx="669">
                  <c:v>38531.621439784474</c:v>
                </c:pt>
                <c:pt idx="670">
                  <c:v>38349.405696344824</c:v>
                </c:pt>
                <c:pt idx="671">
                  <c:v>38531.621439784474</c:v>
                </c:pt>
                <c:pt idx="672">
                  <c:v>38349.405696344824</c:v>
                </c:pt>
                <c:pt idx="673">
                  <c:v>38531.621439784474</c:v>
                </c:pt>
                <c:pt idx="674">
                  <c:v>38349.405696344824</c:v>
                </c:pt>
                <c:pt idx="675">
                  <c:v>38531.621439784474</c:v>
                </c:pt>
                <c:pt idx="676">
                  <c:v>38349.405696344824</c:v>
                </c:pt>
                <c:pt idx="677">
                  <c:v>38531.621439784474</c:v>
                </c:pt>
                <c:pt idx="678">
                  <c:v>38349.405696344824</c:v>
                </c:pt>
                <c:pt idx="679">
                  <c:v>38531.621439784474</c:v>
                </c:pt>
                <c:pt idx="680">
                  <c:v>38349.405696344824</c:v>
                </c:pt>
                <c:pt idx="681">
                  <c:v>38531.621439784474</c:v>
                </c:pt>
                <c:pt idx="682">
                  <c:v>38349.405696344824</c:v>
                </c:pt>
                <c:pt idx="683">
                  <c:v>38531.621439784474</c:v>
                </c:pt>
                <c:pt idx="684">
                  <c:v>38349.405696344824</c:v>
                </c:pt>
                <c:pt idx="685">
                  <c:v>38531.621439784474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CDA-4B74-9611-EB0C936DD3C7}"/>
            </c:ext>
          </c:extLst>
        </c:ser>
        <c:ser>
          <c:idx val="5"/>
          <c:order val="3"/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'5'!$AC$23:$AC$24</c:f>
              <c:numCache>
                <c:formatCode>_ * #,##0_ ;_ * \-#,##0_ ;_ * "-"??_ ;_ @_ </c:formatCode>
                <c:ptCount val="2"/>
                <c:pt idx="0">
                  <c:v>12.5</c:v>
                </c:pt>
                <c:pt idx="1">
                  <c:v>12.5</c:v>
                </c:pt>
              </c:numCache>
            </c:numRef>
          </c:xVal>
          <c:yVal>
            <c:numRef>
              <c:f>'5'!$AD$23:$AD$24</c:f>
              <c:numCache>
                <c:formatCode>_ * #,##0_ ;_ * \-#,##0_ ;_ * "-"??_ ;_ @_ </c:formatCode>
                <c:ptCount val="2"/>
                <c:pt idx="0">
                  <c:v>0</c:v>
                </c:pt>
                <c:pt idx="1">
                  <c:v>62500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CDA-4B74-9611-EB0C936DD3C7}"/>
            </c:ext>
          </c:extLst>
        </c:ser>
        <c:ser>
          <c:idx val="7"/>
          <c:order val="4"/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'5'!$AC$26:$AC$27</c:f>
              <c:numCache>
                <c:formatCode>_ * #,##0_ ;_ * \-#,##0_ ;_ * "-"??_ ;_ @_ </c:formatCode>
                <c:ptCount val="2"/>
                <c:pt idx="0">
                  <c:v>0</c:v>
                </c:pt>
                <c:pt idx="1">
                  <c:v>12.5</c:v>
                </c:pt>
              </c:numCache>
            </c:numRef>
          </c:xVal>
          <c:yVal>
            <c:numRef>
              <c:f>'5'!$AD$26:$AD$27</c:f>
              <c:numCache>
                <c:formatCode>_ * #,##0_ ;_ * \-#,##0_ ;_ * "-"??_ ;_ @_ 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CDA-4B74-9611-EB0C936DD3C7}"/>
            </c:ext>
          </c:extLst>
        </c:ser>
        <c:ser>
          <c:idx val="6"/>
          <c:order val="5"/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'5'!$AE$23:$AE$24</c:f>
              <c:numCache>
                <c:formatCode>_ * #,##0_ ;_ * \-#,##0_ ;_ * "-"??_ ;_ @_ </c:formatCode>
                <c:ptCount val="2"/>
                <c:pt idx="0">
                  <c:v>0</c:v>
                </c:pt>
                <c:pt idx="1">
                  <c:v>12.5</c:v>
                </c:pt>
              </c:numCache>
            </c:numRef>
          </c:xVal>
          <c:yVal>
            <c:numRef>
              <c:f>'5'!$AF$23:$AF$24</c:f>
              <c:numCache>
                <c:formatCode>_ * #,##0_ ;_ * \-#,##0_ ;_ * "-"??_ ;_ @_ </c:formatCode>
                <c:ptCount val="2"/>
                <c:pt idx="0">
                  <c:v>62500</c:v>
                </c:pt>
                <c:pt idx="1">
                  <c:v>62500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CDA-4B74-9611-EB0C936DD3C7}"/>
            </c:ext>
          </c:extLst>
        </c:ser>
        <c:ser>
          <c:idx val="0"/>
          <c:order val="6"/>
          <c:tx>
            <c:strRef>
              <c:f>'5'!$AD$16</c:f>
              <c:strCache>
                <c:ptCount val="1"/>
                <c:pt idx="0">
                  <c:v>Efterspørgsel</c:v>
                </c:pt>
              </c:strCache>
            </c:strRef>
          </c:tx>
          <c:spPr>
            <a:ln w="28575">
              <a:solidFill>
                <a:srgbClr val="FF0000"/>
              </a:solidFill>
              <a:headEnd type="none"/>
              <a:tailEnd type="triangle"/>
            </a:ln>
          </c:spPr>
          <c:marker>
            <c:symbol val="none"/>
          </c:marker>
          <c:xVal>
            <c:numRef>
              <c:f>'5'!$AC$17:$AC$18</c:f>
              <c:numCache>
                <c:formatCode>#,##0_ ;\-#,##0\ </c:formatCode>
                <c:ptCount val="2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'5'!$AD$17:$AD$18</c:f>
              <c:numCache>
                <c:formatCode>#,##0_ ;\-#,##0\ </c:formatCode>
                <c:ptCount val="2"/>
                <c:pt idx="0">
                  <c:v>125000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CDA-4B74-9611-EB0C936DD3C7}"/>
            </c:ext>
          </c:extLst>
        </c:ser>
        <c:ser>
          <c:idx val="2"/>
          <c:order val="7"/>
          <c:tx>
            <c:strRef>
              <c:f>'5'!$AE$16</c:f>
              <c:strCache>
                <c:ptCount val="1"/>
                <c:pt idx="0">
                  <c:v>Gromk</c:v>
                </c:pt>
              </c:strCache>
            </c:strRef>
          </c:tx>
          <c:spPr>
            <a:ln w="28575">
              <a:solidFill>
                <a:schemeClr val="tx2"/>
              </a:solidFill>
              <a:tailEnd type="triangle"/>
            </a:ln>
          </c:spPr>
          <c:marker>
            <c:symbol val="none"/>
          </c:marker>
          <c:xVal>
            <c:numRef>
              <c:f>'5'!$AC$17:$AC$18</c:f>
              <c:numCache>
                <c:formatCode>#,##0_ ;\-#,##0\ </c:formatCode>
                <c:ptCount val="2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'5'!$AE$17:$AE$18</c:f>
              <c:numCache>
                <c:formatCode>#,##0_ ;\-#,##0\ </c:formatCode>
                <c:ptCount val="2"/>
                <c:pt idx="0">
                  <c:v>-100000</c:v>
                </c:pt>
                <c:pt idx="1">
                  <c:v>100000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CDA-4B74-9611-EB0C936DD3C7}"/>
            </c:ext>
          </c:extLst>
        </c:ser>
        <c:ser>
          <c:idx val="4"/>
          <c:order val="8"/>
          <c:tx>
            <c:v>Optimale mængde</c:v>
          </c:tx>
          <c:marker>
            <c:symbol val="none"/>
          </c:marker>
          <c:xVal>
            <c:numRef>
              <c:f>'5'!$AC$19</c:f>
              <c:numCache>
                <c:formatCode>#,##0_ ;\-#,##0\ </c:formatCode>
                <c:ptCount val="1"/>
                <c:pt idx="0">
                  <c:v>12.5</c:v>
                </c:pt>
              </c:numCache>
            </c:numRef>
          </c:xVal>
          <c:yVal>
            <c:numRef>
              <c:f>'5'!$AD$19</c:f>
              <c:numCache>
                <c:formatCode>#,##0_ ;\-#,##0\ </c:formatCode>
                <c:ptCount val="1"/>
                <c:pt idx="0">
                  <c:v>62500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CDA-4B74-9611-EB0C936DD3C7}"/>
            </c:ext>
          </c:extLst>
        </c:ser>
        <c:ser>
          <c:idx val="1"/>
          <c:order val="9"/>
          <c:tx>
            <c:v>Efterspørgsel udskudt</c:v>
          </c:tx>
          <c:spPr>
            <a:ln w="31750">
              <a:solidFill>
                <a:srgbClr val="FF0000"/>
              </a:solidFill>
              <a:prstDash val="dash"/>
              <a:tailEnd type="triangle"/>
            </a:ln>
          </c:spPr>
          <c:marker>
            <c:symbol val="none"/>
          </c:marker>
          <c:xVal>
            <c:numRef>
              <c:f>'5'!$AF$17:$AF$18</c:f>
              <c:numCache>
                <c:formatCode>0</c:formatCode>
                <c:ptCount val="2"/>
                <c:pt idx="0" formatCode="General">
                  <c:v>0</c:v>
                </c:pt>
                <c:pt idx="1">
                  <c:v>25</c:v>
                </c:pt>
              </c:numCache>
            </c:numRef>
          </c:xVal>
          <c:yVal>
            <c:numRef>
              <c:f>'5'!$AG$17:$AG$18</c:f>
              <c:numCache>
                <c:formatCode>#,##0</c:formatCode>
                <c:ptCount val="2"/>
                <c:pt idx="0">
                  <c:v>125000</c:v>
                </c:pt>
                <c:pt idx="1">
                  <c:v>-125000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CDA-4B74-9611-EB0C936DD3C7}"/>
            </c:ext>
          </c:extLst>
        </c:ser>
        <c:ser>
          <c:idx val="3"/>
          <c:order val="10"/>
          <c:spPr>
            <a:ln>
              <a:noFill/>
            </a:ln>
          </c:spPr>
          <c:marker>
            <c:symbol val="circle"/>
            <c:size val="7"/>
            <c:spPr>
              <a:solidFill>
                <a:schemeClr val="bg1"/>
              </a:solidFill>
              <a:ln w="22225">
                <a:solidFill>
                  <a:srgbClr val="FF0000"/>
                </a:solidFill>
                <a:prstDash val="sysDash"/>
              </a:ln>
            </c:spPr>
          </c:marker>
          <c:xVal>
            <c:numRef>
              <c:f>'5'!$M$18</c:f>
              <c:numCache>
                <c:formatCode>#,##0.00</c:formatCode>
                <c:ptCount val="1"/>
                <c:pt idx="0">
                  <c:v>12.5</c:v>
                </c:pt>
              </c:numCache>
            </c:numRef>
          </c:xVal>
          <c:yVal>
            <c:numRef>
              <c:f>'5'!$AC$20</c:f>
              <c:numCache>
                <c:formatCode>#,##0_ ;\-#,##0\ 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DCDA-4B74-9611-EB0C936DD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7385352"/>
        <c:axId val="397388488"/>
      </c:scatterChart>
      <c:valAx>
        <c:axId val="397385352"/>
        <c:scaling>
          <c:orientation val="minMax"/>
          <c:min val="0"/>
        </c:scaling>
        <c:delete val="0"/>
        <c:axPos val="b"/>
        <c:majorGridlines/>
        <c:numFmt formatCode="#,##0" sourceLinked="0"/>
        <c:majorTickMark val="none"/>
        <c:minorTickMark val="none"/>
        <c:tickLblPos val="nextTo"/>
        <c:spPr>
          <a:ln>
            <a:solidFill>
              <a:srgbClr val="868686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7388488"/>
        <c:crosses val="autoZero"/>
        <c:crossBetween val="midCat"/>
      </c:valAx>
      <c:valAx>
        <c:axId val="39738848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397385352"/>
        <c:crosses val="autoZero"/>
        <c:crossBetween val="midCat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8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8.0892643623428157E-2"/>
          <c:y val="0.87319902253597614"/>
          <c:w val="0.85998820852790225"/>
          <c:h val="8.3312201731521637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://bit.ly/erhvervslearn" TargetMode="External"/><Relationship Id="rId7" Type="http://schemas.openxmlformats.org/officeDocument/2006/relationships/hyperlink" Target="http://bit.ly/erhvervslearnlinkedin" TargetMode="External"/><Relationship Id="rId12" Type="http://schemas.openxmlformats.org/officeDocument/2006/relationships/hyperlink" Target="#'5'!A1"/><Relationship Id="rId2" Type="http://schemas.openxmlformats.org/officeDocument/2006/relationships/hyperlink" Target="#'2'!A1"/><Relationship Id="rId1" Type="http://schemas.openxmlformats.org/officeDocument/2006/relationships/image" Target="../media/image1.png"/><Relationship Id="rId6" Type="http://schemas.openxmlformats.org/officeDocument/2006/relationships/image" Target="../media/image3.png"/><Relationship Id="rId11" Type="http://schemas.openxmlformats.org/officeDocument/2006/relationships/hyperlink" Target="#'3'!A1"/><Relationship Id="rId5" Type="http://schemas.openxmlformats.org/officeDocument/2006/relationships/hyperlink" Target="http://bit.ly/erhvervslearnyoutube" TargetMode="External"/><Relationship Id="rId10" Type="http://schemas.openxmlformats.org/officeDocument/2006/relationships/hyperlink" Target="#'1'!A1"/><Relationship Id="rId4" Type="http://schemas.openxmlformats.org/officeDocument/2006/relationships/image" Target="../media/image2.png"/><Relationship Id="rId9" Type="http://schemas.openxmlformats.org/officeDocument/2006/relationships/hyperlink" Target="#'4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386444</xdr:colOff>
      <xdr:row>2</xdr:row>
      <xdr:rowOff>162638</xdr:rowOff>
    </xdr:from>
    <xdr:to>
      <xdr:col>33</xdr:col>
      <xdr:colOff>510269</xdr:colOff>
      <xdr:row>17</xdr:row>
      <xdr:rowOff>87633</xdr:rowOff>
    </xdr:to>
    <xdr:sp macro="" textlink="">
      <xdr:nvSpPr>
        <xdr:cNvPr id="2" name="Rounded Rectangle 29">
          <a:extLst>
            <a:ext uri="{FF2B5EF4-FFF2-40B4-BE49-F238E27FC236}">
              <a16:creationId xmlns:a16="http://schemas.microsoft.com/office/drawing/2014/main" id="{03992552-8D80-435F-9F61-B38C00E750B8}"/>
            </a:ext>
          </a:extLst>
        </xdr:cNvPr>
        <xdr:cNvSpPr/>
      </xdr:nvSpPr>
      <xdr:spPr bwMode="auto">
        <a:xfrm>
          <a:off x="6352904" y="1176098"/>
          <a:ext cx="16034385" cy="7525945"/>
        </a:xfrm>
        <a:prstGeom prst="roundRect">
          <a:avLst>
            <a:gd name="adj" fmla="val 1822"/>
          </a:avLst>
        </a:prstGeom>
        <a:solidFill>
          <a:schemeClr val="bg1"/>
        </a:solidFill>
        <a:ln>
          <a:solidFill>
            <a:schemeClr val="bg1">
              <a:lumMod val="85000"/>
            </a:schemeClr>
          </a:solidFill>
        </a:ln>
        <a:effectLst>
          <a:outerShdw blurRad="50800" dist="50800" dir="5580000" algn="tl" rotWithShape="0">
            <a:srgbClr val="000000">
              <a:alpha val="17000"/>
            </a:srgbClr>
          </a:outerShdw>
        </a:effectLst>
        <a:scene3d>
          <a:camera prst="perspectiveAbove">
            <a:rot lat="21594000" lon="0" rev="0"/>
          </a:camera>
          <a:lightRig rig="threePt" dir="t"/>
        </a:scene3d>
        <a:sp3d>
          <a:bevelT w="165100" prst="coolSlant"/>
          <a:bevelB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>
          <a:sp3d extrusionH="57150" prstMaterial="dkEdge">
            <a:bevelT w="38100" h="38100" prst="convex"/>
            <a:extrusionClr>
              <a:schemeClr val="accent2">
                <a:lumMod val="60000"/>
                <a:lumOff val="40000"/>
              </a:schemeClr>
            </a:extrusionClr>
          </a:sp3d>
        </a:bodyPr>
        <a:lstStyle/>
        <a:p>
          <a:pPr algn="ctr"/>
          <a:endParaRPr lang="da-DK" sz="2200" b="0">
            <a:ln w="3175">
              <a:solidFill>
                <a:srgbClr val="077328">
                  <a:alpha val="53000"/>
                </a:srgbClr>
              </a:solidFill>
            </a:ln>
            <a:solidFill>
              <a:sysClr val="windowText" lastClr="000000"/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latin typeface="Iskoola Pota" pitchFamily="18" charset="0"/>
            <a:cs typeface="Iskoola Pota" pitchFamily="18" charset="0"/>
          </a:endParaRPr>
        </a:p>
      </xdr:txBody>
    </xdr:sp>
    <xdr:clientData/>
  </xdr:twoCellAnchor>
  <xdr:twoCellAnchor>
    <xdr:from>
      <xdr:col>12</xdr:col>
      <xdr:colOff>540890</xdr:colOff>
      <xdr:row>18</xdr:row>
      <xdr:rowOff>99197</xdr:rowOff>
    </xdr:from>
    <xdr:to>
      <xdr:col>30</xdr:col>
      <xdr:colOff>203178</xdr:colOff>
      <xdr:row>21</xdr:row>
      <xdr:rowOff>285748</xdr:rowOff>
    </xdr:to>
    <xdr:pic>
      <xdr:nvPicPr>
        <xdr:cNvPr id="3" name="Picture 16" descr="C:\Users\Oliver Storm\Downloads\3.png">
          <a:extLst>
            <a:ext uri="{FF2B5EF4-FFF2-40B4-BE49-F238E27FC236}">
              <a16:creationId xmlns:a16="http://schemas.microsoft.com/office/drawing/2014/main" id="{2FACB84A-AF68-4EEA-8ECE-56D4C33DB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170" y="9220337"/>
          <a:ext cx="11595208" cy="1706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188013</xdr:colOff>
      <xdr:row>5</xdr:row>
      <xdr:rowOff>281316</xdr:rowOff>
    </xdr:from>
    <xdr:to>
      <xdr:col>28</xdr:col>
      <xdr:colOff>462539</xdr:colOff>
      <xdr:row>8</xdr:row>
      <xdr:rowOff>299063</xdr:rowOff>
    </xdr:to>
    <xdr:sp macro="" textlink="">
      <xdr:nvSpPr>
        <xdr:cNvPr id="4" name="Rounded Rectangle 3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2BA251-BEA4-4CA0-933D-6B02AE09CFCD}"/>
            </a:ext>
          </a:extLst>
        </xdr:cNvPr>
        <xdr:cNvSpPr/>
      </xdr:nvSpPr>
      <xdr:spPr>
        <a:xfrm>
          <a:off x="14772693" y="2814966"/>
          <a:ext cx="4252166" cy="1537937"/>
        </a:xfrm>
        <a:prstGeom prst="roundRect">
          <a:avLst>
            <a:gd name="adj" fmla="val 2663"/>
          </a:avLst>
        </a:prstGeom>
        <a:solidFill>
          <a:srgbClr val="00B050"/>
        </a:solidFill>
        <a:ln>
          <a:solidFill>
            <a:srgbClr val="00B05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>
          <a:sp3d>
            <a:extrusionClr>
              <a:schemeClr val="accent2">
                <a:lumMod val="60000"/>
                <a:lumOff val="40000"/>
              </a:schemeClr>
            </a:extrusionClr>
          </a:sp3d>
        </a:bodyPr>
        <a:lstStyle/>
        <a:p>
          <a:pPr marL="0" indent="0" algn="ctr"/>
          <a:r>
            <a:rPr lang="da-DK" sz="2800" b="1">
              <a:ln w="3175">
                <a:noFill/>
              </a:ln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Gill Sans MT" pitchFamily="34" charset="0"/>
              <a:ea typeface="+mn-ea"/>
              <a:cs typeface="Iskoola Pota" pitchFamily="18" charset="0"/>
            </a:rPr>
            <a:t>2. Ud</a:t>
          </a:r>
          <a:r>
            <a:rPr lang="da-DK" sz="2800" b="1" baseline="0">
              <a:ln w="3175">
                <a:noFill/>
              </a:ln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Gill Sans MT" pitchFamily="34" charset="0"/>
              <a:ea typeface="+mn-ea"/>
              <a:cs typeface="Iskoola Pota" pitchFamily="18" charset="0"/>
            </a:rPr>
            <a:t> fra </a:t>
          </a:r>
          <a:r>
            <a:rPr lang="da-DK" sz="2800" b="1">
              <a:ln w="3175">
                <a:noFill/>
              </a:ln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Gill Sans MT" pitchFamily="34" charset="0"/>
              <a:ea typeface="+mn-ea"/>
              <a:cs typeface="Iskoola Pota" pitchFamily="18" charset="0"/>
            </a:rPr>
            <a:t>punkter</a:t>
          </a:r>
        </a:p>
      </xdr:txBody>
    </xdr:sp>
    <xdr:clientData/>
  </xdr:twoCellAnchor>
  <xdr:twoCellAnchor editAs="oneCell">
    <xdr:from>
      <xdr:col>30</xdr:col>
      <xdr:colOff>13607</xdr:colOff>
      <xdr:row>2</xdr:row>
      <xdr:rowOff>449034</xdr:rowOff>
    </xdr:from>
    <xdr:to>
      <xdr:col>30</xdr:col>
      <xdr:colOff>445642</xdr:colOff>
      <xdr:row>3</xdr:row>
      <xdr:rowOff>309562</xdr:rowOff>
    </xdr:to>
    <xdr:pic>
      <xdr:nvPicPr>
        <xdr:cNvPr id="5" name="Billede 4" descr="C:\Users\Oliver\Downloads\facebook (1)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A213D52-32E6-4952-BBC0-8603EBEA3A7C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1807" y="1462494"/>
          <a:ext cx="432035" cy="36725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31</xdr:col>
      <xdr:colOff>47634</xdr:colOff>
      <xdr:row>2</xdr:row>
      <xdr:rowOff>381000</xdr:rowOff>
    </xdr:from>
    <xdr:to>
      <xdr:col>32</xdr:col>
      <xdr:colOff>22869</xdr:colOff>
      <xdr:row>3</xdr:row>
      <xdr:rowOff>380999</xdr:rowOff>
    </xdr:to>
    <xdr:pic>
      <xdr:nvPicPr>
        <xdr:cNvPr id="6" name="Billede 5" descr="C:\Users\Oliver\Downloads\youtube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F395A4F-E4B1-4FD6-BA08-69D0FDB45413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98774" y="1394460"/>
          <a:ext cx="615315" cy="5067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32</xdr:col>
      <xdr:colOff>238134</xdr:colOff>
      <xdr:row>2</xdr:row>
      <xdr:rowOff>428625</xdr:rowOff>
    </xdr:from>
    <xdr:to>
      <xdr:col>33</xdr:col>
      <xdr:colOff>99069</xdr:colOff>
      <xdr:row>3</xdr:row>
      <xdr:rowOff>385762</xdr:rowOff>
    </xdr:to>
    <xdr:pic>
      <xdr:nvPicPr>
        <xdr:cNvPr id="7" name="Billede 6" descr="C:\Users\Oliver\Downloads\linkedin_alt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0C75734-5753-458F-BCFC-36D092C10BAA}"/>
            </a:ext>
          </a:extLst>
        </xdr:cNvPr>
        <xdr:cNvPicPr/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52214" y="1442085"/>
          <a:ext cx="501015" cy="46386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18</xdr:col>
      <xdr:colOff>390976</xdr:colOff>
      <xdr:row>11</xdr:row>
      <xdr:rowOff>41835</xdr:rowOff>
    </xdr:from>
    <xdr:to>
      <xdr:col>25</xdr:col>
      <xdr:colOff>36852</xdr:colOff>
      <xdr:row>14</xdr:row>
      <xdr:rowOff>59582</xdr:rowOff>
    </xdr:to>
    <xdr:sp macro="" textlink="">
      <xdr:nvSpPr>
        <xdr:cNvPr id="8" name="Rounded Rectangle 3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4683B4D-1826-44C0-8BA1-478FA8CBDDB6}"/>
            </a:ext>
          </a:extLst>
        </xdr:cNvPr>
        <xdr:cNvSpPr/>
      </xdr:nvSpPr>
      <xdr:spPr>
        <a:xfrm>
          <a:off x="12323896" y="5615865"/>
          <a:ext cx="4286456" cy="1537937"/>
        </a:xfrm>
        <a:prstGeom prst="roundRect">
          <a:avLst>
            <a:gd name="adj" fmla="val 2663"/>
          </a:avLst>
        </a:prstGeom>
        <a:solidFill>
          <a:srgbClr val="00B050"/>
        </a:solidFill>
        <a:ln>
          <a:solidFill>
            <a:srgbClr val="00B05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>
          <a:sp3d>
            <a:extrusionClr>
              <a:schemeClr val="accent2">
                <a:lumMod val="60000"/>
                <a:lumOff val="40000"/>
              </a:schemeClr>
            </a:extrusionClr>
          </a:sp3d>
        </a:bodyPr>
        <a:lstStyle/>
        <a:p>
          <a:pPr marL="0" indent="0" algn="ctr"/>
          <a:r>
            <a:rPr lang="da-DK" sz="2800" b="1">
              <a:ln w="3175">
                <a:noFill/>
              </a:ln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Gill Sans MT" pitchFamily="34" charset="0"/>
              <a:ea typeface="+mn-ea"/>
              <a:cs typeface="Iskoola Pota" pitchFamily="18" charset="0"/>
            </a:rPr>
            <a:t>4. Ændring i udbud</a:t>
          </a:r>
        </a:p>
      </xdr:txBody>
    </xdr:sp>
    <xdr:clientData/>
  </xdr:twoCellAnchor>
  <xdr:twoCellAnchor>
    <xdr:from>
      <xdr:col>15</xdr:col>
      <xdr:colOff>9976</xdr:colOff>
      <xdr:row>5</xdr:row>
      <xdr:rowOff>281316</xdr:rowOff>
    </xdr:from>
    <xdr:to>
      <xdr:col>21</xdr:col>
      <xdr:colOff>274977</xdr:colOff>
      <xdr:row>8</xdr:row>
      <xdr:rowOff>299063</xdr:rowOff>
    </xdr:to>
    <xdr:sp macro="" textlink="">
      <xdr:nvSpPr>
        <xdr:cNvPr id="9" name="Rounded Rectangle 35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D0703CF1-8288-420C-81CE-DD8EC005C8C8}"/>
            </a:ext>
          </a:extLst>
        </xdr:cNvPr>
        <xdr:cNvSpPr/>
      </xdr:nvSpPr>
      <xdr:spPr>
        <a:xfrm>
          <a:off x="9954076" y="2814966"/>
          <a:ext cx="4242641" cy="1537937"/>
        </a:xfrm>
        <a:prstGeom prst="roundRect">
          <a:avLst>
            <a:gd name="adj" fmla="val 2663"/>
          </a:avLst>
        </a:prstGeom>
        <a:solidFill>
          <a:srgbClr val="00B050"/>
        </a:solidFill>
        <a:ln>
          <a:solidFill>
            <a:srgbClr val="00B05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>
          <a:sp3d>
            <a:extrusionClr>
              <a:schemeClr val="accent2">
                <a:lumMod val="60000"/>
                <a:lumOff val="40000"/>
              </a:schemeClr>
            </a:extrusionClr>
          </a:sp3d>
        </a:bodyPr>
        <a:lstStyle/>
        <a:p>
          <a:pPr marL="0" indent="0" algn="ctr"/>
          <a:r>
            <a:rPr lang="da-DK" sz="2800" b="1">
              <a:ln w="3175">
                <a:noFill/>
              </a:ln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Gill Sans MT" pitchFamily="34" charset="0"/>
              <a:ea typeface="+mn-ea"/>
              <a:cs typeface="Iskoola Pota" pitchFamily="18" charset="0"/>
            </a:rPr>
            <a:t>1. Ud</a:t>
          </a:r>
          <a:r>
            <a:rPr lang="da-DK" sz="2800" b="1" baseline="0">
              <a:ln w="3175">
                <a:noFill/>
              </a:ln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Gill Sans MT" pitchFamily="34" charset="0"/>
              <a:ea typeface="+mn-ea"/>
              <a:cs typeface="Iskoola Pota" pitchFamily="18" charset="0"/>
            </a:rPr>
            <a:t> fra funktioner</a:t>
          </a:r>
          <a:endParaRPr lang="da-DK" sz="2800" b="1">
            <a:ln w="3175">
              <a:noFill/>
            </a:ln>
            <a:solidFill>
              <a:schemeClr val="bg1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Gill Sans MT" pitchFamily="34" charset="0"/>
            <a:ea typeface="+mn-ea"/>
            <a:cs typeface="Iskoola Pota" pitchFamily="18" charset="0"/>
          </a:endParaRPr>
        </a:p>
      </xdr:txBody>
    </xdr:sp>
    <xdr:clientData/>
  </xdr:twoCellAnchor>
  <xdr:twoCellAnchor>
    <xdr:from>
      <xdr:col>11</xdr:col>
      <xdr:colOff>251038</xdr:colOff>
      <xdr:row>11</xdr:row>
      <xdr:rowOff>41835</xdr:rowOff>
    </xdr:from>
    <xdr:to>
      <xdr:col>17</xdr:col>
      <xdr:colOff>573189</xdr:colOff>
      <xdr:row>14</xdr:row>
      <xdr:rowOff>59582</xdr:rowOff>
    </xdr:to>
    <xdr:sp macro="" textlink="">
      <xdr:nvSpPr>
        <xdr:cNvPr id="10" name="Rounded Rectangle 3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168B9551-8CD8-452A-940E-8B2D305059D2}"/>
            </a:ext>
          </a:extLst>
        </xdr:cNvPr>
        <xdr:cNvSpPr/>
      </xdr:nvSpPr>
      <xdr:spPr>
        <a:xfrm>
          <a:off x="7543378" y="5615865"/>
          <a:ext cx="4299791" cy="1537937"/>
        </a:xfrm>
        <a:prstGeom prst="roundRect">
          <a:avLst>
            <a:gd name="adj" fmla="val 2663"/>
          </a:avLst>
        </a:prstGeom>
        <a:solidFill>
          <a:srgbClr val="00B050"/>
        </a:solidFill>
        <a:ln>
          <a:solidFill>
            <a:srgbClr val="00B05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>
          <a:sp3d>
            <a:extrusionClr>
              <a:schemeClr val="accent2">
                <a:lumMod val="60000"/>
                <a:lumOff val="40000"/>
              </a:schemeClr>
            </a:extrusionClr>
          </a:sp3d>
        </a:bodyPr>
        <a:lstStyle/>
        <a:p>
          <a:pPr marL="0" indent="0" algn="ctr"/>
          <a:r>
            <a:rPr lang="da-DK" sz="2800" b="1">
              <a:ln w="3175">
                <a:noFill/>
              </a:ln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Gill Sans MT" pitchFamily="34" charset="0"/>
              <a:ea typeface="+mn-ea"/>
              <a:cs typeface="Iskoola Pota" pitchFamily="18" charset="0"/>
            </a:rPr>
            <a:t>3. Ændring</a:t>
          </a:r>
          <a:r>
            <a:rPr lang="da-DK" sz="2800" b="1" baseline="0">
              <a:ln w="3175">
                <a:noFill/>
              </a:ln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Gill Sans MT" pitchFamily="34" charset="0"/>
              <a:ea typeface="+mn-ea"/>
              <a:cs typeface="Iskoola Pota" pitchFamily="18" charset="0"/>
            </a:rPr>
            <a:t> i efterspørgslen</a:t>
          </a:r>
          <a:endParaRPr lang="da-DK" sz="2800" b="1">
            <a:ln w="3175">
              <a:noFill/>
            </a:ln>
            <a:solidFill>
              <a:schemeClr val="bg1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Gill Sans MT" pitchFamily="34" charset="0"/>
            <a:ea typeface="+mn-ea"/>
            <a:cs typeface="Iskoola Pota" pitchFamily="18" charset="0"/>
          </a:endParaRPr>
        </a:p>
      </xdr:txBody>
    </xdr:sp>
    <xdr:clientData/>
  </xdr:twoCellAnchor>
  <xdr:twoCellAnchor>
    <xdr:from>
      <xdr:col>25</xdr:col>
      <xdr:colOff>530913</xdr:colOff>
      <xdr:row>11</xdr:row>
      <xdr:rowOff>41835</xdr:rowOff>
    </xdr:from>
    <xdr:to>
      <xdr:col>32</xdr:col>
      <xdr:colOff>176789</xdr:colOff>
      <xdr:row>14</xdr:row>
      <xdr:rowOff>59582</xdr:rowOff>
    </xdr:to>
    <xdr:sp macro="" textlink="">
      <xdr:nvSpPr>
        <xdr:cNvPr id="11" name="Rounded Rectangle 35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C3AF23F2-4A60-4D34-A159-31256C7191FF}"/>
            </a:ext>
          </a:extLst>
        </xdr:cNvPr>
        <xdr:cNvSpPr/>
      </xdr:nvSpPr>
      <xdr:spPr>
        <a:xfrm>
          <a:off x="17104413" y="5615865"/>
          <a:ext cx="4286456" cy="1537937"/>
        </a:xfrm>
        <a:prstGeom prst="roundRect">
          <a:avLst>
            <a:gd name="adj" fmla="val 2663"/>
          </a:avLst>
        </a:prstGeom>
        <a:solidFill>
          <a:srgbClr val="00B050"/>
        </a:solidFill>
        <a:ln>
          <a:solidFill>
            <a:srgbClr val="00B05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>
          <a:sp3d>
            <a:extrusionClr>
              <a:schemeClr val="accent2">
                <a:lumMod val="60000"/>
                <a:lumOff val="40000"/>
              </a:schemeClr>
            </a:extrusionClr>
          </a:sp3d>
        </a:bodyPr>
        <a:lstStyle/>
        <a:p>
          <a:pPr marL="0" indent="0" algn="ctr"/>
          <a:r>
            <a:rPr lang="da-DK" sz="2800" b="1">
              <a:ln w="3175">
                <a:noFill/>
              </a:ln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Gill Sans MT" pitchFamily="34" charset="0"/>
              <a:ea typeface="+mn-ea"/>
              <a:cs typeface="Iskoola Pota" pitchFamily="18" charset="0"/>
            </a:rPr>
            <a:t>5. Monopol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3</xdr:colOff>
      <xdr:row>0</xdr:row>
      <xdr:rowOff>85725</xdr:rowOff>
    </xdr:from>
    <xdr:to>
      <xdr:col>32</xdr:col>
      <xdr:colOff>895351</xdr:colOff>
      <xdr:row>14</xdr:row>
      <xdr:rowOff>133350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10DC521-BD96-4246-83CA-E77ED54B60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0</xdr:row>
      <xdr:rowOff>152400</xdr:rowOff>
    </xdr:from>
    <xdr:to>
      <xdr:col>32</xdr:col>
      <xdr:colOff>895350</xdr:colOff>
      <xdr:row>15</xdr:row>
      <xdr:rowOff>19049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557EC2A-25F1-45DD-8DC9-26FF4522FC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11432</xdr:colOff>
      <xdr:row>0</xdr:row>
      <xdr:rowOff>43815</xdr:rowOff>
    </xdr:from>
    <xdr:to>
      <xdr:col>33</xdr:col>
      <xdr:colOff>60959</xdr:colOff>
      <xdr:row>15</xdr:row>
      <xdr:rowOff>60960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8D4F5A7-DE86-4289-82E3-1B0E205F8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3</xdr:colOff>
      <xdr:row>0</xdr:row>
      <xdr:rowOff>85725</xdr:rowOff>
    </xdr:from>
    <xdr:to>
      <xdr:col>32</xdr:col>
      <xdr:colOff>895351</xdr:colOff>
      <xdr:row>14</xdr:row>
      <xdr:rowOff>133350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47E836F-281F-4DA4-A2BE-C3763A6CEF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3</xdr:colOff>
      <xdr:row>0</xdr:row>
      <xdr:rowOff>85725</xdr:rowOff>
    </xdr:from>
    <xdr:to>
      <xdr:col>32</xdr:col>
      <xdr:colOff>895351</xdr:colOff>
      <xdr:row>14</xdr:row>
      <xdr:rowOff>133350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92F87BC-1552-4C12-A01C-D5D2DB73D4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erhvervslearn.dk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O23:AC23"/>
  <sheetViews>
    <sheetView showRowColHeaders="0" tabSelected="1" zoomScale="40" zoomScaleNormal="40" workbookViewId="0"/>
  </sheetViews>
  <sheetFormatPr defaultColWidth="9.15625" defaultRowHeight="40" customHeight="1" x14ac:dyDescent="0.55000000000000004"/>
  <cols>
    <col min="1" max="16384" width="9.15625" style="1"/>
  </cols>
  <sheetData>
    <row r="23" spans="15:29" ht="46.2" x14ac:dyDescent="1.65">
      <c r="O23" s="156" t="s">
        <v>0</v>
      </c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</row>
  </sheetData>
  <mergeCells count="1">
    <mergeCell ref="O23:AC23"/>
  </mergeCells>
  <hyperlinks>
    <hyperlink ref="O23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0"/>
  <sheetViews>
    <sheetView workbookViewId="0">
      <selection activeCell="C35" sqref="C35"/>
    </sheetView>
  </sheetViews>
  <sheetFormatPr defaultColWidth="13.68359375" defaultRowHeight="14.4" x14ac:dyDescent="0.55000000000000004"/>
  <cols>
    <col min="1" max="28" width="3.15625" customWidth="1"/>
    <col min="34" max="16384" width="13.68359375" style="68"/>
  </cols>
  <sheetData>
    <row r="1" spans="1:33" ht="18.3" x14ac:dyDescent="0.7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68" t="s">
        <v>2</v>
      </c>
      <c r="Z1" s="168"/>
      <c r="AA1" s="168"/>
      <c r="AB1" s="3"/>
      <c r="AC1" s="4"/>
      <c r="AD1" s="4"/>
      <c r="AE1" s="5"/>
      <c r="AF1" s="4"/>
      <c r="AG1" s="4"/>
    </row>
    <row r="2" spans="1:33" ht="18.3" x14ac:dyDescent="0.7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3"/>
      <c r="Z2" s="3"/>
      <c r="AA2" s="3"/>
      <c r="AB2" s="5"/>
      <c r="AC2" s="3"/>
      <c r="AD2" s="3"/>
      <c r="AE2" s="3"/>
      <c r="AF2" s="3"/>
      <c r="AG2" s="3"/>
    </row>
    <row r="3" spans="1:33" x14ac:dyDescent="0.55000000000000004">
      <c r="A3" s="7" t="s">
        <v>3</v>
      </c>
      <c r="B3" s="3"/>
      <c r="C3" s="3"/>
      <c r="D3" s="3"/>
      <c r="E3" s="3"/>
      <c r="F3" s="8" t="s">
        <v>4</v>
      </c>
      <c r="G3" s="169">
        <v>-0.02</v>
      </c>
      <c r="H3" s="169"/>
      <c r="I3" s="169"/>
      <c r="J3" s="169"/>
      <c r="K3" s="8" t="s">
        <v>5</v>
      </c>
      <c r="L3" s="8" t="s">
        <v>6</v>
      </c>
      <c r="M3" s="170">
        <v>75</v>
      </c>
      <c r="N3" s="170"/>
      <c r="O3" s="170"/>
      <c r="P3" s="170"/>
      <c r="Q3" s="3"/>
      <c r="R3" s="3"/>
      <c r="S3" s="9"/>
      <c r="T3" s="8"/>
      <c r="U3" s="3"/>
      <c r="V3" s="8"/>
      <c r="W3" s="3"/>
      <c r="X3" s="10"/>
      <c r="Y3" s="10"/>
      <c r="Z3" s="10"/>
      <c r="AA3" s="3"/>
      <c r="AB3" s="11"/>
      <c r="AC3" s="3"/>
      <c r="AD3" s="3"/>
      <c r="AE3" s="3"/>
      <c r="AF3" s="3"/>
      <c r="AG3" s="3"/>
    </row>
    <row r="4" spans="1:33" x14ac:dyDescent="0.55000000000000004">
      <c r="A4" s="7"/>
      <c r="B4" s="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9"/>
      <c r="AA4" s="9"/>
      <c r="AB4" s="12"/>
      <c r="AC4" s="3"/>
      <c r="AD4" s="3"/>
      <c r="AE4" s="3"/>
      <c r="AF4" s="3"/>
      <c r="AG4" s="3"/>
    </row>
    <row r="5" spans="1:33" x14ac:dyDescent="0.55000000000000004">
      <c r="A5" s="13" t="s">
        <v>7</v>
      </c>
      <c r="B5" s="3"/>
      <c r="C5" s="3"/>
      <c r="D5" s="3"/>
      <c r="E5" s="3"/>
      <c r="F5" s="8" t="s">
        <v>4</v>
      </c>
      <c r="G5" s="171">
        <v>0.02</v>
      </c>
      <c r="H5" s="171"/>
      <c r="I5" s="171"/>
      <c r="J5" s="171"/>
      <c r="K5" s="8" t="s">
        <v>5</v>
      </c>
      <c r="L5" s="8" t="s">
        <v>6</v>
      </c>
      <c r="M5" s="170">
        <v>10</v>
      </c>
      <c r="N5" s="170"/>
      <c r="O5" s="170"/>
      <c r="P5" s="170"/>
      <c r="Q5" s="14"/>
      <c r="R5" s="14"/>
      <c r="S5" s="14"/>
      <c r="T5" s="14"/>
      <c r="U5" s="15"/>
      <c r="V5" s="3"/>
      <c r="W5" s="13"/>
      <c r="X5" s="13"/>
      <c r="Y5" s="13"/>
      <c r="Z5" s="9"/>
      <c r="AA5" s="9"/>
      <c r="AB5" s="16"/>
      <c r="AC5" s="3"/>
      <c r="AD5" s="3"/>
      <c r="AE5" s="3"/>
      <c r="AF5" s="3"/>
      <c r="AG5" s="3"/>
    </row>
    <row r="6" spans="1:33" x14ac:dyDescent="0.55000000000000004">
      <c r="A6" s="15"/>
      <c r="B6" s="1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13"/>
      <c r="X6" s="13"/>
      <c r="Y6" s="13"/>
      <c r="Z6" s="9"/>
      <c r="AA6" s="9"/>
      <c r="AB6" s="10"/>
      <c r="AC6" s="3"/>
      <c r="AD6" s="3"/>
      <c r="AE6" s="3"/>
      <c r="AF6" s="3"/>
      <c r="AG6" s="3"/>
    </row>
    <row r="7" spans="1:33" x14ac:dyDescent="0.55000000000000004">
      <c r="A7" s="17" t="s">
        <v>8</v>
      </c>
      <c r="B7" s="13"/>
      <c r="C7" s="17"/>
      <c r="D7" s="18" t="s">
        <v>9</v>
      </c>
      <c r="E7" s="17" t="s">
        <v>10</v>
      </c>
      <c r="F7" s="3"/>
      <c r="G7" s="17"/>
      <c r="H7" s="17"/>
      <c r="I7" s="17"/>
      <c r="J7" s="17"/>
      <c r="K7" s="17"/>
      <c r="L7" s="9"/>
      <c r="M7" s="9"/>
      <c r="N7" s="9"/>
      <c r="O7" s="9"/>
      <c r="P7" s="13"/>
      <c r="Q7" s="8"/>
      <c r="R7" s="13"/>
      <c r="S7" s="13"/>
      <c r="T7" s="13"/>
      <c r="U7" s="13"/>
      <c r="V7" s="13"/>
      <c r="W7" s="13"/>
      <c r="X7" s="13"/>
      <c r="Y7" s="9"/>
      <c r="Z7" s="9"/>
      <c r="AA7" s="9"/>
      <c r="AB7" s="3"/>
      <c r="AC7" s="3"/>
      <c r="AD7" s="3"/>
      <c r="AE7" s="3"/>
      <c r="AF7" s="3"/>
      <c r="AG7" s="3"/>
    </row>
    <row r="8" spans="1:33" x14ac:dyDescent="0.55000000000000004">
      <c r="A8" s="13"/>
      <c r="B8" s="9"/>
      <c r="C8" s="9"/>
      <c r="D8" s="8"/>
      <c r="E8" s="9"/>
      <c r="F8" s="9"/>
      <c r="G8" s="19"/>
      <c r="H8" s="9"/>
      <c r="I8" s="9"/>
      <c r="J8" s="9"/>
      <c r="K8" s="9"/>
      <c r="L8" s="9"/>
      <c r="M8" s="13"/>
      <c r="N8" s="13"/>
      <c r="O8" s="13"/>
      <c r="P8" s="8"/>
      <c r="Q8" s="13"/>
      <c r="R8" s="13"/>
      <c r="S8" s="13"/>
      <c r="T8" s="13"/>
      <c r="U8" s="13"/>
      <c r="V8" s="13"/>
      <c r="W8" s="13"/>
      <c r="X8" s="9"/>
      <c r="Y8" s="9"/>
      <c r="Z8" s="9"/>
      <c r="AA8" s="9"/>
      <c r="AB8" s="11"/>
      <c r="AC8" s="9"/>
      <c r="AD8" s="11"/>
      <c r="AE8" s="11"/>
      <c r="AF8" s="11"/>
      <c r="AG8" s="11"/>
    </row>
    <row r="9" spans="1:33" x14ac:dyDescent="0.55000000000000004">
      <c r="A9" s="20" t="s">
        <v>7</v>
      </c>
      <c r="B9" s="9"/>
      <c r="C9" s="9"/>
      <c r="D9" s="8"/>
      <c r="E9" s="9"/>
      <c r="F9" s="9"/>
      <c r="G9" s="19"/>
      <c r="H9" s="9"/>
      <c r="I9" s="9"/>
      <c r="J9" s="9"/>
      <c r="K9" s="9"/>
      <c r="L9" s="9"/>
      <c r="M9" s="13"/>
      <c r="N9" s="13"/>
      <c r="O9" s="13"/>
      <c r="P9" s="8"/>
      <c r="Q9" s="13"/>
      <c r="R9" s="13"/>
      <c r="S9" s="9"/>
      <c r="T9" s="9"/>
      <c r="U9" s="9"/>
      <c r="V9" s="9"/>
      <c r="W9" s="9"/>
      <c r="X9" s="9"/>
      <c r="Y9" s="9"/>
      <c r="Z9" s="9"/>
      <c r="AA9" s="9"/>
      <c r="AB9" s="21"/>
      <c r="AC9" s="11"/>
      <c r="AD9" s="11"/>
      <c r="AE9" s="11"/>
      <c r="AF9" s="11"/>
      <c r="AG9" s="11"/>
    </row>
    <row r="10" spans="1:33" x14ac:dyDescent="0.55000000000000004">
      <c r="A10" s="165">
        <f>$G$3</f>
        <v>-0.02</v>
      </c>
      <c r="B10" s="165"/>
      <c r="C10" s="165"/>
      <c r="D10" s="165"/>
      <c r="E10" s="22" t="s">
        <v>5</v>
      </c>
      <c r="F10" s="22" t="s">
        <v>6</v>
      </c>
      <c r="G10" s="164">
        <f>$M$3</f>
        <v>75</v>
      </c>
      <c r="H10" s="164"/>
      <c r="I10" s="164"/>
      <c r="J10" s="164"/>
      <c r="K10" s="22" t="s">
        <v>4</v>
      </c>
      <c r="L10" s="165">
        <f>G5</f>
        <v>0.02</v>
      </c>
      <c r="M10" s="165"/>
      <c r="N10" s="165"/>
      <c r="O10" s="165"/>
      <c r="P10" s="22" t="s">
        <v>5</v>
      </c>
      <c r="Q10" s="8" t="s">
        <v>6</v>
      </c>
      <c r="R10" s="172">
        <f>M5</f>
        <v>10</v>
      </c>
      <c r="S10" s="172"/>
      <c r="T10" s="172"/>
      <c r="U10" s="172"/>
      <c r="V10" s="23"/>
      <c r="W10" s="3"/>
      <c r="X10" s="3"/>
      <c r="Y10" s="3"/>
      <c r="Z10" s="3"/>
      <c r="AA10" s="3"/>
      <c r="AB10" s="11"/>
      <c r="AC10" s="11"/>
      <c r="AD10" s="11"/>
      <c r="AE10" s="11"/>
      <c r="AF10" s="11"/>
      <c r="AG10" s="11"/>
    </row>
    <row r="11" spans="1:33" x14ac:dyDescent="0.55000000000000004">
      <c r="A11" s="165">
        <f>A10</f>
        <v>-0.02</v>
      </c>
      <c r="B11" s="165"/>
      <c r="C11" s="165"/>
      <c r="D11" s="165"/>
      <c r="E11" s="22" t="s">
        <v>5</v>
      </c>
      <c r="F11" s="22" t="s">
        <v>11</v>
      </c>
      <c r="G11" s="165">
        <f>L10</f>
        <v>0.02</v>
      </c>
      <c r="H11" s="165"/>
      <c r="I11" s="165"/>
      <c r="J11" s="165"/>
      <c r="K11" s="22" t="s">
        <v>5</v>
      </c>
      <c r="L11" s="22" t="s">
        <v>4</v>
      </c>
      <c r="M11" s="164">
        <f>R10</f>
        <v>10</v>
      </c>
      <c r="N11" s="164"/>
      <c r="O11" s="164"/>
      <c r="P11" s="164"/>
      <c r="Q11" s="8" t="s">
        <v>11</v>
      </c>
      <c r="R11" s="164">
        <f>G10</f>
        <v>75</v>
      </c>
      <c r="S11" s="164"/>
      <c r="T11" s="164"/>
      <c r="U11" s="164"/>
      <c r="V11" s="23"/>
      <c r="W11" s="22"/>
      <c r="X11" s="22"/>
      <c r="Y11" s="22"/>
      <c r="Z11" s="22"/>
      <c r="AA11" s="9"/>
      <c r="AB11" s="24"/>
      <c r="AC11" s="21"/>
      <c r="AD11" s="21"/>
      <c r="AE11" s="21"/>
      <c r="AF11" s="21"/>
      <c r="AG11" s="21"/>
    </row>
    <row r="12" spans="1:33" x14ac:dyDescent="0.55000000000000004">
      <c r="A12" s="165">
        <f>A11-G11</f>
        <v>-0.04</v>
      </c>
      <c r="B12" s="165"/>
      <c r="C12" s="165"/>
      <c r="D12" s="165"/>
      <c r="E12" s="22" t="s">
        <v>5</v>
      </c>
      <c r="F12" s="22" t="s">
        <v>4</v>
      </c>
      <c r="G12" s="164">
        <f>M11-R11</f>
        <v>-65</v>
      </c>
      <c r="H12" s="164"/>
      <c r="I12" s="164"/>
      <c r="J12" s="164"/>
      <c r="K12" s="22"/>
      <c r="L12" s="22"/>
      <c r="M12" s="22"/>
      <c r="N12" s="22"/>
      <c r="O12" s="22"/>
      <c r="P12" s="22"/>
      <c r="Q12" s="8"/>
      <c r="R12" s="25"/>
      <c r="S12" s="25"/>
      <c r="T12" s="25"/>
      <c r="U12" s="25"/>
      <c r="V12" s="23"/>
      <c r="W12" s="22"/>
      <c r="X12" s="22"/>
      <c r="Y12" s="22"/>
      <c r="Z12" s="22"/>
      <c r="AA12" s="9"/>
      <c r="AB12" s="24"/>
      <c r="AC12" s="11"/>
      <c r="AD12" s="11"/>
      <c r="AE12" s="11"/>
      <c r="AF12" s="11"/>
      <c r="AG12" s="26"/>
    </row>
    <row r="13" spans="1:33" x14ac:dyDescent="0.55000000000000004">
      <c r="A13" s="27" t="s">
        <v>5</v>
      </c>
      <c r="B13" s="27" t="s">
        <v>4</v>
      </c>
      <c r="C13" s="164">
        <f>G12</f>
        <v>-65</v>
      </c>
      <c r="D13" s="164"/>
      <c r="E13" s="164"/>
      <c r="F13" s="164"/>
      <c r="G13" s="28" t="s">
        <v>12</v>
      </c>
      <c r="H13" s="165">
        <f>A12</f>
        <v>-0.04</v>
      </c>
      <c r="I13" s="165"/>
      <c r="J13" s="165"/>
      <c r="K13" s="165"/>
      <c r="L13" s="22"/>
      <c r="M13" s="22"/>
      <c r="N13" s="22"/>
      <c r="O13" s="22"/>
      <c r="P13" s="22"/>
      <c r="Q13" s="8"/>
      <c r="R13" s="25"/>
      <c r="S13" s="25"/>
      <c r="T13" s="25"/>
      <c r="U13" s="25"/>
      <c r="V13" s="23"/>
      <c r="W13" s="22"/>
      <c r="X13" s="22"/>
      <c r="Y13" s="22"/>
      <c r="Z13" s="22"/>
      <c r="AA13" s="9"/>
      <c r="AB13" s="11"/>
      <c r="AC13" s="8"/>
      <c r="AD13" s="8"/>
      <c r="AE13" s="10"/>
      <c r="AF13" s="8"/>
      <c r="AG13" s="26"/>
    </row>
    <row r="14" spans="1:33" x14ac:dyDescent="0.55000000000000004">
      <c r="A14" s="27" t="s">
        <v>5</v>
      </c>
      <c r="B14" s="27" t="s">
        <v>4</v>
      </c>
      <c r="C14" s="166">
        <f>C13/H13</f>
        <v>1625</v>
      </c>
      <c r="D14" s="166"/>
      <c r="E14" s="166"/>
      <c r="F14" s="166"/>
      <c r="G14" s="29" t="s">
        <v>13</v>
      </c>
      <c r="H14" s="22"/>
      <c r="I14" s="22"/>
      <c r="J14" s="22"/>
      <c r="K14" s="22"/>
      <c r="L14" s="22"/>
      <c r="M14" s="22"/>
      <c r="N14" s="22"/>
      <c r="O14" s="22"/>
      <c r="P14" s="22"/>
      <c r="Q14" s="8"/>
      <c r="R14" s="25"/>
      <c r="S14" s="25"/>
      <c r="T14" s="25"/>
      <c r="U14" s="25"/>
      <c r="V14" s="23"/>
      <c r="W14" s="22"/>
      <c r="X14" s="22"/>
      <c r="Y14" s="22"/>
      <c r="Z14" s="22"/>
      <c r="AA14" s="9"/>
      <c r="AB14" s="11"/>
      <c r="AC14" s="8"/>
      <c r="AD14" s="8"/>
      <c r="AE14" s="10"/>
      <c r="AF14" s="8"/>
      <c r="AG14" s="30"/>
    </row>
    <row r="15" spans="1:33" x14ac:dyDescent="0.55000000000000004">
      <c r="A15" s="31"/>
      <c r="B15" s="31"/>
      <c r="C15" s="32"/>
      <c r="D15" s="32"/>
      <c r="E15" s="8"/>
      <c r="F15" s="8"/>
      <c r="G15" s="33"/>
      <c r="H15" s="33"/>
      <c r="I15" s="33"/>
      <c r="J15" s="33"/>
      <c r="K15" s="8"/>
      <c r="L15" s="32"/>
      <c r="M15" s="32"/>
      <c r="N15" s="32"/>
      <c r="O15" s="32"/>
      <c r="P15" s="8"/>
      <c r="Q15" s="8"/>
      <c r="R15" s="25"/>
      <c r="S15" s="25"/>
      <c r="T15" s="25"/>
      <c r="U15" s="25"/>
      <c r="V15" s="23"/>
      <c r="W15" s="22"/>
      <c r="X15" s="22"/>
      <c r="Y15" s="22"/>
      <c r="Z15" s="22"/>
      <c r="AA15" s="9"/>
      <c r="AB15" s="11"/>
      <c r="AC15" s="11"/>
      <c r="AD15" s="30"/>
      <c r="AE15" s="30"/>
      <c r="AF15" s="30"/>
      <c r="AG15" s="11"/>
    </row>
    <row r="16" spans="1:33" x14ac:dyDescent="0.55000000000000004">
      <c r="A16" s="20" t="s">
        <v>3</v>
      </c>
      <c r="B16" s="17"/>
      <c r="C16" s="17"/>
      <c r="D16" s="17"/>
      <c r="E16" s="17"/>
      <c r="F16" s="17"/>
      <c r="G16" s="19"/>
      <c r="H16" s="19"/>
      <c r="I16" s="19"/>
      <c r="J16" s="19"/>
      <c r="K16" s="19"/>
      <c r="L16" s="9"/>
      <c r="M16" s="9"/>
      <c r="N16" s="9"/>
      <c r="O16" s="9"/>
      <c r="P16" s="9"/>
      <c r="Q16" s="13"/>
      <c r="R16" s="13"/>
      <c r="S16" s="13"/>
      <c r="T16" s="8"/>
      <c r="U16" s="13"/>
      <c r="V16" s="13"/>
      <c r="W16" s="9"/>
      <c r="X16" s="9"/>
      <c r="Y16" s="9"/>
      <c r="Z16" s="9"/>
      <c r="AA16" s="9"/>
      <c r="AB16" s="11"/>
      <c r="AC16" s="34" t="s">
        <v>14</v>
      </c>
      <c r="AD16" s="35" t="s">
        <v>3</v>
      </c>
      <c r="AE16" s="34" t="s">
        <v>7</v>
      </c>
      <c r="AF16" s="34" t="s">
        <v>15</v>
      </c>
      <c r="AG16" s="11"/>
    </row>
    <row r="17" spans="1:33" ht="14.7" thickBot="1" x14ac:dyDescent="0.6">
      <c r="A17" s="165">
        <f>G3</f>
        <v>-0.02</v>
      </c>
      <c r="B17" s="165"/>
      <c r="C17" s="165"/>
      <c r="D17" s="165"/>
      <c r="E17" s="36" t="s">
        <v>16</v>
      </c>
      <c r="F17" s="167">
        <f>+C14</f>
        <v>1625</v>
      </c>
      <c r="G17" s="167"/>
      <c r="H17" s="167"/>
      <c r="I17" s="167"/>
      <c r="J17" s="8" t="s">
        <v>6</v>
      </c>
      <c r="K17" s="164">
        <f>M3</f>
        <v>75</v>
      </c>
      <c r="L17" s="164"/>
      <c r="M17" s="164"/>
      <c r="N17" s="164"/>
      <c r="O17" s="37" t="s">
        <v>9</v>
      </c>
      <c r="P17" s="160">
        <f>A17*F17+K17</f>
        <v>42.5</v>
      </c>
      <c r="Q17" s="160"/>
      <c r="R17" s="160"/>
      <c r="S17" s="160"/>
      <c r="T17" s="9" t="s">
        <v>17</v>
      </c>
      <c r="U17" s="3"/>
      <c r="V17" s="9"/>
      <c r="W17" s="9"/>
      <c r="X17" s="9"/>
      <c r="Y17" s="9"/>
      <c r="Z17" s="9"/>
      <c r="AA17" s="13"/>
      <c r="AB17" s="11"/>
      <c r="AC17" s="38">
        <v>0</v>
      </c>
      <c r="AD17" s="39">
        <f>$G$3*AC17+$M$3</f>
        <v>75</v>
      </c>
      <c r="AE17" s="40">
        <f>$G$5*AC17+$M$5</f>
        <v>10</v>
      </c>
      <c r="AF17" s="41"/>
      <c r="AG17" s="11"/>
    </row>
    <row r="18" spans="1:33" ht="14.7" thickTop="1" x14ac:dyDescent="0.55000000000000004">
      <c r="A18" s="42"/>
      <c r="B18" s="42"/>
      <c r="C18" s="43"/>
      <c r="D18" s="43"/>
      <c r="E18" s="43"/>
      <c r="F18" s="43"/>
      <c r="G18" s="43"/>
      <c r="H18" s="43"/>
      <c r="I18" s="43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3"/>
      <c r="AB18" s="11"/>
      <c r="AC18" s="40">
        <f>IF(AND(AH11=0,G3&gt;=0),-M5/G5,IF(AH11=0,-M3/G3,AH11))</f>
        <v>3750</v>
      </c>
      <c r="AD18" s="39">
        <f>$G$3*AC18+$M$3</f>
        <v>0</v>
      </c>
      <c r="AE18" s="40">
        <f>$G$5*AC18+$M$5</f>
        <v>85</v>
      </c>
      <c r="AF18" s="44">
        <f>IF(V2=0,V2,L2)</f>
        <v>0</v>
      </c>
      <c r="AG18" s="11"/>
    </row>
    <row r="19" spans="1:33" x14ac:dyDescent="0.55000000000000004">
      <c r="A19" s="45" t="s">
        <v>18</v>
      </c>
      <c r="B19" s="46"/>
      <c r="C19" s="43"/>
      <c r="D19" s="43"/>
      <c r="E19" s="43"/>
      <c r="F19" s="43"/>
      <c r="G19" s="43"/>
      <c r="H19" s="43"/>
      <c r="I19" s="43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26"/>
      <c r="AB19" s="11"/>
      <c r="AC19" s="40">
        <f>IF(AND(AH11=0,G3&gt;=0),-M5/G5,IF(AH11=0,-M3/G3,AH11))</f>
        <v>3750</v>
      </c>
      <c r="AD19" s="39">
        <f>$G$3*AC19+$M$3</f>
        <v>0</v>
      </c>
      <c r="AE19" s="40">
        <f>$G$5*AC19+$M$5</f>
        <v>85</v>
      </c>
      <c r="AF19" s="44">
        <f>IF(AH11=0,AH11,M3)</f>
        <v>0</v>
      </c>
      <c r="AG19" s="11"/>
    </row>
    <row r="20" spans="1:33" ht="14.7" thickBot="1" x14ac:dyDescent="0.6">
      <c r="A20" s="161">
        <f>+C14</f>
        <v>1625</v>
      </c>
      <c r="B20" s="161"/>
      <c r="C20" s="161"/>
      <c r="D20" s="161"/>
      <c r="E20" s="36" t="s">
        <v>16</v>
      </c>
      <c r="F20" s="162">
        <f>P17</f>
        <v>42.5</v>
      </c>
      <c r="G20" s="162"/>
      <c r="H20" s="162"/>
      <c r="I20" s="162"/>
      <c r="J20" s="47" t="s">
        <v>4</v>
      </c>
      <c r="K20" s="163">
        <f>A20*F20</f>
        <v>69062.5</v>
      </c>
      <c r="L20" s="163"/>
      <c r="M20" s="163"/>
      <c r="N20" s="163"/>
      <c r="O20" s="9" t="s">
        <v>17</v>
      </c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9"/>
      <c r="AB20" s="11"/>
      <c r="AC20" s="3"/>
      <c r="AD20" s="3"/>
      <c r="AE20" s="3"/>
      <c r="AF20" s="3"/>
      <c r="AG20" s="11"/>
    </row>
    <row r="21" spans="1:33" ht="14.7" thickTop="1" x14ac:dyDescent="0.55000000000000004">
      <c r="A21" s="11"/>
      <c r="B21" s="48"/>
      <c r="C21" s="21"/>
      <c r="D21" s="21"/>
      <c r="E21" s="49"/>
      <c r="F21" s="50"/>
      <c r="G21" s="50"/>
      <c r="H21" s="48"/>
      <c r="I21" s="48"/>
      <c r="J21" s="11"/>
      <c r="K21" s="11"/>
      <c r="L21" s="11"/>
      <c r="M21" s="21"/>
      <c r="N21" s="21"/>
      <c r="O21" s="11"/>
      <c r="P21" s="11"/>
      <c r="Q21" s="11"/>
      <c r="R21" s="21"/>
      <c r="S21" s="21"/>
      <c r="T21" s="11"/>
      <c r="U21" s="11"/>
      <c r="V21" s="11"/>
      <c r="W21" s="21"/>
      <c r="X21" s="21"/>
      <c r="Y21" s="11"/>
      <c r="Z21" s="11"/>
      <c r="AA21" s="9"/>
      <c r="AB21" s="11"/>
      <c r="AC21" s="3"/>
      <c r="AD21" s="3"/>
      <c r="AE21" s="3"/>
      <c r="AF21" s="3"/>
      <c r="AG21" s="11"/>
    </row>
    <row r="22" spans="1:33" x14ac:dyDescent="0.55000000000000004">
      <c r="A22" s="51" t="s">
        <v>19</v>
      </c>
      <c r="B22" s="11"/>
      <c r="C22" s="11"/>
      <c r="D22" s="11"/>
      <c r="E22" s="11"/>
      <c r="F22" s="11"/>
      <c r="G22" s="11"/>
      <c r="H22" s="11"/>
      <c r="I22" s="11"/>
      <c r="J22" s="11"/>
      <c r="K22" s="21"/>
      <c r="L22" s="2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3"/>
      <c r="AE22" s="3"/>
      <c r="AF22" s="195"/>
      <c r="AG22" s="3"/>
    </row>
    <row r="23" spans="1:33" ht="16.8" x14ac:dyDescent="0.75">
      <c r="A23" s="158">
        <v>0.5</v>
      </c>
      <c r="B23" s="158"/>
      <c r="C23" s="158"/>
      <c r="D23" s="158"/>
      <c r="E23" s="36" t="s">
        <v>16</v>
      </c>
      <c r="F23" s="11" t="s">
        <v>20</v>
      </c>
      <c r="G23" s="158" t="s">
        <v>21</v>
      </c>
      <c r="H23" s="158"/>
      <c r="I23" s="158"/>
      <c r="J23" s="158"/>
      <c r="K23" s="52" t="s">
        <v>6</v>
      </c>
      <c r="L23" s="158" t="s">
        <v>22</v>
      </c>
      <c r="M23" s="158"/>
      <c r="N23" s="158"/>
      <c r="O23" s="158"/>
      <c r="P23" s="11" t="s">
        <v>23</v>
      </c>
      <c r="Q23" s="53" t="s">
        <v>4</v>
      </c>
      <c r="R23" s="11" t="s">
        <v>19</v>
      </c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54"/>
      <c r="AD23" s="3"/>
      <c r="AE23" s="3"/>
      <c r="AF23" s="3"/>
      <c r="AG23" s="3"/>
    </row>
    <row r="24" spans="1:33" ht="14.7" thickBot="1" x14ac:dyDescent="0.6">
      <c r="A24" s="158">
        <v>0.5</v>
      </c>
      <c r="B24" s="158"/>
      <c r="C24" s="158"/>
      <c r="D24" s="158"/>
      <c r="E24" s="36" t="s">
        <v>16</v>
      </c>
      <c r="F24" s="11" t="s">
        <v>20</v>
      </c>
      <c r="G24" s="158">
        <f>+C14</f>
        <v>1625</v>
      </c>
      <c r="H24" s="158"/>
      <c r="I24" s="158"/>
      <c r="J24" s="158"/>
      <c r="K24" s="52" t="s">
        <v>6</v>
      </c>
      <c r="L24" s="158">
        <f>M3-P17</f>
        <v>32.5</v>
      </c>
      <c r="M24" s="158"/>
      <c r="N24" s="158"/>
      <c r="O24" s="158"/>
      <c r="P24" s="11" t="s">
        <v>23</v>
      </c>
      <c r="Q24" s="53" t="s">
        <v>4</v>
      </c>
      <c r="R24" s="159">
        <f>A24*(G24+L24)</f>
        <v>828.75</v>
      </c>
      <c r="S24" s="159"/>
      <c r="T24" s="159"/>
      <c r="U24" s="159"/>
      <c r="V24" s="11"/>
      <c r="W24" s="11"/>
      <c r="X24" s="11"/>
      <c r="Y24" s="11"/>
      <c r="Z24" s="11"/>
      <c r="AA24" s="11"/>
      <c r="AB24" s="11"/>
      <c r="AC24" s="55" t="s">
        <v>14</v>
      </c>
      <c r="AD24" s="56" t="s">
        <v>24</v>
      </c>
      <c r="AE24" s="3"/>
      <c r="AF24" s="55" t="s">
        <v>14</v>
      </c>
      <c r="AG24" s="56" t="s">
        <v>24</v>
      </c>
    </row>
    <row r="25" spans="1:33" ht="14.7" thickTop="1" x14ac:dyDescent="0.55000000000000004">
      <c r="A25" s="11"/>
      <c r="B25" s="11"/>
      <c r="C25" s="11"/>
      <c r="D25" s="11"/>
      <c r="E25" s="48"/>
      <c r="F25" s="57"/>
      <c r="G25" s="57"/>
      <c r="H25" s="58"/>
      <c r="I25" s="58"/>
      <c r="J25" s="57"/>
      <c r="K25" s="57"/>
      <c r="L25" s="59"/>
      <c r="M25" s="59"/>
      <c r="N25" s="59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60">
        <v>0</v>
      </c>
      <c r="AD25" s="61">
        <f>IF(AC25="","",AC25*$G$5+$M$5)</f>
        <v>10</v>
      </c>
      <c r="AE25" s="3"/>
      <c r="AF25" s="60">
        <v>0</v>
      </c>
      <c r="AG25" s="61">
        <f>IF(AF25="","",AF25*$G$3+$M$3)</f>
        <v>75</v>
      </c>
    </row>
    <row r="26" spans="1:33" x14ac:dyDescent="0.55000000000000004">
      <c r="A26" s="51" t="s">
        <v>25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60">
        <v>0</v>
      </c>
      <c r="AD26" s="61">
        <f>IF(AC26="","",$P$17)</f>
        <v>42.5</v>
      </c>
      <c r="AE26" s="3"/>
      <c r="AF26" s="60">
        <v>0</v>
      </c>
      <c r="AG26" s="61">
        <f>IF(AF26="","",$P$17)</f>
        <v>42.5</v>
      </c>
    </row>
    <row r="27" spans="1:33" ht="16.8" x14ac:dyDescent="0.75">
      <c r="A27" s="158">
        <v>0.5</v>
      </c>
      <c r="B27" s="158"/>
      <c r="C27" s="158"/>
      <c r="D27" s="158"/>
      <c r="E27" s="36" t="s">
        <v>16</v>
      </c>
      <c r="F27" s="11" t="s">
        <v>20</v>
      </c>
      <c r="G27" s="158" t="s">
        <v>26</v>
      </c>
      <c r="H27" s="158"/>
      <c r="I27" s="158"/>
      <c r="J27" s="158"/>
      <c r="K27" s="52" t="s">
        <v>6</v>
      </c>
      <c r="L27" s="158" t="s">
        <v>27</v>
      </c>
      <c r="M27" s="158"/>
      <c r="N27" s="158"/>
      <c r="O27" s="158"/>
      <c r="P27" s="11" t="s">
        <v>23</v>
      </c>
      <c r="Q27" s="53" t="s">
        <v>4</v>
      </c>
      <c r="R27" s="11" t="s">
        <v>25</v>
      </c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60">
        <f>IFERROR(IF(AC26+((($M$3-$M$5)/($G$3-$G$5)*-1))/100&gt;$C$14,MAX($AC$25:AC26),AC26+((($M$3-$M$5)/($G$3-$G$5)*-1))/100),MAX($AC$25:AC26))</f>
        <v>16.25</v>
      </c>
      <c r="AD27" s="61">
        <f>IF(AC27="","",AC27*$G$5+$M$5)</f>
        <v>10.324999999999999</v>
      </c>
      <c r="AE27" s="62"/>
      <c r="AF27" s="60">
        <f>IFERROR(IF(AF26+((($M$3-$M$5)/($G$3-$G$5)*-1))/100&gt;$C$14,MAX($AF$25:AF26),AF26+((($M$3-$M$5)/($G$3-$G$5)*-1))/100),MAX($AF$25:AF26))</f>
        <v>16.25</v>
      </c>
      <c r="AG27" s="61">
        <f>IF(AF27="","",AF27*$G$3+$M$3)</f>
        <v>74.674999999999997</v>
      </c>
    </row>
    <row r="28" spans="1:33" ht="14.7" thickBot="1" x14ac:dyDescent="0.6">
      <c r="A28" s="158">
        <v>0.5</v>
      </c>
      <c r="B28" s="158"/>
      <c r="C28" s="158"/>
      <c r="D28" s="158"/>
      <c r="E28" s="36" t="s">
        <v>16</v>
      </c>
      <c r="F28" s="11" t="s">
        <v>20</v>
      </c>
      <c r="G28" s="158">
        <f>+C14</f>
        <v>1625</v>
      </c>
      <c r="H28" s="158"/>
      <c r="I28" s="158"/>
      <c r="J28" s="158"/>
      <c r="K28" s="52" t="s">
        <v>6</v>
      </c>
      <c r="L28" s="158">
        <f>P17-AE17</f>
        <v>32.5</v>
      </c>
      <c r="M28" s="158"/>
      <c r="N28" s="158"/>
      <c r="O28" s="158"/>
      <c r="P28" s="11" t="s">
        <v>23</v>
      </c>
      <c r="Q28" s="53" t="s">
        <v>4</v>
      </c>
      <c r="R28" s="159">
        <f>A28*(G28+L28)</f>
        <v>828.75</v>
      </c>
      <c r="S28" s="159"/>
      <c r="T28" s="159"/>
      <c r="U28" s="159"/>
      <c r="V28" s="11"/>
      <c r="W28" s="11"/>
      <c r="X28" s="11"/>
      <c r="Y28" s="11"/>
      <c r="Z28" s="11"/>
      <c r="AA28" s="11"/>
      <c r="AB28" s="11"/>
      <c r="AC28" s="60">
        <f>IFERROR(AC27,"")</f>
        <v>16.25</v>
      </c>
      <c r="AD28" s="61">
        <f>IF(AC28="","",$P$17)</f>
        <v>42.5</v>
      </c>
      <c r="AE28" s="62"/>
      <c r="AF28" s="60">
        <f>IFERROR(AF27,"")</f>
        <v>16.25</v>
      </c>
      <c r="AG28" s="61">
        <f>IF(AF28="","",$P$17)</f>
        <v>42.5</v>
      </c>
    </row>
    <row r="29" spans="1:33" ht="14.7" thickTop="1" x14ac:dyDescent="0.55000000000000004">
      <c r="A29" s="21"/>
      <c r="B29" s="2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60">
        <f>IFERROR(IF(AC28+((($M$3-$M$5)/($G$3-$G$5)*-1))/100&gt;$C$14,MAX($AC$25:AC28),AC28+((($M$3-$M$5)/($G$3-$G$5)*-1))/100),MAX($AC$25:AC28))</f>
        <v>32.5</v>
      </c>
      <c r="AD29" s="61">
        <f t="shared" ref="AD29" si="0">IF(AC29="","",AC29*$G$5+$M$5)</f>
        <v>10.65</v>
      </c>
      <c r="AE29" s="62"/>
      <c r="AF29" s="60">
        <f>IFERROR(IF(AF28+((($M$3-$M$5)/($G$3-$G$5)*-1))/100&gt;$C$14,MAX($AF$25:AF28),AF28+((($M$3-$M$5)/($G$3-$G$5)*-1))/100),MAX($AF$25:AF28))</f>
        <v>32.5</v>
      </c>
      <c r="AG29" s="61">
        <f t="shared" ref="AG29" si="1">IF(AF29="","",AF29*$G$3+$M$3)</f>
        <v>74.349999999999994</v>
      </c>
    </row>
    <row r="30" spans="1:33" x14ac:dyDescent="0.55000000000000004">
      <c r="A30" s="21"/>
      <c r="B30" s="11"/>
      <c r="C30" s="11"/>
      <c r="D30" s="11"/>
      <c r="E30" s="11"/>
      <c r="F30" s="11"/>
      <c r="G30" s="11"/>
      <c r="H30" s="11"/>
      <c r="I30" s="11"/>
      <c r="J30" s="21"/>
      <c r="K30" s="21"/>
      <c r="L30" s="21"/>
      <c r="M30" s="2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60">
        <f>IFERROR(AC29,"")</f>
        <v>32.5</v>
      </c>
      <c r="AD30" s="61">
        <f t="shared" ref="AD30" si="2">IF(AC30="","",$P$17)</f>
        <v>42.5</v>
      </c>
      <c r="AE30" s="62"/>
      <c r="AF30" s="60">
        <f>IFERROR(AF29,"")</f>
        <v>32.5</v>
      </c>
      <c r="AG30" s="61">
        <f t="shared" ref="AG30" si="3">IF(AF30="","",$P$17)</f>
        <v>42.5</v>
      </c>
    </row>
    <row r="31" spans="1:33" x14ac:dyDescent="0.55000000000000004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60">
        <f>IFERROR(IF(AC30+((($M$3-$M$5)/($G$3-$G$5)*-1))/100&gt;$C$14,MAX($AC$25:AC30),AC30+((($M$3-$M$5)/($G$3-$G$5)*-1))/100),MAX($AC$25:AC30))</f>
        <v>48.75</v>
      </c>
      <c r="AD31" s="61">
        <f t="shared" ref="AD31" si="4">IF(AC31="","",AC31*$G$5+$M$5)</f>
        <v>10.975</v>
      </c>
      <c r="AE31" s="21"/>
      <c r="AF31" s="60">
        <f>IFERROR(IF(AF30+((($M$3-$M$5)/($G$3-$G$5)*-1))/100&gt;$C$14,MAX($AF$25:AF30),AF30+((($M$3-$M$5)/($G$3-$G$5)*-1))/100),MAX($AF$25:AF30))</f>
        <v>48.75</v>
      </c>
      <c r="AG31" s="61">
        <f t="shared" ref="AG31" si="5">IF(AF31="","",AF31*$G$3+$M$3)</f>
        <v>74.025000000000006</v>
      </c>
    </row>
    <row r="32" spans="1:33" x14ac:dyDescent="0.55000000000000004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57"/>
      <c r="O32" s="21"/>
      <c r="P32" s="21"/>
      <c r="Q32" s="21"/>
      <c r="R32" s="21"/>
      <c r="S32" s="21"/>
      <c r="T32" s="21"/>
      <c r="U32" s="11"/>
      <c r="V32" s="11"/>
      <c r="W32" s="11"/>
      <c r="X32" s="11"/>
      <c r="Y32" s="11"/>
      <c r="Z32" s="11"/>
      <c r="AA32" s="11"/>
      <c r="AB32" s="11"/>
      <c r="AC32" s="60">
        <f t="shared" ref="AC32" si="6">IFERROR(AC31,"")</f>
        <v>48.75</v>
      </c>
      <c r="AD32" s="61">
        <f t="shared" ref="AD32" si="7">IF(AC32="","",$P$17)</f>
        <v>42.5</v>
      </c>
      <c r="AE32" s="11"/>
      <c r="AF32" s="60">
        <f t="shared" ref="AF32" si="8">IFERROR(AF31,"")</f>
        <v>48.75</v>
      </c>
      <c r="AG32" s="61">
        <f t="shared" ref="AG32" si="9">IF(AF32="","",$P$17)</f>
        <v>42.5</v>
      </c>
    </row>
    <row r="33" spans="1:33" x14ac:dyDescent="0.55000000000000004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60">
        <f>IFERROR(IF(AC32+((($M$3-$M$5)/($G$3-$G$5)*-1))/100&gt;$C$14,MAX($AC$25:AC32),AC32+((($M$3-$M$5)/($G$3-$G$5)*-1))/100),MAX($AC$25:AC32))</f>
        <v>65</v>
      </c>
      <c r="AD33" s="61">
        <f t="shared" ref="AD33" si="10">IF(AC33="","",AC33*$G$5+$M$5)</f>
        <v>11.3</v>
      </c>
      <c r="AE33" s="11"/>
      <c r="AF33" s="60">
        <f>IFERROR(IF(AF32+((($M$3-$M$5)/($G$3-$G$5)*-1))/100&gt;$C$14,MAX($AF$25:AF32),AF32+((($M$3-$M$5)/($G$3-$G$5)*-1))/100),MAX($AF$25:AF32))</f>
        <v>65</v>
      </c>
      <c r="AG33" s="61">
        <f t="shared" ref="AG33" si="11">IF(AF33="","",AF33*$G$3+$M$3)</f>
        <v>73.7</v>
      </c>
    </row>
    <row r="34" spans="1:33" x14ac:dyDescent="0.55000000000000004">
      <c r="A34" s="11"/>
      <c r="B34" s="11"/>
      <c r="C34" s="11"/>
      <c r="D34" s="11"/>
      <c r="E34" s="11"/>
      <c r="F34" s="11"/>
      <c r="G34" s="11"/>
      <c r="H34" s="11"/>
      <c r="I34" s="11"/>
      <c r="J34" s="21"/>
      <c r="K34" s="21"/>
      <c r="L34" s="57"/>
      <c r="M34" s="57"/>
      <c r="N34" s="63"/>
      <c r="O34" s="57"/>
      <c r="P34" s="57"/>
      <c r="Q34" s="58"/>
      <c r="R34" s="57"/>
      <c r="S34" s="57"/>
      <c r="T34" s="11"/>
      <c r="U34" s="11"/>
      <c r="V34" s="11"/>
      <c r="W34" s="11"/>
      <c r="X34" s="11"/>
      <c r="Y34" s="11"/>
      <c r="Z34" s="11"/>
      <c r="AA34" s="11"/>
      <c r="AB34" s="11"/>
      <c r="AC34" s="60">
        <f t="shared" ref="AC34" si="12">IFERROR(AC33,"")</f>
        <v>65</v>
      </c>
      <c r="AD34" s="61">
        <f t="shared" ref="AD34" si="13">IF(AC34="","",$P$17)</f>
        <v>42.5</v>
      </c>
      <c r="AE34" s="11"/>
      <c r="AF34" s="60">
        <f t="shared" ref="AF34" si="14">IFERROR(AF33,"")</f>
        <v>65</v>
      </c>
      <c r="AG34" s="61">
        <f t="shared" ref="AG34" si="15">IF(AF34="","",$P$17)</f>
        <v>42.5</v>
      </c>
    </row>
    <row r="35" spans="1:33" x14ac:dyDescent="0.55000000000000004">
      <c r="A35" s="11"/>
      <c r="B35" s="11"/>
      <c r="C35" s="11"/>
      <c r="D35" s="11"/>
      <c r="E35" s="11"/>
      <c r="F35" s="11"/>
      <c r="G35" s="11"/>
      <c r="H35" s="11"/>
      <c r="I35" s="11"/>
      <c r="J35" s="21"/>
      <c r="K35" s="21"/>
      <c r="L35" s="21"/>
      <c r="M35" s="2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60">
        <f>IFERROR(IF(AC34+((($M$3-$M$5)/($G$3-$G$5)*-1))/100&gt;$C$14,MAX($AC$25:AC34),AC34+((($M$3-$M$5)/($G$3-$G$5)*-1))/100),MAX($AC$25:AC34))</f>
        <v>81.25</v>
      </c>
      <c r="AD35" s="61">
        <f t="shared" ref="AD35" si="16">IF(AC35="","",AC35*$G$5+$M$5)</f>
        <v>11.625</v>
      </c>
      <c r="AE35" s="11"/>
      <c r="AF35" s="60">
        <f>IFERROR(IF(AF34+((($M$3-$M$5)/($G$3-$G$5)*-1))/100&gt;$C$14,MAX($AF$25:AF34),AF34+((($M$3-$M$5)/($G$3-$G$5)*-1))/100),MAX($AF$25:AF34))</f>
        <v>81.25</v>
      </c>
      <c r="AG35" s="61">
        <f t="shared" ref="AG35" si="17">IF(AF35="","",AF35*$G$3+$M$3)</f>
        <v>73.375</v>
      </c>
    </row>
    <row r="36" spans="1:33" x14ac:dyDescent="0.55000000000000004">
      <c r="A36" s="21"/>
      <c r="B36" s="21"/>
      <c r="C36" s="2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21"/>
      <c r="AC36" s="60">
        <f t="shared" ref="AC36" si="18">IFERROR(AC35,"")</f>
        <v>81.25</v>
      </c>
      <c r="AD36" s="61">
        <f t="shared" ref="AD36" si="19">IF(AC36="","",$P$17)</f>
        <v>42.5</v>
      </c>
      <c r="AE36" s="11"/>
      <c r="AF36" s="60">
        <f t="shared" ref="AF36" si="20">IFERROR(AF35,"")</f>
        <v>81.25</v>
      </c>
      <c r="AG36" s="61">
        <f t="shared" ref="AG36" si="21">IF(AF36="","",$P$17)</f>
        <v>42.5</v>
      </c>
    </row>
    <row r="37" spans="1:33" x14ac:dyDescent="0.55000000000000004">
      <c r="A37" s="11"/>
      <c r="B37" s="11"/>
      <c r="C37" s="11"/>
      <c r="D37" s="11"/>
      <c r="E37" s="11"/>
      <c r="F37" s="53"/>
      <c r="G37" s="11"/>
      <c r="H37" s="11"/>
      <c r="I37" s="11"/>
      <c r="J37" s="52"/>
      <c r="K37" s="21"/>
      <c r="L37" s="21"/>
      <c r="M37" s="21"/>
      <c r="N37" s="48"/>
      <c r="O37" s="64"/>
      <c r="P37" s="65"/>
      <c r="Q37" s="65"/>
      <c r="R37" s="48"/>
      <c r="S37" s="52"/>
      <c r="T37" s="52"/>
      <c r="U37" s="52"/>
      <c r="V37" s="21"/>
      <c r="W37" s="21"/>
      <c r="X37" s="21"/>
      <c r="Y37" s="21"/>
      <c r="Z37" s="66"/>
      <c r="AA37" s="11"/>
      <c r="AB37" s="11"/>
      <c r="AC37" s="60">
        <f>IFERROR(IF(AC36+((($M$3-$M$5)/($G$3-$G$5)*-1))/100&gt;$C$14,MAX($AC$25:AC36),AC36+((($M$3-$M$5)/($G$3-$G$5)*-1))/100),MAX($AC$25:AC36))</f>
        <v>97.5</v>
      </c>
      <c r="AD37" s="61">
        <f t="shared" ref="AD37" si="22">IF(AC37="","",AC37*$G$5+$M$5)</f>
        <v>11.95</v>
      </c>
      <c r="AE37" s="21"/>
      <c r="AF37" s="60">
        <f>IFERROR(IF(AF36+((($M$3-$M$5)/($G$3-$G$5)*-1))/100&gt;$C$14,MAX($AF$25:AF36),AF36+((($M$3-$M$5)/($G$3-$G$5)*-1))/100),MAX($AF$25:AF36))</f>
        <v>97.5</v>
      </c>
      <c r="AG37" s="61">
        <f t="shared" ref="AG37" si="23">IF(AF37="","",AF37*$G$3+$M$3)</f>
        <v>73.05</v>
      </c>
    </row>
    <row r="38" spans="1:33" x14ac:dyDescent="0.55000000000000004">
      <c r="A38" s="11"/>
      <c r="B38" s="11"/>
      <c r="C38" s="11"/>
      <c r="D38" s="11"/>
      <c r="E38" s="11"/>
      <c r="F38" s="53"/>
      <c r="G38" s="11"/>
      <c r="H38" s="11"/>
      <c r="I38" s="11"/>
      <c r="J38" s="52"/>
      <c r="K38" s="21"/>
      <c r="L38" s="67"/>
      <c r="M38" s="21"/>
      <c r="N38" s="48"/>
      <c r="O38" s="64"/>
      <c r="P38" s="65"/>
      <c r="Q38" s="65"/>
      <c r="R38" s="48"/>
      <c r="S38" s="52"/>
      <c r="T38" s="52"/>
      <c r="U38" s="52"/>
      <c r="V38" s="21"/>
      <c r="W38" s="21"/>
      <c r="X38" s="21"/>
      <c r="Y38" s="21"/>
      <c r="Z38" s="66"/>
      <c r="AA38" s="11"/>
      <c r="AB38" s="11"/>
      <c r="AC38" s="60">
        <f t="shared" ref="AC38" si="24">IFERROR(AC37,"")</f>
        <v>97.5</v>
      </c>
      <c r="AD38" s="61">
        <f t="shared" ref="AD38" si="25">IF(AC38="","",$P$17)</f>
        <v>42.5</v>
      </c>
      <c r="AE38" s="11"/>
      <c r="AF38" s="60">
        <f t="shared" ref="AF38" si="26">IFERROR(AF37,"")</f>
        <v>97.5</v>
      </c>
      <c r="AG38" s="61">
        <f t="shared" ref="AG38" si="27">IF(AF38="","",$P$17)</f>
        <v>42.5</v>
      </c>
    </row>
    <row r="39" spans="1:33" x14ac:dyDescent="0.55000000000000004">
      <c r="A39" s="21"/>
      <c r="B39" s="2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60">
        <f>IFERROR(IF(AC38+((($M$3-$M$5)/($G$3-$G$5)*-1))/100&gt;$C$14,MAX($AC$25:AC38),AC38+((($M$3-$M$5)/($G$3-$G$5)*-1))/100),MAX($AC$25:AC38))</f>
        <v>113.75</v>
      </c>
      <c r="AD39" s="61">
        <f t="shared" ref="AD39" si="28">IF(AC39="","",AC39*$G$5+$M$5)</f>
        <v>12.275</v>
      </c>
      <c r="AE39" s="11"/>
      <c r="AF39" s="60">
        <f>IFERROR(IF(AF38+((($M$3-$M$5)/($G$3-$G$5)*-1))/100&gt;$C$14,MAX($AF$25:AF38),AF38+((($M$3-$M$5)/($G$3-$G$5)*-1))/100),MAX($AF$25:AF38))</f>
        <v>113.75</v>
      </c>
      <c r="AG39" s="61">
        <f t="shared" ref="AG39" si="29">IF(AF39="","",AF39*$G$3+$M$3)</f>
        <v>72.724999999999994</v>
      </c>
    </row>
    <row r="40" spans="1:33" x14ac:dyDescent="0.55000000000000004">
      <c r="A40" s="21"/>
      <c r="B40" s="11"/>
      <c r="C40" s="11"/>
      <c r="D40" s="21"/>
      <c r="E40" s="21"/>
      <c r="F40" s="49"/>
      <c r="G40" s="21"/>
      <c r="H40" s="21"/>
      <c r="I40" s="11"/>
      <c r="J40" s="21"/>
      <c r="K40" s="21"/>
      <c r="L40" s="52"/>
      <c r="M40" s="21"/>
      <c r="N40" s="21"/>
      <c r="O40" s="21"/>
      <c r="P40" s="11"/>
      <c r="Q40" s="11"/>
      <c r="R40" s="11"/>
      <c r="S40" s="11"/>
      <c r="T40" s="11"/>
      <c r="U40" s="11"/>
      <c r="V40" s="11"/>
      <c r="W40" s="11"/>
      <c r="X40" s="21"/>
      <c r="Y40" s="21"/>
      <c r="Z40" s="21"/>
      <c r="AA40" s="11"/>
      <c r="AB40" s="11"/>
      <c r="AC40" s="60">
        <f t="shared" ref="AC40" si="30">IFERROR(AC39,"")</f>
        <v>113.75</v>
      </c>
      <c r="AD40" s="61">
        <f t="shared" ref="AD40" si="31">IF(AC40="","",$P$17)</f>
        <v>42.5</v>
      </c>
      <c r="AE40" s="11"/>
      <c r="AF40" s="60">
        <f t="shared" ref="AF40" si="32">IFERROR(AF39,"")</f>
        <v>113.75</v>
      </c>
      <c r="AG40" s="61">
        <f t="shared" ref="AG40" si="33">IF(AF40="","",$P$17)</f>
        <v>42.5</v>
      </c>
    </row>
    <row r="41" spans="1:33" x14ac:dyDescent="0.55000000000000004">
      <c r="A41" s="21"/>
      <c r="B41" s="11"/>
      <c r="C41" s="11"/>
      <c r="D41" s="21"/>
      <c r="E41" s="21"/>
      <c r="F41" s="49"/>
      <c r="G41" s="21"/>
      <c r="H41" s="21"/>
      <c r="I41" s="11"/>
      <c r="J41" s="21"/>
      <c r="K41" s="21"/>
      <c r="L41" s="52"/>
      <c r="M41" s="21"/>
      <c r="N41" s="21"/>
      <c r="O41" s="21"/>
      <c r="P41" s="21"/>
      <c r="Q41" s="21"/>
      <c r="R41" s="11"/>
      <c r="S41" s="11"/>
      <c r="T41" s="11"/>
      <c r="U41" s="11"/>
      <c r="V41" s="11"/>
      <c r="W41" s="11"/>
      <c r="X41" s="21"/>
      <c r="Y41" s="21"/>
      <c r="Z41" s="21"/>
      <c r="AA41" s="11"/>
      <c r="AB41" s="11"/>
      <c r="AC41" s="60">
        <f>IFERROR(IF(AC40+((($M$3-$M$5)/($G$3-$G$5)*-1))/100&gt;$C$14,MAX($AC$25:AC40),AC40+((($M$3-$M$5)/($G$3-$G$5)*-1))/100),MAX($AC$25:AC40))</f>
        <v>130</v>
      </c>
      <c r="AD41" s="61">
        <f t="shared" ref="AD41" si="34">IF(AC41="","",AC41*$G$5+$M$5)</f>
        <v>12.6</v>
      </c>
      <c r="AE41" s="11"/>
      <c r="AF41" s="60">
        <f>IFERROR(IF(AF40+((($M$3-$M$5)/($G$3-$G$5)*-1))/100&gt;$C$14,MAX($AF$25:AF40),AF40+((($M$3-$M$5)/($G$3-$G$5)*-1))/100),MAX($AF$25:AF40))</f>
        <v>130</v>
      </c>
      <c r="AG41" s="61">
        <f t="shared" ref="AG41" si="35">IF(AF41="","",AF41*$G$3+$M$3)</f>
        <v>72.400000000000006</v>
      </c>
    </row>
    <row r="42" spans="1:33" x14ac:dyDescent="0.55000000000000004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60">
        <f t="shared" ref="AC42" si="36">IFERROR(AC41,"")</f>
        <v>130</v>
      </c>
      <c r="AD42" s="61">
        <f t="shared" ref="AD42" si="37">IF(AC42="","",$P$17)</f>
        <v>42.5</v>
      </c>
      <c r="AE42" s="11"/>
      <c r="AF42" s="60">
        <f t="shared" ref="AF42" si="38">IFERROR(AF41,"")</f>
        <v>130</v>
      </c>
      <c r="AG42" s="61">
        <f t="shared" ref="AG42" si="39">IF(AF42="","",$P$17)</f>
        <v>42.5</v>
      </c>
    </row>
    <row r="43" spans="1:33" x14ac:dyDescent="0.55000000000000004">
      <c r="A43" s="11"/>
      <c r="B43" s="11"/>
      <c r="C43" s="11"/>
      <c r="D43" s="11"/>
      <c r="E43" s="11"/>
      <c r="F43" s="21"/>
      <c r="G43" s="21"/>
      <c r="H43" s="46"/>
      <c r="I43" s="46"/>
      <c r="J43" s="46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60">
        <f>IFERROR(IF(AC42+((($M$3-$M$5)/($G$3-$G$5)*-1))/100&gt;$C$14,MAX($AC$25:AC42),AC42+((($M$3-$M$5)/($G$3-$G$5)*-1))/100),MAX($AC$25:AC42))</f>
        <v>146.25</v>
      </c>
      <c r="AD43" s="61">
        <f t="shared" ref="AD43" si="40">IF(AC43="","",AC43*$G$5+$M$5)</f>
        <v>12.925000000000001</v>
      </c>
      <c r="AE43" s="11"/>
      <c r="AF43" s="60">
        <f>IFERROR(IF(AF42+((($M$3-$M$5)/($G$3-$G$5)*-1))/100&gt;$C$14,MAX($AF$25:AF42),AF42+((($M$3-$M$5)/($G$3-$G$5)*-1))/100),MAX($AF$25:AF42))</f>
        <v>146.25</v>
      </c>
      <c r="AG43" s="61">
        <f t="shared" ref="AG43" si="41">IF(AF43="","",AF43*$G$3+$M$3)</f>
        <v>72.075000000000003</v>
      </c>
    </row>
    <row r="44" spans="1:33" x14ac:dyDescent="0.55000000000000004">
      <c r="A44" s="11"/>
      <c r="B44" s="11"/>
      <c r="C44" s="11"/>
      <c r="D44" s="11"/>
      <c r="E44" s="11"/>
      <c r="F44" s="21"/>
      <c r="G44" s="21"/>
      <c r="H44" s="46"/>
      <c r="I44" s="46"/>
      <c r="J44" s="46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60">
        <f t="shared" ref="AC44" si="42">IFERROR(AC43,"")</f>
        <v>146.25</v>
      </c>
      <c r="AD44" s="61">
        <f t="shared" ref="AD44" si="43">IF(AC44="","",$P$17)</f>
        <v>42.5</v>
      </c>
      <c r="AE44" s="11"/>
      <c r="AF44" s="60">
        <f t="shared" ref="AF44" si="44">IFERROR(AF43,"")</f>
        <v>146.25</v>
      </c>
      <c r="AG44" s="61">
        <f t="shared" ref="AG44" si="45">IF(AF44="","",$P$17)</f>
        <v>42.5</v>
      </c>
    </row>
    <row r="45" spans="1:33" x14ac:dyDescent="0.55000000000000004">
      <c r="A45" s="11"/>
      <c r="B45" s="11"/>
      <c r="C45" s="11"/>
      <c r="D45" s="11"/>
      <c r="E45" s="11"/>
      <c r="F45" s="57"/>
      <c r="G45" s="57"/>
      <c r="H45" s="46"/>
      <c r="I45" s="46"/>
      <c r="J45" s="46"/>
      <c r="K45" s="11"/>
      <c r="L45" s="11"/>
      <c r="M45" s="11"/>
      <c r="N45" s="11"/>
      <c r="O45" s="11"/>
      <c r="P45" s="11"/>
      <c r="Q45" s="11"/>
      <c r="R45" s="11"/>
      <c r="S45" s="57"/>
      <c r="T45" s="21"/>
      <c r="U45" s="21"/>
      <c r="V45" s="21"/>
      <c r="W45" s="11"/>
      <c r="X45" s="11"/>
      <c r="Y45" s="11"/>
      <c r="Z45" s="11"/>
      <c r="AA45" s="11"/>
      <c r="AB45" s="11"/>
      <c r="AC45" s="60">
        <f>IFERROR(IF(AC44+((($M$3-$M$5)/($G$3-$G$5)*-1))/100&gt;$C$14,MAX($AC$25:AC44),AC44+((($M$3-$M$5)/($G$3-$G$5)*-1))/100),MAX($AC$25:AC44))</f>
        <v>162.5</v>
      </c>
      <c r="AD45" s="61">
        <f t="shared" ref="AD45" si="46">IF(AC45="","",AC45*$G$5+$M$5)</f>
        <v>13.25</v>
      </c>
      <c r="AE45" s="11"/>
      <c r="AF45" s="60">
        <f>IFERROR(IF(AF44+((($M$3-$M$5)/($G$3-$G$5)*-1))/100&gt;$C$14,MAX($AF$25:AF44),AF44+((($M$3-$M$5)/($G$3-$G$5)*-1))/100),MAX($AF$25:AF44))</f>
        <v>162.5</v>
      </c>
      <c r="AG45" s="61">
        <f t="shared" ref="AG45" si="47">IF(AF45="","",AF45*$G$3+$M$3)</f>
        <v>71.75</v>
      </c>
    </row>
    <row r="46" spans="1:33" x14ac:dyDescent="0.55000000000000004">
      <c r="A46" s="11"/>
      <c r="B46" s="11"/>
      <c r="C46" s="11"/>
      <c r="D46" s="11"/>
      <c r="E46" s="11"/>
      <c r="F46" s="21"/>
      <c r="G46" s="21"/>
      <c r="H46" s="43"/>
      <c r="I46" s="43"/>
      <c r="J46" s="43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60">
        <f t="shared" ref="AC46" si="48">IFERROR(AC45,"")</f>
        <v>162.5</v>
      </c>
      <c r="AD46" s="61">
        <f t="shared" ref="AD46" si="49">IF(AC46="","",$P$17)</f>
        <v>42.5</v>
      </c>
      <c r="AE46" s="11"/>
      <c r="AF46" s="60">
        <f t="shared" ref="AF46" si="50">IFERROR(AF45,"")</f>
        <v>162.5</v>
      </c>
      <c r="AG46" s="61">
        <f t="shared" ref="AG46" si="51">IF(AF46="","",$P$17)</f>
        <v>42.5</v>
      </c>
    </row>
    <row r="47" spans="1:33" x14ac:dyDescent="0.55000000000000004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60">
        <f>IFERROR(IF(AC46+((($M$3-$M$5)/($G$3-$G$5)*-1))/100&gt;$C$14,MAX($AC$25:AC46),AC46+((($M$3-$M$5)/($G$3-$G$5)*-1))/100),MAX($AC$25:AC46))</f>
        <v>178.75</v>
      </c>
      <c r="AD47" s="61">
        <f t="shared" ref="AD47" si="52">IF(AC47="","",AC47*$G$5+$M$5)</f>
        <v>13.574999999999999</v>
      </c>
      <c r="AE47" s="11"/>
      <c r="AF47" s="60">
        <f>IFERROR(IF(AF46+((($M$3-$M$5)/($G$3-$G$5)*-1))/100&gt;$C$14,MAX($AF$25:AF46),AF46+((($M$3-$M$5)/($G$3-$G$5)*-1))/100),MAX($AF$25:AF46))</f>
        <v>178.75</v>
      </c>
      <c r="AG47" s="61">
        <f t="shared" ref="AG47" si="53">IF(AF47="","",AF47*$G$3+$M$3)</f>
        <v>71.424999999999997</v>
      </c>
    </row>
    <row r="48" spans="1:33" x14ac:dyDescent="0.55000000000000004">
      <c r="A48" s="59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21"/>
      <c r="N48" s="21"/>
      <c r="O48" s="11"/>
      <c r="P48" s="11"/>
      <c r="Q48" s="11"/>
      <c r="R48" s="11"/>
      <c r="S48" s="11"/>
      <c r="T48" s="21"/>
      <c r="U48" s="21"/>
      <c r="V48" s="11"/>
      <c r="W48" s="11"/>
      <c r="X48" s="11"/>
      <c r="Y48" s="11"/>
      <c r="Z48" s="11"/>
      <c r="AA48" s="21"/>
      <c r="AB48" s="11"/>
      <c r="AC48" s="60">
        <f t="shared" ref="AC48" si="54">IFERROR(AC47,"")</f>
        <v>178.75</v>
      </c>
      <c r="AD48" s="61">
        <f t="shared" ref="AD48" si="55">IF(AC48="","",$P$17)</f>
        <v>42.5</v>
      </c>
      <c r="AE48" s="11"/>
      <c r="AF48" s="60">
        <f t="shared" ref="AF48" si="56">IFERROR(AF47,"")</f>
        <v>178.75</v>
      </c>
      <c r="AG48" s="61">
        <f t="shared" ref="AG48" si="57">IF(AF48="","",$P$17)</f>
        <v>42.5</v>
      </c>
    </row>
    <row r="49" spans="1:33" x14ac:dyDescent="0.55000000000000004">
      <c r="A49" s="11"/>
      <c r="B49" s="11"/>
      <c r="C49" s="11"/>
      <c r="D49" s="11"/>
      <c r="E49" s="11"/>
      <c r="F49" s="11"/>
      <c r="G49" s="11"/>
      <c r="H49" s="11"/>
      <c r="I49" s="21"/>
      <c r="J49" s="21"/>
      <c r="K49" s="11"/>
      <c r="L49" s="11"/>
      <c r="M49" s="11"/>
      <c r="N49" s="11"/>
      <c r="O49" s="11"/>
      <c r="P49" s="21"/>
      <c r="Q49" s="21"/>
      <c r="R49" s="11"/>
      <c r="S49" s="11"/>
      <c r="T49" s="11"/>
      <c r="U49" s="11"/>
      <c r="V49" s="11"/>
      <c r="W49" s="11"/>
      <c r="X49" s="11"/>
      <c r="Y49" s="11"/>
      <c r="Z49" s="11"/>
      <c r="AA49" s="21"/>
      <c r="AB49" s="21"/>
      <c r="AC49" s="60">
        <f>IFERROR(IF(AC48+((($M$3-$M$5)/($G$3-$G$5)*-1))/100&gt;$C$14,MAX($AC$25:AC48),AC48+((($M$3-$M$5)/($G$3-$G$5)*-1))/100),MAX($AC$25:AC48))</f>
        <v>195</v>
      </c>
      <c r="AD49" s="61">
        <f t="shared" ref="AD49" si="58">IF(AC49="","",AC49*$G$5+$M$5)</f>
        <v>13.9</v>
      </c>
      <c r="AE49" s="11"/>
      <c r="AF49" s="60">
        <f>IFERROR(IF(AF48+((($M$3-$M$5)/($G$3-$G$5)*-1))/100&gt;$C$14,MAX($AF$25:AF48),AF48+((($M$3-$M$5)/($G$3-$G$5)*-1))/100),MAX($AF$25:AF48))</f>
        <v>195</v>
      </c>
      <c r="AG49" s="61">
        <f t="shared" ref="AG49" si="59">IF(AF49="","",AF49*$G$3+$M$3)</f>
        <v>71.099999999999994</v>
      </c>
    </row>
    <row r="50" spans="1:33" x14ac:dyDescent="0.5500000000000000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43"/>
      <c r="L50" s="43"/>
      <c r="M50" s="43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60">
        <f t="shared" ref="AC50" si="60">IFERROR(AC49,"")</f>
        <v>195</v>
      </c>
      <c r="AD50" s="61">
        <f t="shared" ref="AD50" si="61">IF(AC50="","",$P$17)</f>
        <v>42.5</v>
      </c>
      <c r="AE50" s="21"/>
      <c r="AF50" s="60">
        <f t="shared" ref="AF50" si="62">IFERROR(AF49,"")</f>
        <v>195</v>
      </c>
      <c r="AG50" s="61">
        <f t="shared" ref="AG50" si="63">IF(AF50="","",$P$17)</f>
        <v>42.5</v>
      </c>
    </row>
    <row r="51" spans="1:33" x14ac:dyDescent="0.55000000000000004">
      <c r="A51" s="11"/>
      <c r="B51" s="11"/>
      <c r="C51" s="11"/>
      <c r="D51" s="11"/>
      <c r="E51" s="11"/>
      <c r="F51" s="11"/>
      <c r="G51" s="11"/>
      <c r="H51" s="21"/>
      <c r="I51" s="21"/>
      <c r="J51" s="11"/>
      <c r="K51" s="11"/>
      <c r="L51" s="11"/>
      <c r="M51" s="21"/>
      <c r="N51" s="21"/>
      <c r="O51" s="57"/>
      <c r="P51" s="21"/>
      <c r="Q51" s="21"/>
      <c r="R51" s="21"/>
      <c r="S51" s="11"/>
      <c r="T51" s="11"/>
      <c r="U51" s="11"/>
      <c r="V51" s="11"/>
      <c r="W51" s="21"/>
      <c r="X51" s="21"/>
      <c r="Y51" s="11"/>
      <c r="Z51" s="11"/>
      <c r="AA51" s="11"/>
      <c r="AB51" s="11"/>
      <c r="AC51" s="60">
        <f>IFERROR(IF(AC50+((($M$3-$M$5)/($G$3-$G$5)*-1))/100&gt;$C$14,MAX($AC$25:AC50),AC50+((($M$3-$M$5)/($G$3-$G$5)*-1))/100),MAX($AC$25:AC50))</f>
        <v>211.25</v>
      </c>
      <c r="AD51" s="61">
        <f t="shared" ref="AD51" si="64">IF(AC51="","",AC51*$G$5+$M$5)</f>
        <v>14.225</v>
      </c>
      <c r="AE51" s="11"/>
      <c r="AF51" s="60">
        <f>IFERROR(IF(AF50+((($M$3-$M$5)/($G$3-$G$5)*-1))/100&gt;$C$14,MAX($AF$25:AF50),AF50+((($M$3-$M$5)/($G$3-$G$5)*-1))/100),MAX($AF$25:AF50))</f>
        <v>211.25</v>
      </c>
      <c r="AG51" s="61">
        <f t="shared" ref="AG51" si="65">IF(AF51="","",AF51*$G$3+$M$3)</f>
        <v>70.775000000000006</v>
      </c>
    </row>
    <row r="52" spans="1:33" x14ac:dyDescent="0.5500000000000000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21"/>
      <c r="Q52" s="2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60">
        <f t="shared" ref="AC52" si="66">IFERROR(AC51,"")</f>
        <v>211.25</v>
      </c>
      <c r="AD52" s="61">
        <f t="shared" ref="AD52" si="67">IF(AC52="","",$P$17)</f>
        <v>42.5</v>
      </c>
      <c r="AE52" s="11"/>
      <c r="AF52" s="60">
        <f t="shared" ref="AF52" si="68">IFERROR(AF51,"")</f>
        <v>211.25</v>
      </c>
      <c r="AG52" s="61">
        <f t="shared" ref="AG52" si="69">IF(AF52="","",$P$17)</f>
        <v>42.5</v>
      </c>
    </row>
    <row r="53" spans="1:33" x14ac:dyDescent="0.5500000000000000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60">
        <f>IFERROR(IF(AC52+((($M$3-$M$5)/($G$3-$G$5)*-1))/100&gt;$C$14,MAX($AC$25:AC52),AC52+((($M$3-$M$5)/($G$3-$G$5)*-1))/100),MAX($AC$25:AC52))</f>
        <v>227.5</v>
      </c>
      <c r="AD53" s="61">
        <f t="shared" ref="AD53" si="70">IF(AC53="","",AC53*$G$5+$M$5)</f>
        <v>14.55</v>
      </c>
      <c r="AE53" s="11"/>
      <c r="AF53" s="60">
        <f>IFERROR(IF(AF52+((($M$3-$M$5)/($G$3-$G$5)*-1))/100&gt;$C$14,MAX($AF$25:AF52),AF52+((($M$3-$M$5)/($G$3-$G$5)*-1))/100),MAX($AF$25:AF52))</f>
        <v>227.5</v>
      </c>
      <c r="AG53" s="61">
        <f t="shared" ref="AG53" si="71">IF(AF53="","",AF53*$G$3+$M$3)</f>
        <v>70.45</v>
      </c>
    </row>
    <row r="54" spans="1:33" x14ac:dyDescent="0.5500000000000000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11"/>
      <c r="AB54" s="11"/>
      <c r="AC54" s="60">
        <f t="shared" ref="AC54" si="72">IFERROR(AC53,"")</f>
        <v>227.5</v>
      </c>
      <c r="AD54" s="61">
        <f t="shared" ref="AD54" si="73">IF(AC54="","",$P$17)</f>
        <v>42.5</v>
      </c>
      <c r="AE54" s="11"/>
      <c r="AF54" s="60">
        <f t="shared" ref="AF54" si="74">IFERROR(AF53,"")</f>
        <v>227.5</v>
      </c>
      <c r="AG54" s="61">
        <f t="shared" ref="AG54" si="75">IF(AF54="","",$P$17)</f>
        <v>42.5</v>
      </c>
    </row>
    <row r="55" spans="1:33" x14ac:dyDescent="0.5500000000000000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11"/>
      <c r="AB55" s="11"/>
      <c r="AC55" s="60">
        <f>IFERROR(IF(AC54+((($M$3-$M$5)/($G$3-$G$5)*-1))/100&gt;$C$14,MAX($AC$25:AC54),AC54+((($M$3-$M$5)/($G$3-$G$5)*-1))/100),MAX($AC$25:AC54))</f>
        <v>243.75</v>
      </c>
      <c r="AD55" s="61">
        <f t="shared" ref="AD55" si="76">IF(AC55="","",AC55*$G$5+$M$5)</f>
        <v>14.875</v>
      </c>
      <c r="AE55" s="11"/>
      <c r="AF55" s="60">
        <f>IFERROR(IF(AF54+((($M$3-$M$5)/($G$3-$G$5)*-1))/100&gt;$C$14,MAX($AF$25:AF54),AF54+((($M$3-$M$5)/($G$3-$G$5)*-1))/100),MAX($AF$25:AF54))</f>
        <v>243.75</v>
      </c>
      <c r="AG55" s="61">
        <f t="shared" ref="AG55" si="77">IF(AF55="","",AF55*$G$3+$M$3)</f>
        <v>70.125</v>
      </c>
    </row>
    <row r="56" spans="1:33" x14ac:dyDescent="0.5500000000000000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11"/>
      <c r="AB56" s="11"/>
      <c r="AC56" s="60">
        <f t="shared" ref="AC56" si="78">IFERROR(AC55,"")</f>
        <v>243.75</v>
      </c>
      <c r="AD56" s="61">
        <f t="shared" ref="AD56" si="79">IF(AC56="","",$P$17)</f>
        <v>42.5</v>
      </c>
      <c r="AE56" s="11"/>
      <c r="AF56" s="60">
        <f t="shared" ref="AF56" si="80">IFERROR(AF55,"")</f>
        <v>243.75</v>
      </c>
      <c r="AG56" s="61">
        <f t="shared" ref="AG56" si="81">IF(AF56="","",$P$17)</f>
        <v>42.5</v>
      </c>
    </row>
    <row r="57" spans="1:33" x14ac:dyDescent="0.5500000000000000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11"/>
      <c r="AB57" s="11"/>
      <c r="AC57" s="60">
        <f>IFERROR(IF(AC56+((($M$3-$M$5)/($G$3-$G$5)*-1))/100&gt;$C$14,MAX($AC$25:AC56),AC56+((($M$3-$M$5)/($G$3-$G$5)*-1))/100),MAX($AC$25:AC56))</f>
        <v>260</v>
      </c>
      <c r="AD57" s="61">
        <f t="shared" ref="AD57" si="82">IF(AC57="","",AC57*$G$5+$M$5)</f>
        <v>15.2</v>
      </c>
      <c r="AE57" s="11"/>
      <c r="AF57" s="60">
        <f>IFERROR(IF(AF56+((($M$3-$M$5)/($G$3-$G$5)*-1))/100&gt;$C$14,MAX($AF$25:AF56),AF56+((($M$3-$M$5)/($G$3-$G$5)*-1))/100),MAX($AF$25:AF56))</f>
        <v>260</v>
      </c>
      <c r="AG57" s="61">
        <f t="shared" ref="AG57" si="83">IF(AF57="","",AF57*$G$3+$M$3)</f>
        <v>69.8</v>
      </c>
    </row>
    <row r="58" spans="1:33" x14ac:dyDescent="0.5500000000000000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11"/>
      <c r="AB58" s="3"/>
      <c r="AC58" s="60">
        <f t="shared" ref="AC58" si="84">IFERROR(AC57,"")</f>
        <v>260</v>
      </c>
      <c r="AD58" s="61">
        <f t="shared" ref="AD58" si="85">IF(AC58="","",$P$17)</f>
        <v>42.5</v>
      </c>
      <c r="AE58" s="11"/>
      <c r="AF58" s="60">
        <f t="shared" ref="AF58" si="86">IFERROR(AF57,"")</f>
        <v>260</v>
      </c>
      <c r="AG58" s="61">
        <f t="shared" ref="AG58" si="87">IF(AF58="","",$P$17)</f>
        <v>42.5</v>
      </c>
    </row>
    <row r="59" spans="1:33" x14ac:dyDescent="0.5500000000000000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11"/>
      <c r="AB59" s="3"/>
      <c r="AC59" s="60">
        <f>IFERROR(IF(AC58+((($M$3-$M$5)/($G$3-$G$5)*-1))/100&gt;$C$14,MAX($AC$25:AC58),AC58+((($M$3-$M$5)/($G$3-$G$5)*-1))/100),MAX($AC$25:AC58))</f>
        <v>276.25</v>
      </c>
      <c r="AD59" s="61">
        <f t="shared" ref="AD59" si="88">IF(AC59="","",AC59*$G$5+$M$5)</f>
        <v>15.525</v>
      </c>
      <c r="AE59" s="3"/>
      <c r="AF59" s="60">
        <f>IFERROR(IF(AF58+((($M$3-$M$5)/($G$3-$G$5)*-1))/100&gt;$C$14,MAX($AF$25:AF58),AF58+((($M$3-$M$5)/($G$3-$G$5)*-1))/100),MAX($AF$25:AF58))</f>
        <v>276.25</v>
      </c>
      <c r="AG59" s="61">
        <f t="shared" ref="AG59" si="89">IF(AF59="","",AF59*$G$3+$M$3)</f>
        <v>69.474999999999994</v>
      </c>
    </row>
    <row r="60" spans="1:33" x14ac:dyDescent="0.5500000000000000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11"/>
      <c r="AB60" s="3"/>
      <c r="AC60" s="60">
        <f t="shared" ref="AC60" si="90">IFERROR(AC59,"")</f>
        <v>276.25</v>
      </c>
      <c r="AD60" s="61">
        <f t="shared" ref="AD60" si="91">IF(AC60="","",$P$17)</f>
        <v>42.5</v>
      </c>
      <c r="AE60" s="3"/>
      <c r="AF60" s="60">
        <f t="shared" ref="AF60" si="92">IFERROR(AF59,"")</f>
        <v>276.25</v>
      </c>
      <c r="AG60" s="61">
        <f t="shared" ref="AG60" si="93">IF(AF60="","",$P$17)</f>
        <v>42.5</v>
      </c>
    </row>
    <row r="61" spans="1:33" x14ac:dyDescent="0.5500000000000000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11"/>
      <c r="AB61" s="3"/>
      <c r="AC61" s="60">
        <f>IFERROR(IF(AC60+((($M$3-$M$5)/($G$3-$G$5)*-1))/100&gt;$C$14,MAX($AC$25:AC60),AC60+((($M$3-$M$5)/($G$3-$G$5)*-1))/100),MAX($AC$25:AC60))</f>
        <v>292.5</v>
      </c>
      <c r="AD61" s="61">
        <f t="shared" ref="AD61" si="94">IF(AC61="","",AC61*$G$5+$M$5)</f>
        <v>15.850000000000001</v>
      </c>
      <c r="AE61" s="3"/>
      <c r="AF61" s="60">
        <f>IFERROR(IF(AF60+((($M$3-$M$5)/($G$3-$G$5)*-1))/100&gt;$C$14,MAX($AF$25:AF60),AF60+((($M$3-$M$5)/($G$3-$G$5)*-1))/100),MAX($AF$25:AF60))</f>
        <v>292.5</v>
      </c>
      <c r="AG61" s="61">
        <f t="shared" ref="AG61" si="95">IF(AF61="","",AF61*$G$3+$M$3)</f>
        <v>69.150000000000006</v>
      </c>
    </row>
    <row r="62" spans="1:33" x14ac:dyDescent="0.5500000000000000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60">
        <f t="shared" ref="AC62" si="96">IFERROR(AC61,"")</f>
        <v>292.5</v>
      </c>
      <c r="AD62" s="61">
        <f t="shared" ref="AD62" si="97">IF(AC62="","",$P$17)</f>
        <v>42.5</v>
      </c>
      <c r="AE62" s="3"/>
      <c r="AF62" s="60">
        <f t="shared" ref="AF62" si="98">IFERROR(AF61,"")</f>
        <v>292.5</v>
      </c>
      <c r="AG62" s="61">
        <f t="shared" ref="AG62" si="99">IF(AF62="","",$P$17)</f>
        <v>42.5</v>
      </c>
    </row>
    <row r="63" spans="1:33" x14ac:dyDescent="0.5500000000000000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60">
        <f>IFERROR(IF(AC62+((($M$3-$M$5)/($G$3-$G$5)*-1))/100&gt;$C$14,MAX($AC$25:AC62),AC62+((($M$3-$M$5)/($G$3-$G$5)*-1))/100),MAX($AC$25:AC62))</f>
        <v>308.75</v>
      </c>
      <c r="AD63" s="61">
        <f t="shared" ref="AD63" si="100">IF(AC63="","",AC63*$G$5+$M$5)</f>
        <v>16.175000000000001</v>
      </c>
      <c r="AE63" s="3"/>
      <c r="AF63" s="60">
        <f>IFERROR(IF(AF62+((($M$3-$M$5)/($G$3-$G$5)*-1))/100&gt;$C$14,MAX($AF$25:AF62),AF62+((($M$3-$M$5)/($G$3-$G$5)*-1))/100),MAX($AF$25:AF62))</f>
        <v>308.75</v>
      </c>
      <c r="AG63" s="61">
        <f t="shared" ref="AG63" si="101">IF(AF63="","",AF63*$G$3+$M$3)</f>
        <v>68.825000000000003</v>
      </c>
    </row>
    <row r="64" spans="1:33" x14ac:dyDescent="0.5500000000000000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60">
        <f t="shared" ref="AC64" si="102">IFERROR(AC63,"")</f>
        <v>308.75</v>
      </c>
      <c r="AD64" s="61">
        <f t="shared" ref="AD64" si="103">IF(AC64="","",$P$17)</f>
        <v>42.5</v>
      </c>
      <c r="AE64" s="3"/>
      <c r="AF64" s="60">
        <f t="shared" ref="AF64" si="104">IFERROR(AF63,"")</f>
        <v>308.75</v>
      </c>
      <c r="AG64" s="61">
        <f t="shared" ref="AG64" si="105">IF(AF64="","",$P$17)</f>
        <v>42.5</v>
      </c>
    </row>
    <row r="65" spans="1:33" x14ac:dyDescent="0.5500000000000000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60">
        <f>IFERROR(IF(AC64+((($M$3-$M$5)/($G$3-$G$5)*-1))/100&gt;$C$14,MAX($AC$25:AC64),AC64+((($M$3-$M$5)/($G$3-$G$5)*-1))/100),MAX($AC$25:AC64))</f>
        <v>325</v>
      </c>
      <c r="AD65" s="61">
        <f t="shared" ref="AD65" si="106">IF(AC65="","",AC65*$G$5+$M$5)</f>
        <v>16.5</v>
      </c>
      <c r="AE65" s="3"/>
      <c r="AF65" s="60">
        <f>IFERROR(IF(AF64+((($M$3-$M$5)/($G$3-$G$5)*-1))/100&gt;$C$14,MAX($AF$25:AF64),AF64+((($M$3-$M$5)/($G$3-$G$5)*-1))/100),MAX($AF$25:AF64))</f>
        <v>325</v>
      </c>
      <c r="AG65" s="61">
        <f t="shared" ref="AG65" si="107">IF(AF65="","",AF65*$G$3+$M$3)</f>
        <v>68.5</v>
      </c>
    </row>
    <row r="66" spans="1:33" x14ac:dyDescent="0.5500000000000000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60">
        <f t="shared" ref="AC66" si="108">IFERROR(AC65,"")</f>
        <v>325</v>
      </c>
      <c r="AD66" s="61">
        <f t="shared" ref="AD66" si="109">IF(AC66="","",$P$17)</f>
        <v>42.5</v>
      </c>
      <c r="AE66" s="3"/>
      <c r="AF66" s="60">
        <f t="shared" ref="AF66" si="110">IFERROR(AF65,"")</f>
        <v>325</v>
      </c>
      <c r="AG66" s="61">
        <f t="shared" ref="AG66" si="111">IF(AF66="","",$P$17)</f>
        <v>42.5</v>
      </c>
    </row>
    <row r="67" spans="1:33" x14ac:dyDescent="0.5500000000000000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60">
        <f>IFERROR(IF(AC66+((($M$3-$M$5)/($G$3-$G$5)*-1))/100&gt;$C$14,MAX($AC$25:AC66),AC66+((($M$3-$M$5)/($G$3-$G$5)*-1))/100),MAX($AC$25:AC66))</f>
        <v>341.25</v>
      </c>
      <c r="AD67" s="61">
        <f t="shared" ref="AD67" si="112">IF(AC67="","",AC67*$G$5+$M$5)</f>
        <v>16.824999999999999</v>
      </c>
      <c r="AE67" s="3"/>
      <c r="AF67" s="60">
        <f>IFERROR(IF(AF66+((($M$3-$M$5)/($G$3-$G$5)*-1))/100&gt;$C$14,MAX($AF$25:AF66),AF66+((($M$3-$M$5)/($G$3-$G$5)*-1))/100),MAX($AF$25:AF66))</f>
        <v>341.25</v>
      </c>
      <c r="AG67" s="61">
        <f t="shared" ref="AG67" si="113">IF(AF67="","",AF67*$G$3+$M$3)</f>
        <v>68.174999999999997</v>
      </c>
    </row>
    <row r="68" spans="1:33" x14ac:dyDescent="0.5500000000000000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60">
        <f t="shared" ref="AC68" si="114">IFERROR(AC67,"")</f>
        <v>341.25</v>
      </c>
      <c r="AD68" s="61">
        <f t="shared" ref="AD68" si="115">IF(AC68="","",$P$17)</f>
        <v>42.5</v>
      </c>
      <c r="AE68" s="3"/>
      <c r="AF68" s="60">
        <f t="shared" ref="AF68" si="116">IFERROR(AF67,"")</f>
        <v>341.25</v>
      </c>
      <c r="AG68" s="61">
        <f t="shared" ref="AG68" si="117">IF(AF68="","",$P$17)</f>
        <v>42.5</v>
      </c>
    </row>
    <row r="69" spans="1:33" x14ac:dyDescent="0.5500000000000000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60">
        <f>IFERROR(IF(AC68+((($M$3-$M$5)/($G$3-$G$5)*-1))/100&gt;$C$14,MAX($AC$25:AC68),AC68+((($M$3-$M$5)/($G$3-$G$5)*-1))/100),MAX($AC$25:AC68))</f>
        <v>357.5</v>
      </c>
      <c r="AD69" s="61">
        <f t="shared" ref="AD69" si="118">IF(AC69="","",AC69*$G$5+$M$5)</f>
        <v>17.149999999999999</v>
      </c>
      <c r="AE69" s="3"/>
      <c r="AF69" s="60">
        <f>IFERROR(IF(AF68+((($M$3-$M$5)/($G$3-$G$5)*-1))/100&gt;$C$14,MAX($AF$25:AF68),AF68+((($M$3-$M$5)/($G$3-$G$5)*-1))/100),MAX($AF$25:AF68))</f>
        <v>357.5</v>
      </c>
      <c r="AG69" s="61">
        <f t="shared" ref="AG69" si="119">IF(AF69="","",AF69*$G$3+$M$3)</f>
        <v>67.849999999999994</v>
      </c>
    </row>
    <row r="70" spans="1:33" x14ac:dyDescent="0.5500000000000000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60">
        <f t="shared" ref="AC70" si="120">IFERROR(AC69,"")</f>
        <v>357.5</v>
      </c>
      <c r="AD70" s="61">
        <f t="shared" ref="AD70" si="121">IF(AC70="","",$P$17)</f>
        <v>42.5</v>
      </c>
      <c r="AE70" s="3"/>
      <c r="AF70" s="60">
        <f t="shared" ref="AF70" si="122">IFERROR(AF69,"")</f>
        <v>357.5</v>
      </c>
      <c r="AG70" s="61">
        <f t="shared" ref="AG70" si="123">IF(AF70="","",$P$17)</f>
        <v>42.5</v>
      </c>
    </row>
    <row r="71" spans="1:33" x14ac:dyDescent="0.5500000000000000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60">
        <f>IFERROR(IF(AC70+((($M$3-$M$5)/($G$3-$G$5)*-1))/100&gt;$C$14,MAX($AC$25:AC70),AC70+((($M$3-$M$5)/($G$3-$G$5)*-1))/100),MAX($AC$25:AC70))</f>
        <v>373.75</v>
      </c>
      <c r="AD71" s="61">
        <f t="shared" ref="AD71" si="124">IF(AC71="","",AC71*$G$5+$M$5)</f>
        <v>17.475000000000001</v>
      </c>
      <c r="AE71" s="3"/>
      <c r="AF71" s="60">
        <f>IFERROR(IF(AF70+((($M$3-$M$5)/($G$3-$G$5)*-1))/100&gt;$C$14,MAX($AF$25:AF70),AF70+((($M$3-$M$5)/($G$3-$G$5)*-1))/100),MAX($AF$25:AF70))</f>
        <v>373.75</v>
      </c>
      <c r="AG71" s="61">
        <f t="shared" ref="AG71" si="125">IF(AF71="","",AF71*$G$3+$M$3)</f>
        <v>67.525000000000006</v>
      </c>
    </row>
    <row r="72" spans="1:33" x14ac:dyDescent="0.5500000000000000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60">
        <f t="shared" ref="AC72" si="126">IFERROR(AC71,"")</f>
        <v>373.75</v>
      </c>
      <c r="AD72" s="61">
        <f t="shared" ref="AD72" si="127">IF(AC72="","",$P$17)</f>
        <v>42.5</v>
      </c>
      <c r="AE72" s="3"/>
      <c r="AF72" s="60">
        <f t="shared" ref="AF72" si="128">IFERROR(AF71,"")</f>
        <v>373.75</v>
      </c>
      <c r="AG72" s="61">
        <f t="shared" ref="AG72" si="129">IF(AF72="","",$P$17)</f>
        <v>42.5</v>
      </c>
    </row>
    <row r="73" spans="1:33" x14ac:dyDescent="0.5500000000000000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60">
        <f>IFERROR(IF(AC72+((($M$3-$M$5)/($G$3-$G$5)*-1))/100&gt;$C$14,MAX($AC$25:AC72),AC72+((($M$3-$M$5)/($G$3-$G$5)*-1))/100),MAX($AC$25:AC72))</f>
        <v>390</v>
      </c>
      <c r="AD73" s="61">
        <f t="shared" ref="AD73" si="130">IF(AC73="","",AC73*$G$5+$M$5)</f>
        <v>17.8</v>
      </c>
      <c r="AE73" s="3"/>
      <c r="AF73" s="60">
        <f>IFERROR(IF(AF72+((($M$3-$M$5)/($G$3-$G$5)*-1))/100&gt;$C$14,MAX($AF$25:AF72),AF72+((($M$3-$M$5)/($G$3-$G$5)*-1))/100),MAX($AF$25:AF72))</f>
        <v>390</v>
      </c>
      <c r="AG73" s="61">
        <f t="shared" ref="AG73" si="131">IF(AF73="","",AF73*$G$3+$M$3)</f>
        <v>67.2</v>
      </c>
    </row>
    <row r="74" spans="1:33" x14ac:dyDescent="0.5500000000000000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60">
        <f t="shared" ref="AC74" si="132">IFERROR(AC73,"")</f>
        <v>390</v>
      </c>
      <c r="AD74" s="61">
        <f t="shared" ref="AD74" si="133">IF(AC74="","",$P$17)</f>
        <v>42.5</v>
      </c>
      <c r="AE74" s="3"/>
      <c r="AF74" s="60">
        <f t="shared" ref="AF74" si="134">IFERROR(AF73,"")</f>
        <v>390</v>
      </c>
      <c r="AG74" s="61">
        <f t="shared" ref="AG74" si="135">IF(AF74="","",$P$17)</f>
        <v>42.5</v>
      </c>
    </row>
    <row r="75" spans="1:33" x14ac:dyDescent="0.5500000000000000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60">
        <f>IFERROR(IF(AC74+((($M$3-$M$5)/($G$3-$G$5)*-1))/100&gt;$C$14,MAX($AC$25:AC74),AC74+((($M$3-$M$5)/($G$3-$G$5)*-1))/100),MAX($AC$25:AC74))</f>
        <v>406.25</v>
      </c>
      <c r="AD75" s="61">
        <f t="shared" ref="AD75" si="136">IF(AC75="","",AC75*$G$5+$M$5)</f>
        <v>18.125</v>
      </c>
      <c r="AE75" s="3"/>
      <c r="AF75" s="60">
        <f>IFERROR(IF(AF74+((($M$3-$M$5)/($G$3-$G$5)*-1))/100&gt;$C$14,MAX($AF$25:AF74),AF74+((($M$3-$M$5)/($G$3-$G$5)*-1))/100),MAX($AF$25:AF74))</f>
        <v>406.25</v>
      </c>
      <c r="AG75" s="61">
        <f t="shared" ref="AG75" si="137">IF(AF75="","",AF75*$G$3+$M$3)</f>
        <v>66.875</v>
      </c>
    </row>
    <row r="76" spans="1:33" x14ac:dyDescent="0.5500000000000000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60">
        <f t="shared" ref="AC76" si="138">IFERROR(AC75,"")</f>
        <v>406.25</v>
      </c>
      <c r="AD76" s="61">
        <f t="shared" ref="AD76" si="139">IF(AC76="","",$P$17)</f>
        <v>42.5</v>
      </c>
      <c r="AE76" s="3"/>
      <c r="AF76" s="60">
        <f t="shared" ref="AF76" si="140">IFERROR(AF75,"")</f>
        <v>406.25</v>
      </c>
      <c r="AG76" s="61">
        <f t="shared" ref="AG76" si="141">IF(AF76="","",$P$17)</f>
        <v>42.5</v>
      </c>
    </row>
    <row r="77" spans="1:33" x14ac:dyDescent="0.5500000000000000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60">
        <f>IFERROR(IF(AC76+((($M$3-$M$5)/($G$3-$G$5)*-1))/100&gt;$C$14,MAX($AC$25:AC76),AC76+((($M$3-$M$5)/($G$3-$G$5)*-1))/100),MAX($AC$25:AC76))</f>
        <v>422.5</v>
      </c>
      <c r="AD77" s="61">
        <f t="shared" ref="AD77" si="142">IF(AC77="","",AC77*$G$5+$M$5)</f>
        <v>18.45</v>
      </c>
      <c r="AE77" s="3"/>
      <c r="AF77" s="60">
        <f>IFERROR(IF(AF76+((($M$3-$M$5)/($G$3-$G$5)*-1))/100&gt;$C$14,MAX($AF$25:AF76),AF76+((($M$3-$M$5)/($G$3-$G$5)*-1))/100),MAX($AF$25:AF76))</f>
        <v>422.5</v>
      </c>
      <c r="AG77" s="61">
        <f t="shared" ref="AG77" si="143">IF(AF77="","",AF77*$G$3+$M$3)</f>
        <v>66.55</v>
      </c>
    </row>
    <row r="78" spans="1:33" x14ac:dyDescent="0.5500000000000000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60">
        <f t="shared" ref="AC78" si="144">IFERROR(AC77,"")</f>
        <v>422.5</v>
      </c>
      <c r="AD78" s="61">
        <f t="shared" ref="AD78" si="145">IF(AC78="","",$P$17)</f>
        <v>42.5</v>
      </c>
      <c r="AE78" s="3"/>
      <c r="AF78" s="60">
        <f t="shared" ref="AF78" si="146">IFERROR(AF77,"")</f>
        <v>422.5</v>
      </c>
      <c r="AG78" s="61">
        <f t="shared" ref="AG78" si="147">IF(AF78="","",$P$17)</f>
        <v>42.5</v>
      </c>
    </row>
    <row r="79" spans="1:33" x14ac:dyDescent="0.5500000000000000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60">
        <f>IFERROR(IF(AC78+((($M$3-$M$5)/($G$3-$G$5)*-1))/100&gt;$C$14,MAX($AC$25:AC78),AC78+((($M$3-$M$5)/($G$3-$G$5)*-1))/100),MAX($AC$25:AC78))</f>
        <v>438.75</v>
      </c>
      <c r="AD79" s="61">
        <f t="shared" ref="AD79" si="148">IF(AC79="","",AC79*$G$5+$M$5)</f>
        <v>18.774999999999999</v>
      </c>
      <c r="AE79" s="3"/>
      <c r="AF79" s="60">
        <f>IFERROR(IF(AF78+((($M$3-$M$5)/($G$3-$G$5)*-1))/100&gt;$C$14,MAX($AF$25:AF78),AF78+((($M$3-$M$5)/($G$3-$G$5)*-1))/100),MAX($AF$25:AF78))</f>
        <v>438.75</v>
      </c>
      <c r="AG79" s="61">
        <f t="shared" ref="AG79" si="149">IF(AF79="","",AF79*$G$3+$M$3)</f>
        <v>66.224999999999994</v>
      </c>
    </row>
    <row r="80" spans="1:33" x14ac:dyDescent="0.5500000000000000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60">
        <f t="shared" ref="AC80" si="150">IFERROR(AC79,"")</f>
        <v>438.75</v>
      </c>
      <c r="AD80" s="61">
        <f t="shared" ref="AD80" si="151">IF(AC80="","",$P$17)</f>
        <v>42.5</v>
      </c>
      <c r="AE80" s="3"/>
      <c r="AF80" s="60">
        <f t="shared" ref="AF80" si="152">IFERROR(AF79,"")</f>
        <v>438.75</v>
      </c>
      <c r="AG80" s="61">
        <f t="shared" ref="AG80" si="153">IF(AF80="","",$P$17)</f>
        <v>42.5</v>
      </c>
    </row>
    <row r="81" spans="1:33" x14ac:dyDescent="0.5500000000000000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60">
        <f>IFERROR(IF(AC80+((($M$3-$M$5)/($G$3-$G$5)*-1))/100&gt;$C$14,MAX($AC$25:AC80),AC80+((($M$3-$M$5)/($G$3-$G$5)*-1))/100),MAX($AC$25:AC80))</f>
        <v>455</v>
      </c>
      <c r="AD81" s="61">
        <f t="shared" ref="AD81" si="154">IF(AC81="","",AC81*$G$5+$M$5)</f>
        <v>19.100000000000001</v>
      </c>
      <c r="AE81" s="3"/>
      <c r="AF81" s="60">
        <f>IFERROR(IF(AF80+((($M$3-$M$5)/($G$3-$G$5)*-1))/100&gt;$C$14,MAX($AF$25:AF80),AF80+((($M$3-$M$5)/($G$3-$G$5)*-1))/100),MAX($AF$25:AF80))</f>
        <v>455</v>
      </c>
      <c r="AG81" s="61">
        <f t="shared" ref="AG81" si="155">IF(AF81="","",AF81*$G$3+$M$3)</f>
        <v>65.900000000000006</v>
      </c>
    </row>
    <row r="82" spans="1:33" x14ac:dyDescent="0.5500000000000000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60">
        <f t="shared" ref="AC82" si="156">IFERROR(AC81,"")</f>
        <v>455</v>
      </c>
      <c r="AD82" s="61">
        <f t="shared" ref="AD82" si="157">IF(AC82="","",$P$17)</f>
        <v>42.5</v>
      </c>
      <c r="AE82" s="3"/>
      <c r="AF82" s="60">
        <f t="shared" ref="AF82" si="158">IFERROR(AF81,"")</f>
        <v>455</v>
      </c>
      <c r="AG82" s="61">
        <f t="shared" ref="AG82" si="159">IF(AF82="","",$P$17)</f>
        <v>42.5</v>
      </c>
    </row>
    <row r="83" spans="1:33" x14ac:dyDescent="0.5500000000000000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60">
        <f>IFERROR(IF(AC82+((($M$3-$M$5)/($G$3-$G$5)*-1))/100&gt;$C$14,MAX($AC$25:AC82),AC82+((($M$3-$M$5)/($G$3-$G$5)*-1))/100),MAX($AC$25:AC82))</f>
        <v>471.25</v>
      </c>
      <c r="AD83" s="61">
        <f t="shared" ref="AD83" si="160">IF(AC83="","",AC83*$G$5+$M$5)</f>
        <v>19.425000000000001</v>
      </c>
      <c r="AE83" s="3"/>
      <c r="AF83" s="60">
        <f>IFERROR(IF(AF82+((($M$3-$M$5)/($G$3-$G$5)*-1))/100&gt;$C$14,MAX($AF$25:AF82),AF82+((($M$3-$M$5)/($G$3-$G$5)*-1))/100),MAX($AF$25:AF82))</f>
        <v>471.25</v>
      </c>
      <c r="AG83" s="61">
        <f t="shared" ref="AG83" si="161">IF(AF83="","",AF83*$G$3+$M$3)</f>
        <v>65.575000000000003</v>
      </c>
    </row>
    <row r="84" spans="1:33" x14ac:dyDescent="0.5500000000000000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60">
        <f t="shared" ref="AC84" si="162">IFERROR(AC83,"")</f>
        <v>471.25</v>
      </c>
      <c r="AD84" s="61">
        <f t="shared" ref="AD84" si="163">IF(AC84="","",$P$17)</f>
        <v>42.5</v>
      </c>
      <c r="AE84" s="3"/>
      <c r="AF84" s="60">
        <f t="shared" ref="AF84" si="164">IFERROR(AF83,"")</f>
        <v>471.25</v>
      </c>
      <c r="AG84" s="61">
        <f t="shared" ref="AG84" si="165">IF(AF84="","",$P$17)</f>
        <v>42.5</v>
      </c>
    </row>
    <row r="85" spans="1:33" x14ac:dyDescent="0.5500000000000000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60">
        <f>IFERROR(IF(AC84+((($M$3-$M$5)/($G$3-$G$5)*-1))/100&gt;$C$14,MAX($AC$25:AC84),AC84+((($M$3-$M$5)/($G$3-$G$5)*-1))/100),MAX($AC$25:AC84))</f>
        <v>487.5</v>
      </c>
      <c r="AD85" s="61">
        <f t="shared" ref="AD85" si="166">IF(AC85="","",AC85*$G$5+$M$5)</f>
        <v>19.75</v>
      </c>
      <c r="AE85" s="3"/>
      <c r="AF85" s="60">
        <f>IFERROR(IF(AF84+((($M$3-$M$5)/($G$3-$G$5)*-1))/100&gt;$C$14,MAX($AF$25:AF84),AF84+((($M$3-$M$5)/($G$3-$G$5)*-1))/100),MAX($AF$25:AF84))</f>
        <v>487.5</v>
      </c>
      <c r="AG85" s="61">
        <f t="shared" ref="AG85" si="167">IF(AF85="","",AF85*$G$3+$M$3)</f>
        <v>65.25</v>
      </c>
    </row>
    <row r="86" spans="1:33" x14ac:dyDescent="0.5500000000000000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60">
        <f t="shared" ref="AC86" si="168">IFERROR(AC85,"")</f>
        <v>487.5</v>
      </c>
      <c r="AD86" s="61">
        <f t="shared" ref="AD86" si="169">IF(AC86="","",$P$17)</f>
        <v>42.5</v>
      </c>
      <c r="AE86" s="3"/>
      <c r="AF86" s="60">
        <f t="shared" ref="AF86" si="170">IFERROR(AF85,"")</f>
        <v>487.5</v>
      </c>
      <c r="AG86" s="61">
        <f t="shared" ref="AG86" si="171">IF(AF86="","",$P$17)</f>
        <v>42.5</v>
      </c>
    </row>
    <row r="87" spans="1:33" x14ac:dyDescent="0.5500000000000000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60">
        <f>IFERROR(IF(AC86+((($M$3-$M$5)/($G$3-$G$5)*-1))/100&gt;$C$14,MAX($AC$25:AC86),AC86+((($M$3-$M$5)/($G$3-$G$5)*-1))/100),MAX($AC$25:AC86))</f>
        <v>503.75</v>
      </c>
      <c r="AD87" s="61">
        <f t="shared" ref="AD87" si="172">IF(AC87="","",AC87*$G$5+$M$5)</f>
        <v>20.075000000000003</v>
      </c>
      <c r="AE87" s="3"/>
      <c r="AF87" s="60">
        <f>IFERROR(IF(AF86+((($M$3-$M$5)/($G$3-$G$5)*-1))/100&gt;$C$14,MAX($AF$25:AF86),AF86+((($M$3-$M$5)/($G$3-$G$5)*-1))/100),MAX($AF$25:AF86))</f>
        <v>503.75</v>
      </c>
      <c r="AG87" s="61">
        <f t="shared" ref="AG87" si="173">IF(AF87="","",AF87*$G$3+$M$3)</f>
        <v>64.924999999999997</v>
      </c>
    </row>
    <row r="88" spans="1:33" x14ac:dyDescent="0.5500000000000000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60">
        <f t="shared" ref="AC88" si="174">IFERROR(AC87,"")</f>
        <v>503.75</v>
      </c>
      <c r="AD88" s="61">
        <f t="shared" ref="AD88" si="175">IF(AC88="","",$P$17)</f>
        <v>42.5</v>
      </c>
      <c r="AE88" s="3"/>
      <c r="AF88" s="60">
        <f t="shared" ref="AF88" si="176">IFERROR(AF87,"")</f>
        <v>503.75</v>
      </c>
      <c r="AG88" s="61">
        <f t="shared" ref="AG88" si="177">IF(AF88="","",$P$17)</f>
        <v>42.5</v>
      </c>
    </row>
    <row r="89" spans="1:33" x14ac:dyDescent="0.5500000000000000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60">
        <f>IFERROR(IF(AC88+((($M$3-$M$5)/($G$3-$G$5)*-1))/100&gt;$C$14,MAX($AC$25:AC88),AC88+((($M$3-$M$5)/($G$3-$G$5)*-1))/100),MAX($AC$25:AC88))</f>
        <v>520</v>
      </c>
      <c r="AD89" s="61">
        <f t="shared" ref="AD89" si="178">IF(AC89="","",AC89*$G$5+$M$5)</f>
        <v>20.399999999999999</v>
      </c>
      <c r="AE89" s="3"/>
      <c r="AF89" s="60">
        <f>IFERROR(IF(AF88+((($M$3-$M$5)/($G$3-$G$5)*-1))/100&gt;$C$14,MAX($AF$25:AF88),AF88+((($M$3-$M$5)/($G$3-$G$5)*-1))/100),MAX($AF$25:AF88))</f>
        <v>520</v>
      </c>
      <c r="AG89" s="61">
        <f t="shared" ref="AG89" si="179">IF(AF89="","",AF89*$G$3+$M$3)</f>
        <v>64.599999999999994</v>
      </c>
    </row>
    <row r="90" spans="1:33" x14ac:dyDescent="0.5500000000000000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60">
        <f t="shared" ref="AC90" si="180">IFERROR(AC89,"")</f>
        <v>520</v>
      </c>
      <c r="AD90" s="61">
        <f t="shared" ref="AD90" si="181">IF(AC90="","",$P$17)</f>
        <v>42.5</v>
      </c>
      <c r="AE90" s="3"/>
      <c r="AF90" s="60">
        <f t="shared" ref="AF90" si="182">IFERROR(AF89,"")</f>
        <v>520</v>
      </c>
      <c r="AG90" s="61">
        <f t="shared" ref="AG90" si="183">IF(AF90="","",$P$17)</f>
        <v>42.5</v>
      </c>
    </row>
    <row r="91" spans="1:33" x14ac:dyDescent="0.5500000000000000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60">
        <f>IFERROR(IF(AC90+((($M$3-$M$5)/($G$3-$G$5)*-1))/100&gt;$C$14,MAX($AC$25:AC90),AC90+((($M$3-$M$5)/($G$3-$G$5)*-1))/100),MAX($AC$25:AC90))</f>
        <v>536.25</v>
      </c>
      <c r="AD91" s="61">
        <f t="shared" ref="AD91" si="184">IF(AC91="","",AC91*$G$5+$M$5)</f>
        <v>20.725000000000001</v>
      </c>
      <c r="AE91" s="3"/>
      <c r="AF91" s="60">
        <f>IFERROR(IF(AF90+((($M$3-$M$5)/($G$3-$G$5)*-1))/100&gt;$C$14,MAX($AF$25:AF90),AF90+((($M$3-$M$5)/($G$3-$G$5)*-1))/100),MAX($AF$25:AF90))</f>
        <v>536.25</v>
      </c>
      <c r="AG91" s="61">
        <f t="shared" ref="AG91" si="185">IF(AF91="","",AF91*$G$3+$M$3)</f>
        <v>64.275000000000006</v>
      </c>
    </row>
    <row r="92" spans="1:33" x14ac:dyDescent="0.5500000000000000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60">
        <f t="shared" ref="AC92" si="186">IFERROR(AC91,"")</f>
        <v>536.25</v>
      </c>
      <c r="AD92" s="61">
        <f t="shared" ref="AD92" si="187">IF(AC92="","",$P$17)</f>
        <v>42.5</v>
      </c>
      <c r="AE92" s="3"/>
      <c r="AF92" s="60">
        <f t="shared" ref="AF92" si="188">IFERROR(AF91,"")</f>
        <v>536.25</v>
      </c>
      <c r="AG92" s="61">
        <f t="shared" ref="AG92" si="189">IF(AF92="","",$P$17)</f>
        <v>42.5</v>
      </c>
    </row>
    <row r="93" spans="1:33" x14ac:dyDescent="0.5500000000000000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60">
        <f>IFERROR(IF(AC92+((($M$3-$M$5)/($G$3-$G$5)*-1))/100&gt;$C$14,MAX($AC$25:AC92),AC92+((($M$3-$M$5)/($G$3-$G$5)*-1))/100),MAX($AC$25:AC92))</f>
        <v>552.5</v>
      </c>
      <c r="AD93" s="61">
        <f t="shared" ref="AD93" si="190">IF(AC93="","",AC93*$G$5+$M$5)</f>
        <v>21.05</v>
      </c>
      <c r="AE93" s="3"/>
      <c r="AF93" s="60">
        <f>IFERROR(IF(AF92+((($M$3-$M$5)/($G$3-$G$5)*-1))/100&gt;$C$14,MAX($AF$25:AF92),AF92+((($M$3-$M$5)/($G$3-$G$5)*-1))/100),MAX($AF$25:AF92))</f>
        <v>552.5</v>
      </c>
      <c r="AG93" s="61">
        <f t="shared" ref="AG93" si="191">IF(AF93="","",AF93*$G$3+$M$3)</f>
        <v>63.95</v>
      </c>
    </row>
    <row r="94" spans="1:33" x14ac:dyDescent="0.5500000000000000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60">
        <f t="shared" ref="AC94" si="192">IFERROR(AC93,"")</f>
        <v>552.5</v>
      </c>
      <c r="AD94" s="61">
        <f t="shared" ref="AD94" si="193">IF(AC94="","",$P$17)</f>
        <v>42.5</v>
      </c>
      <c r="AE94" s="3"/>
      <c r="AF94" s="60">
        <f t="shared" ref="AF94" si="194">IFERROR(AF93,"")</f>
        <v>552.5</v>
      </c>
      <c r="AG94" s="61">
        <f t="shared" ref="AG94" si="195">IF(AF94="","",$P$17)</f>
        <v>42.5</v>
      </c>
    </row>
    <row r="95" spans="1:33" x14ac:dyDescent="0.5500000000000000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60">
        <f>IFERROR(IF(AC94+((($M$3-$M$5)/($G$3-$G$5)*-1))/100&gt;$C$14,MAX($AC$25:AC94),AC94+((($M$3-$M$5)/($G$3-$G$5)*-1))/100),MAX($AC$25:AC94))</f>
        <v>568.75</v>
      </c>
      <c r="AD95" s="61">
        <f t="shared" ref="AD95" si="196">IF(AC95="","",AC95*$G$5+$M$5)</f>
        <v>21.375</v>
      </c>
      <c r="AE95" s="3"/>
      <c r="AF95" s="60">
        <f>IFERROR(IF(AF94+((($M$3-$M$5)/($G$3-$G$5)*-1))/100&gt;$C$14,MAX($AF$25:AF94),AF94+((($M$3-$M$5)/($G$3-$G$5)*-1))/100),MAX($AF$25:AF94))</f>
        <v>568.75</v>
      </c>
      <c r="AG95" s="61">
        <f t="shared" ref="AG95" si="197">IF(AF95="","",AF95*$G$3+$M$3)</f>
        <v>63.625</v>
      </c>
    </row>
    <row r="96" spans="1:33" x14ac:dyDescent="0.5500000000000000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60">
        <f t="shared" ref="AC96" si="198">IFERROR(AC95,"")</f>
        <v>568.75</v>
      </c>
      <c r="AD96" s="61">
        <f t="shared" ref="AD96" si="199">IF(AC96="","",$P$17)</f>
        <v>42.5</v>
      </c>
      <c r="AE96" s="3"/>
      <c r="AF96" s="60">
        <f t="shared" ref="AF96" si="200">IFERROR(AF95,"")</f>
        <v>568.75</v>
      </c>
      <c r="AG96" s="61">
        <f t="shared" ref="AG96" si="201">IF(AF96="","",$P$17)</f>
        <v>42.5</v>
      </c>
    </row>
    <row r="97" spans="1:33" x14ac:dyDescent="0.5500000000000000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60">
        <f>IFERROR(IF(AC96+((($M$3-$M$5)/($G$3-$G$5)*-1))/100&gt;$C$14,MAX($AC$25:AC96),AC96+((($M$3-$M$5)/($G$3-$G$5)*-1))/100),MAX($AC$25:AC96))</f>
        <v>585</v>
      </c>
      <c r="AD97" s="61">
        <f t="shared" ref="AD97" si="202">IF(AC97="","",AC97*$G$5+$M$5)</f>
        <v>21.700000000000003</v>
      </c>
      <c r="AE97" s="3"/>
      <c r="AF97" s="60">
        <f>IFERROR(IF(AF96+((($M$3-$M$5)/($G$3-$G$5)*-1))/100&gt;$C$14,MAX($AF$25:AF96),AF96+((($M$3-$M$5)/($G$3-$G$5)*-1))/100),MAX($AF$25:AF96))</f>
        <v>585</v>
      </c>
      <c r="AG97" s="61">
        <f t="shared" ref="AG97" si="203">IF(AF97="","",AF97*$G$3+$M$3)</f>
        <v>63.3</v>
      </c>
    </row>
    <row r="98" spans="1:33" x14ac:dyDescent="0.5500000000000000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60">
        <f t="shared" ref="AC98" si="204">IFERROR(AC97,"")</f>
        <v>585</v>
      </c>
      <c r="AD98" s="61">
        <f t="shared" ref="AD98" si="205">IF(AC98="","",$P$17)</f>
        <v>42.5</v>
      </c>
      <c r="AE98" s="3"/>
      <c r="AF98" s="60">
        <f t="shared" ref="AF98" si="206">IFERROR(AF97,"")</f>
        <v>585</v>
      </c>
      <c r="AG98" s="61">
        <f t="shared" ref="AG98" si="207">IF(AF98="","",$P$17)</f>
        <v>42.5</v>
      </c>
    </row>
    <row r="99" spans="1:33" x14ac:dyDescent="0.5500000000000000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60">
        <f>IFERROR(IF(AC98+((($M$3-$M$5)/($G$3-$G$5)*-1))/100&gt;$C$14,MAX($AC$25:AC98),AC98+((($M$3-$M$5)/($G$3-$G$5)*-1))/100),MAX($AC$25:AC98))</f>
        <v>601.25</v>
      </c>
      <c r="AD99" s="61">
        <f t="shared" ref="AD99" si="208">IF(AC99="","",AC99*$G$5+$M$5)</f>
        <v>22.024999999999999</v>
      </c>
      <c r="AE99" s="3"/>
      <c r="AF99" s="60">
        <f>IFERROR(IF(AF98+((($M$3-$M$5)/($G$3-$G$5)*-1))/100&gt;$C$14,MAX($AF$25:AF98),AF98+((($M$3-$M$5)/($G$3-$G$5)*-1))/100),MAX($AF$25:AF98))</f>
        <v>601.25</v>
      </c>
      <c r="AG99" s="61">
        <f t="shared" ref="AG99" si="209">IF(AF99="","",AF99*$G$3+$M$3)</f>
        <v>62.975000000000001</v>
      </c>
    </row>
    <row r="100" spans="1:33" x14ac:dyDescent="0.5500000000000000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60">
        <f t="shared" ref="AC100" si="210">IFERROR(AC99,"")</f>
        <v>601.25</v>
      </c>
      <c r="AD100" s="61">
        <f t="shared" ref="AD100" si="211">IF(AC100="","",$P$17)</f>
        <v>42.5</v>
      </c>
      <c r="AE100" s="3"/>
      <c r="AF100" s="60">
        <f t="shared" ref="AF100" si="212">IFERROR(AF99,"")</f>
        <v>601.25</v>
      </c>
      <c r="AG100" s="61">
        <f t="shared" ref="AG100" si="213">IF(AF100="","",$P$17)</f>
        <v>42.5</v>
      </c>
    </row>
    <row r="101" spans="1:33" x14ac:dyDescent="0.5500000000000000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60">
        <f>IFERROR(IF(AC100+((($M$3-$M$5)/($G$3-$G$5)*-1))/100&gt;$C$14,MAX($AC$25:AC100),AC100+((($M$3-$M$5)/($G$3-$G$5)*-1))/100),MAX($AC$25:AC100))</f>
        <v>617.5</v>
      </c>
      <c r="AD101" s="61">
        <f t="shared" ref="AD101" si="214">IF(AC101="","",AC101*$G$5+$M$5)</f>
        <v>22.35</v>
      </c>
      <c r="AE101" s="3"/>
      <c r="AF101" s="60">
        <f>IFERROR(IF(AF100+((($M$3-$M$5)/($G$3-$G$5)*-1))/100&gt;$C$14,MAX($AF$25:AF100),AF100+((($M$3-$M$5)/($G$3-$G$5)*-1))/100),MAX($AF$25:AF100))</f>
        <v>617.5</v>
      </c>
      <c r="AG101" s="61">
        <f t="shared" ref="AG101" si="215">IF(AF101="","",AF101*$G$3+$M$3)</f>
        <v>62.65</v>
      </c>
    </row>
    <row r="102" spans="1:33" x14ac:dyDescent="0.5500000000000000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60">
        <f t="shared" ref="AC102" si="216">IFERROR(AC101,"")</f>
        <v>617.5</v>
      </c>
      <c r="AD102" s="61">
        <f t="shared" ref="AD102" si="217">IF(AC102="","",$P$17)</f>
        <v>42.5</v>
      </c>
      <c r="AE102" s="3"/>
      <c r="AF102" s="60">
        <f t="shared" ref="AF102" si="218">IFERROR(AF101,"")</f>
        <v>617.5</v>
      </c>
      <c r="AG102" s="61">
        <f t="shared" ref="AG102" si="219">IF(AF102="","",$P$17)</f>
        <v>42.5</v>
      </c>
    </row>
    <row r="103" spans="1:33" x14ac:dyDescent="0.5500000000000000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60">
        <f>IFERROR(IF(AC102+((($M$3-$M$5)/($G$3-$G$5)*-1))/100&gt;$C$14,MAX($AC$25:AC102),AC102+((($M$3-$M$5)/($G$3-$G$5)*-1))/100),MAX($AC$25:AC102))</f>
        <v>633.75</v>
      </c>
      <c r="AD103" s="61">
        <f t="shared" ref="AD103" si="220">IF(AC103="","",AC103*$G$5+$M$5)</f>
        <v>22.675000000000001</v>
      </c>
      <c r="AE103" s="3"/>
      <c r="AF103" s="60">
        <f>IFERROR(IF(AF102+((($M$3-$M$5)/($G$3-$G$5)*-1))/100&gt;$C$14,MAX($AF$25:AF102),AF102+((($M$3-$M$5)/($G$3-$G$5)*-1))/100),MAX($AF$25:AF102))</f>
        <v>633.75</v>
      </c>
      <c r="AG103" s="61">
        <f t="shared" ref="AG103" si="221">IF(AF103="","",AF103*$G$3+$M$3)</f>
        <v>62.325000000000003</v>
      </c>
    </row>
    <row r="104" spans="1:33" x14ac:dyDescent="0.550000000000000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60">
        <f t="shared" ref="AC104" si="222">IFERROR(AC103,"")</f>
        <v>633.75</v>
      </c>
      <c r="AD104" s="61">
        <f t="shared" ref="AD104" si="223">IF(AC104="","",$P$17)</f>
        <v>42.5</v>
      </c>
      <c r="AE104" s="3"/>
      <c r="AF104" s="60">
        <f t="shared" ref="AF104" si="224">IFERROR(AF103,"")</f>
        <v>633.75</v>
      </c>
      <c r="AG104" s="61">
        <f t="shared" ref="AG104" si="225">IF(AF104="","",$P$17)</f>
        <v>42.5</v>
      </c>
    </row>
    <row r="105" spans="1:33" x14ac:dyDescent="0.5500000000000000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60">
        <f>IFERROR(IF(AC104+((($M$3-$M$5)/($G$3-$G$5)*-1))/100&gt;$C$14,MAX($AC$25:AC104),AC104+((($M$3-$M$5)/($G$3-$G$5)*-1))/100),MAX($AC$25:AC104))</f>
        <v>650</v>
      </c>
      <c r="AD105" s="61">
        <f t="shared" ref="AD105" si="226">IF(AC105="","",AC105*$G$5+$M$5)</f>
        <v>23</v>
      </c>
      <c r="AE105" s="3"/>
      <c r="AF105" s="60">
        <f>IFERROR(IF(AF104+((($M$3-$M$5)/($G$3-$G$5)*-1))/100&gt;$C$14,MAX($AF$25:AF104),AF104+((($M$3-$M$5)/($G$3-$G$5)*-1))/100),MAX($AF$25:AF104))</f>
        <v>650</v>
      </c>
      <c r="AG105" s="61">
        <f t="shared" ref="AG105" si="227">IF(AF105="","",AF105*$G$3+$M$3)</f>
        <v>62</v>
      </c>
    </row>
    <row r="106" spans="1:33" x14ac:dyDescent="0.5500000000000000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60">
        <f t="shared" ref="AC106" si="228">IFERROR(AC105,"")</f>
        <v>650</v>
      </c>
      <c r="AD106" s="61">
        <f t="shared" ref="AD106" si="229">IF(AC106="","",$P$17)</f>
        <v>42.5</v>
      </c>
      <c r="AE106" s="3"/>
      <c r="AF106" s="60">
        <f t="shared" ref="AF106" si="230">IFERROR(AF105,"")</f>
        <v>650</v>
      </c>
      <c r="AG106" s="61">
        <f t="shared" ref="AG106" si="231">IF(AF106="","",$P$17)</f>
        <v>42.5</v>
      </c>
    </row>
    <row r="107" spans="1:33" x14ac:dyDescent="0.5500000000000000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60">
        <f>IFERROR(IF(AC106+((($M$3-$M$5)/($G$3-$G$5)*-1))/100&gt;$C$14,MAX($AC$25:AC106),AC106+((($M$3-$M$5)/($G$3-$G$5)*-1))/100),MAX($AC$25:AC106))</f>
        <v>666.25</v>
      </c>
      <c r="AD107" s="61">
        <f t="shared" ref="AD107" si="232">IF(AC107="","",AC107*$G$5+$M$5)</f>
        <v>23.325000000000003</v>
      </c>
      <c r="AE107" s="3"/>
      <c r="AF107" s="60">
        <f>IFERROR(IF(AF106+((($M$3-$M$5)/($G$3-$G$5)*-1))/100&gt;$C$14,MAX($AF$25:AF106),AF106+((($M$3-$M$5)/($G$3-$G$5)*-1))/100),MAX($AF$25:AF106))</f>
        <v>666.25</v>
      </c>
      <c r="AG107" s="61">
        <f t="shared" ref="AG107" si="233">IF(AF107="","",AF107*$G$3+$M$3)</f>
        <v>61.674999999999997</v>
      </c>
    </row>
    <row r="108" spans="1:33" x14ac:dyDescent="0.5500000000000000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60">
        <f t="shared" ref="AC108" si="234">IFERROR(AC107,"")</f>
        <v>666.25</v>
      </c>
      <c r="AD108" s="61">
        <f t="shared" ref="AD108" si="235">IF(AC108="","",$P$17)</f>
        <v>42.5</v>
      </c>
      <c r="AE108" s="3"/>
      <c r="AF108" s="60">
        <f t="shared" ref="AF108" si="236">IFERROR(AF107,"")</f>
        <v>666.25</v>
      </c>
      <c r="AG108" s="61">
        <f t="shared" ref="AG108" si="237">IF(AF108="","",$P$17)</f>
        <v>42.5</v>
      </c>
    </row>
    <row r="109" spans="1:33" x14ac:dyDescent="0.5500000000000000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60">
        <f>IFERROR(IF(AC108+((($M$3-$M$5)/($G$3-$G$5)*-1))/100&gt;$C$14,MAX($AC$25:AC108),AC108+((($M$3-$M$5)/($G$3-$G$5)*-1))/100),MAX($AC$25:AC108))</f>
        <v>682.5</v>
      </c>
      <c r="AD109" s="61">
        <f t="shared" ref="AD109" si="238">IF(AC109="","",AC109*$G$5+$M$5)</f>
        <v>23.65</v>
      </c>
      <c r="AE109" s="3"/>
      <c r="AF109" s="60">
        <f>IFERROR(IF(AF108+((($M$3-$M$5)/($G$3-$G$5)*-1))/100&gt;$C$14,MAX($AF$25:AF108),AF108+((($M$3-$M$5)/($G$3-$G$5)*-1))/100),MAX($AF$25:AF108))</f>
        <v>682.5</v>
      </c>
      <c r="AG109" s="61">
        <f t="shared" ref="AG109" si="239">IF(AF109="","",AF109*$G$3+$M$3)</f>
        <v>61.35</v>
      </c>
    </row>
    <row r="110" spans="1:33" x14ac:dyDescent="0.5500000000000000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60">
        <f t="shared" ref="AC110" si="240">IFERROR(AC109,"")</f>
        <v>682.5</v>
      </c>
      <c r="AD110" s="61">
        <f t="shared" ref="AD110" si="241">IF(AC110="","",$P$17)</f>
        <v>42.5</v>
      </c>
      <c r="AE110" s="3"/>
      <c r="AF110" s="60">
        <f t="shared" ref="AF110" si="242">IFERROR(AF109,"")</f>
        <v>682.5</v>
      </c>
      <c r="AG110" s="61">
        <f t="shared" ref="AG110" si="243">IF(AF110="","",$P$17)</f>
        <v>42.5</v>
      </c>
    </row>
    <row r="111" spans="1:33" x14ac:dyDescent="0.5500000000000000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60">
        <f>IFERROR(IF(AC110+((($M$3-$M$5)/($G$3-$G$5)*-1))/100&gt;$C$14,MAX($AC$25:AC110),AC110+((($M$3-$M$5)/($G$3-$G$5)*-1))/100),MAX($AC$25:AC110))</f>
        <v>698.75</v>
      </c>
      <c r="AD111" s="61">
        <f t="shared" ref="AD111" si="244">IF(AC111="","",AC111*$G$5+$M$5)</f>
        <v>23.975000000000001</v>
      </c>
      <c r="AE111" s="3"/>
      <c r="AF111" s="60">
        <f>IFERROR(IF(AF110+((($M$3-$M$5)/($G$3-$G$5)*-1))/100&gt;$C$14,MAX($AF$25:AF110),AF110+((($M$3-$M$5)/($G$3-$G$5)*-1))/100),MAX($AF$25:AF110))</f>
        <v>698.75</v>
      </c>
      <c r="AG111" s="61">
        <f t="shared" ref="AG111" si="245">IF(AF111="","",AF111*$G$3+$M$3)</f>
        <v>61.024999999999999</v>
      </c>
    </row>
    <row r="112" spans="1:33" x14ac:dyDescent="0.5500000000000000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60">
        <f t="shared" ref="AC112" si="246">IFERROR(AC111,"")</f>
        <v>698.75</v>
      </c>
      <c r="AD112" s="61">
        <f t="shared" ref="AD112" si="247">IF(AC112="","",$P$17)</f>
        <v>42.5</v>
      </c>
      <c r="AE112" s="3"/>
      <c r="AF112" s="60">
        <f t="shared" ref="AF112" si="248">IFERROR(AF111,"")</f>
        <v>698.75</v>
      </c>
      <c r="AG112" s="61">
        <f t="shared" ref="AG112" si="249">IF(AF112="","",$P$17)</f>
        <v>42.5</v>
      </c>
    </row>
    <row r="113" spans="1:33" x14ac:dyDescent="0.5500000000000000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60">
        <f>IFERROR(IF(AC112+((($M$3-$M$5)/($G$3-$G$5)*-1))/100&gt;$C$14,MAX($AC$25:AC112),AC112+((($M$3-$M$5)/($G$3-$G$5)*-1))/100),MAX($AC$25:AC112))</f>
        <v>715</v>
      </c>
      <c r="AD113" s="61">
        <f t="shared" ref="AD113" si="250">IF(AC113="","",AC113*$G$5+$M$5)</f>
        <v>24.3</v>
      </c>
      <c r="AE113" s="3"/>
      <c r="AF113" s="60">
        <f>IFERROR(IF(AF112+((($M$3-$M$5)/($G$3-$G$5)*-1))/100&gt;$C$14,MAX($AF$25:AF112),AF112+((($M$3-$M$5)/($G$3-$G$5)*-1))/100),MAX($AF$25:AF112))</f>
        <v>715</v>
      </c>
      <c r="AG113" s="61">
        <f t="shared" ref="AG113" si="251">IF(AF113="","",AF113*$G$3+$M$3)</f>
        <v>60.7</v>
      </c>
    </row>
    <row r="114" spans="1:33" x14ac:dyDescent="0.5500000000000000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60">
        <f t="shared" ref="AC114" si="252">IFERROR(AC113,"")</f>
        <v>715</v>
      </c>
      <c r="AD114" s="61">
        <f t="shared" ref="AD114" si="253">IF(AC114="","",$P$17)</f>
        <v>42.5</v>
      </c>
      <c r="AE114" s="3"/>
      <c r="AF114" s="60">
        <f t="shared" ref="AF114" si="254">IFERROR(AF113,"")</f>
        <v>715</v>
      </c>
      <c r="AG114" s="61">
        <f t="shared" ref="AG114" si="255">IF(AF114="","",$P$17)</f>
        <v>42.5</v>
      </c>
    </row>
    <row r="115" spans="1:33" x14ac:dyDescent="0.5500000000000000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60">
        <f>IFERROR(IF(AC114+((($M$3-$M$5)/($G$3-$G$5)*-1))/100&gt;$C$14,MAX($AC$25:AC114),AC114+((($M$3-$M$5)/($G$3-$G$5)*-1))/100),MAX($AC$25:AC114))</f>
        <v>731.25</v>
      </c>
      <c r="AD115" s="61">
        <f t="shared" ref="AD115" si="256">IF(AC115="","",AC115*$G$5+$M$5)</f>
        <v>24.625</v>
      </c>
      <c r="AE115" s="3"/>
      <c r="AF115" s="60">
        <f>IFERROR(IF(AF114+((($M$3-$M$5)/($G$3-$G$5)*-1))/100&gt;$C$14,MAX($AF$25:AF114),AF114+((($M$3-$M$5)/($G$3-$G$5)*-1))/100),MAX($AF$25:AF114))</f>
        <v>731.25</v>
      </c>
      <c r="AG115" s="61">
        <f t="shared" ref="AG115" si="257">IF(AF115="","",AF115*$G$3+$M$3)</f>
        <v>60.375</v>
      </c>
    </row>
    <row r="116" spans="1:33" x14ac:dyDescent="0.5500000000000000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60">
        <f t="shared" ref="AC116" si="258">IFERROR(AC115,"")</f>
        <v>731.25</v>
      </c>
      <c r="AD116" s="61">
        <f t="shared" ref="AD116" si="259">IF(AC116="","",$P$17)</f>
        <v>42.5</v>
      </c>
      <c r="AE116" s="3"/>
      <c r="AF116" s="60">
        <f t="shared" ref="AF116" si="260">IFERROR(AF115,"")</f>
        <v>731.25</v>
      </c>
      <c r="AG116" s="61">
        <f t="shared" ref="AG116" si="261">IF(AF116="","",$P$17)</f>
        <v>42.5</v>
      </c>
    </row>
    <row r="117" spans="1:33" x14ac:dyDescent="0.5500000000000000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60">
        <f>IFERROR(IF(AC116+((($M$3-$M$5)/($G$3-$G$5)*-1))/100&gt;$C$14,MAX($AC$25:AC116),AC116+((($M$3-$M$5)/($G$3-$G$5)*-1))/100),MAX($AC$25:AC116))</f>
        <v>747.5</v>
      </c>
      <c r="AD117" s="61">
        <f t="shared" ref="AD117" si="262">IF(AC117="","",AC117*$G$5+$M$5)</f>
        <v>24.950000000000003</v>
      </c>
      <c r="AE117" s="3"/>
      <c r="AF117" s="60">
        <f>IFERROR(IF(AF116+((($M$3-$M$5)/($G$3-$G$5)*-1))/100&gt;$C$14,MAX($AF$25:AF116),AF116+((($M$3-$M$5)/($G$3-$G$5)*-1))/100),MAX($AF$25:AF116))</f>
        <v>747.5</v>
      </c>
      <c r="AG117" s="61">
        <f t="shared" ref="AG117" si="263">IF(AF117="","",AF117*$G$3+$M$3)</f>
        <v>60.05</v>
      </c>
    </row>
    <row r="118" spans="1:33" x14ac:dyDescent="0.5500000000000000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60">
        <f t="shared" ref="AC118" si="264">IFERROR(AC117,"")</f>
        <v>747.5</v>
      </c>
      <c r="AD118" s="61">
        <f t="shared" ref="AD118" si="265">IF(AC118="","",$P$17)</f>
        <v>42.5</v>
      </c>
      <c r="AE118" s="3"/>
      <c r="AF118" s="60">
        <f t="shared" ref="AF118" si="266">IFERROR(AF117,"")</f>
        <v>747.5</v>
      </c>
      <c r="AG118" s="61">
        <f t="shared" ref="AG118" si="267">IF(AF118="","",$P$17)</f>
        <v>42.5</v>
      </c>
    </row>
    <row r="119" spans="1:33" x14ac:dyDescent="0.5500000000000000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60">
        <f>IFERROR(IF(AC118+((($M$3-$M$5)/($G$3-$G$5)*-1))/100&gt;$C$14,MAX($AC$25:AC118),AC118+((($M$3-$M$5)/($G$3-$G$5)*-1))/100),MAX($AC$25:AC118))</f>
        <v>763.75</v>
      </c>
      <c r="AD119" s="61">
        <f t="shared" ref="AD119" si="268">IF(AC119="","",AC119*$G$5+$M$5)</f>
        <v>25.274999999999999</v>
      </c>
      <c r="AE119" s="3"/>
      <c r="AF119" s="60">
        <f>IFERROR(IF(AF118+((($M$3-$M$5)/($G$3-$G$5)*-1))/100&gt;$C$14,MAX($AF$25:AF118),AF118+((($M$3-$M$5)/($G$3-$G$5)*-1))/100),MAX($AF$25:AF118))</f>
        <v>763.75</v>
      </c>
      <c r="AG119" s="61">
        <f t="shared" ref="AG119" si="269">IF(AF119="","",AF119*$G$3+$M$3)</f>
        <v>59.725000000000001</v>
      </c>
    </row>
    <row r="120" spans="1:33" x14ac:dyDescent="0.5500000000000000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60">
        <f t="shared" ref="AC120" si="270">IFERROR(AC119,"")</f>
        <v>763.75</v>
      </c>
      <c r="AD120" s="61">
        <f t="shared" ref="AD120" si="271">IF(AC120="","",$P$17)</f>
        <v>42.5</v>
      </c>
      <c r="AE120" s="3"/>
      <c r="AF120" s="60">
        <f t="shared" ref="AF120" si="272">IFERROR(AF119,"")</f>
        <v>763.75</v>
      </c>
      <c r="AG120" s="61">
        <f t="shared" ref="AG120" si="273">IF(AF120="","",$P$17)</f>
        <v>42.5</v>
      </c>
    </row>
    <row r="121" spans="1:33" x14ac:dyDescent="0.5500000000000000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60">
        <f>IFERROR(IF(AC120+((($M$3-$M$5)/($G$3-$G$5)*-1))/100&gt;$C$14,MAX($AC$25:AC120),AC120+((($M$3-$M$5)/($G$3-$G$5)*-1))/100),MAX($AC$25:AC120))</f>
        <v>780</v>
      </c>
      <c r="AD121" s="61">
        <f t="shared" ref="AD121" si="274">IF(AC121="","",AC121*$G$5+$M$5)</f>
        <v>25.6</v>
      </c>
      <c r="AE121" s="3"/>
      <c r="AF121" s="60">
        <f>IFERROR(IF(AF120+((($M$3-$M$5)/($G$3-$G$5)*-1))/100&gt;$C$14,MAX($AF$25:AF120),AF120+((($M$3-$M$5)/($G$3-$G$5)*-1))/100),MAX($AF$25:AF120))</f>
        <v>780</v>
      </c>
      <c r="AG121" s="61">
        <f t="shared" ref="AG121" si="275">IF(AF121="","",AF121*$G$3+$M$3)</f>
        <v>59.4</v>
      </c>
    </row>
    <row r="122" spans="1:33" x14ac:dyDescent="0.5500000000000000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60">
        <f t="shared" ref="AC122" si="276">IFERROR(AC121,"")</f>
        <v>780</v>
      </c>
      <c r="AD122" s="61">
        <f t="shared" ref="AD122" si="277">IF(AC122="","",$P$17)</f>
        <v>42.5</v>
      </c>
      <c r="AE122" s="3"/>
      <c r="AF122" s="60">
        <f t="shared" ref="AF122" si="278">IFERROR(AF121,"")</f>
        <v>780</v>
      </c>
      <c r="AG122" s="61">
        <f t="shared" ref="AG122" si="279">IF(AF122="","",$P$17)</f>
        <v>42.5</v>
      </c>
    </row>
    <row r="123" spans="1:33" x14ac:dyDescent="0.5500000000000000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60">
        <f>IFERROR(IF(AC122+((($M$3-$M$5)/($G$3-$G$5)*-1))/100&gt;$C$14,MAX($AC$25:AC122),AC122+((($M$3-$M$5)/($G$3-$G$5)*-1))/100),MAX($AC$25:AC122))</f>
        <v>796.25</v>
      </c>
      <c r="AD123" s="61">
        <f t="shared" ref="AD123" si="280">IF(AC123="","",AC123*$G$5+$M$5)</f>
        <v>25.925000000000001</v>
      </c>
      <c r="AE123" s="3"/>
      <c r="AF123" s="60">
        <f>IFERROR(IF(AF122+((($M$3-$M$5)/($G$3-$G$5)*-1))/100&gt;$C$14,MAX($AF$25:AF122),AF122+((($M$3-$M$5)/($G$3-$G$5)*-1))/100),MAX($AF$25:AF122))</f>
        <v>796.25</v>
      </c>
      <c r="AG123" s="61">
        <f t="shared" ref="AG123" si="281">IF(AF123="","",AF123*$G$3+$M$3)</f>
        <v>59.075000000000003</v>
      </c>
    </row>
    <row r="124" spans="1:33" x14ac:dyDescent="0.5500000000000000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60">
        <f t="shared" ref="AC124" si="282">IFERROR(AC123,"")</f>
        <v>796.25</v>
      </c>
      <c r="AD124" s="61">
        <f t="shared" ref="AD124" si="283">IF(AC124="","",$P$17)</f>
        <v>42.5</v>
      </c>
      <c r="AE124" s="3"/>
      <c r="AF124" s="60">
        <f t="shared" ref="AF124" si="284">IFERROR(AF123,"")</f>
        <v>796.25</v>
      </c>
      <c r="AG124" s="61">
        <f t="shared" ref="AG124" si="285">IF(AF124="","",$P$17)</f>
        <v>42.5</v>
      </c>
    </row>
    <row r="125" spans="1:33" x14ac:dyDescent="0.5500000000000000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60">
        <f>IFERROR(IF(AC124+((($M$3-$M$5)/($G$3-$G$5)*-1))/100&gt;$C$14,MAX($AC$25:AC124),AC124+((($M$3-$M$5)/($G$3-$G$5)*-1))/100),MAX($AC$25:AC124))</f>
        <v>812.5</v>
      </c>
      <c r="AD125" s="61">
        <f t="shared" ref="AD125" si="286">IF(AC125="","",AC125*$G$5+$M$5)</f>
        <v>26.25</v>
      </c>
      <c r="AE125" s="3"/>
      <c r="AF125" s="60">
        <f>IFERROR(IF(AF124+((($M$3-$M$5)/($G$3-$G$5)*-1))/100&gt;$C$14,MAX($AF$25:AF124),AF124+((($M$3-$M$5)/($G$3-$G$5)*-1))/100),MAX($AF$25:AF124))</f>
        <v>812.5</v>
      </c>
      <c r="AG125" s="61">
        <f t="shared" ref="AG125" si="287">IF(AF125="","",AF125*$G$3+$M$3)</f>
        <v>58.75</v>
      </c>
    </row>
    <row r="126" spans="1:33" x14ac:dyDescent="0.5500000000000000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60">
        <f t="shared" ref="AC126" si="288">IFERROR(AC125,"")</f>
        <v>812.5</v>
      </c>
      <c r="AD126" s="61">
        <f t="shared" ref="AD126" si="289">IF(AC126="","",$P$17)</f>
        <v>42.5</v>
      </c>
      <c r="AE126" s="3"/>
      <c r="AF126" s="60">
        <f t="shared" ref="AF126" si="290">IFERROR(AF125,"")</f>
        <v>812.5</v>
      </c>
      <c r="AG126" s="61">
        <f t="shared" ref="AG126" si="291">IF(AF126="","",$P$17)</f>
        <v>42.5</v>
      </c>
    </row>
    <row r="127" spans="1:33" x14ac:dyDescent="0.5500000000000000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60">
        <f>IFERROR(IF(AC126+((($M$3-$M$5)/($G$3-$G$5)*-1))/100&gt;$C$14,MAX($AC$25:AC126),AC126+((($M$3-$M$5)/($G$3-$G$5)*-1))/100),MAX($AC$25:AC126))</f>
        <v>828.75</v>
      </c>
      <c r="AD127" s="61">
        <f t="shared" ref="AD127" si="292">IF(AC127="","",AC127*$G$5+$M$5)</f>
        <v>26.574999999999999</v>
      </c>
      <c r="AE127" s="3"/>
      <c r="AF127" s="60">
        <f>IFERROR(IF(AF126+((($M$3-$M$5)/($G$3-$G$5)*-1))/100&gt;$C$14,MAX($AF$25:AF126),AF126+((($M$3-$M$5)/($G$3-$G$5)*-1))/100),MAX($AF$25:AF126))</f>
        <v>828.75</v>
      </c>
      <c r="AG127" s="61">
        <f t="shared" ref="AG127" si="293">IF(AF127="","",AF127*$G$3+$M$3)</f>
        <v>58.424999999999997</v>
      </c>
    </row>
    <row r="128" spans="1:33" x14ac:dyDescent="0.5500000000000000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60">
        <f t="shared" ref="AC128" si="294">IFERROR(AC127,"")</f>
        <v>828.75</v>
      </c>
      <c r="AD128" s="61">
        <f t="shared" ref="AD128" si="295">IF(AC128="","",$P$17)</f>
        <v>42.5</v>
      </c>
      <c r="AE128" s="3"/>
      <c r="AF128" s="60">
        <f t="shared" ref="AF128" si="296">IFERROR(AF127,"")</f>
        <v>828.75</v>
      </c>
      <c r="AG128" s="61">
        <f t="shared" ref="AG128" si="297">IF(AF128="","",$P$17)</f>
        <v>42.5</v>
      </c>
    </row>
    <row r="129" spans="1:33" x14ac:dyDescent="0.5500000000000000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60">
        <f>IFERROR(IF(AC128+((($M$3-$M$5)/($G$3-$G$5)*-1))/100&gt;$C$14,MAX($AC$25:AC128),AC128+((($M$3-$M$5)/($G$3-$G$5)*-1))/100),MAX($AC$25:AC128))</f>
        <v>845</v>
      </c>
      <c r="AD129" s="61">
        <f t="shared" ref="AD129" si="298">IF(AC129="","",AC129*$G$5+$M$5)</f>
        <v>26.9</v>
      </c>
      <c r="AE129" s="3"/>
      <c r="AF129" s="60">
        <f>IFERROR(IF(AF128+((($M$3-$M$5)/($G$3-$G$5)*-1))/100&gt;$C$14,MAX($AF$25:AF128),AF128+((($M$3-$M$5)/($G$3-$G$5)*-1))/100),MAX($AF$25:AF128))</f>
        <v>845</v>
      </c>
      <c r="AG129" s="61">
        <f t="shared" ref="AG129" si="299">IF(AF129="","",AF129*$G$3+$M$3)</f>
        <v>58.1</v>
      </c>
    </row>
    <row r="130" spans="1:33" x14ac:dyDescent="0.5500000000000000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60">
        <f t="shared" ref="AC130" si="300">IFERROR(AC129,"")</f>
        <v>845</v>
      </c>
      <c r="AD130" s="61">
        <f t="shared" ref="AD130" si="301">IF(AC130="","",$P$17)</f>
        <v>42.5</v>
      </c>
      <c r="AE130" s="3"/>
      <c r="AF130" s="60">
        <f t="shared" ref="AF130" si="302">IFERROR(AF129,"")</f>
        <v>845</v>
      </c>
      <c r="AG130" s="61">
        <f t="shared" ref="AG130" si="303">IF(AF130="","",$P$17)</f>
        <v>42.5</v>
      </c>
    </row>
    <row r="131" spans="1:33" x14ac:dyDescent="0.5500000000000000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60">
        <f>IFERROR(IF(AC130+((($M$3-$M$5)/($G$3-$G$5)*-1))/100&gt;$C$14,MAX($AC$25:AC130),AC130+((($M$3-$M$5)/($G$3-$G$5)*-1))/100),MAX($AC$25:AC130))</f>
        <v>861.25</v>
      </c>
      <c r="AD131" s="61">
        <f t="shared" ref="AD131" si="304">IF(AC131="","",AC131*$G$5+$M$5)</f>
        <v>27.225000000000001</v>
      </c>
      <c r="AE131" s="3"/>
      <c r="AF131" s="60">
        <f>IFERROR(IF(AF130+((($M$3-$M$5)/($G$3-$G$5)*-1))/100&gt;$C$14,MAX($AF$25:AF130),AF130+((($M$3-$M$5)/($G$3-$G$5)*-1))/100),MAX($AF$25:AF130))</f>
        <v>861.25</v>
      </c>
      <c r="AG131" s="61">
        <f t="shared" ref="AG131" si="305">IF(AF131="","",AF131*$G$3+$M$3)</f>
        <v>57.774999999999999</v>
      </c>
    </row>
    <row r="132" spans="1:33" x14ac:dyDescent="0.5500000000000000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60">
        <f t="shared" ref="AC132" si="306">IFERROR(AC131,"")</f>
        <v>861.25</v>
      </c>
      <c r="AD132" s="61">
        <f t="shared" ref="AD132" si="307">IF(AC132="","",$P$17)</f>
        <v>42.5</v>
      </c>
      <c r="AE132" s="3"/>
      <c r="AF132" s="60">
        <f t="shared" ref="AF132" si="308">IFERROR(AF131,"")</f>
        <v>861.25</v>
      </c>
      <c r="AG132" s="61">
        <f t="shared" ref="AG132" si="309">IF(AF132="","",$P$17)</f>
        <v>42.5</v>
      </c>
    </row>
    <row r="133" spans="1:33" x14ac:dyDescent="0.5500000000000000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60">
        <f>IFERROR(IF(AC132+((($M$3-$M$5)/($G$3-$G$5)*-1))/100&gt;$C$14,MAX($AC$25:AC132),AC132+((($M$3-$M$5)/($G$3-$G$5)*-1))/100),MAX($AC$25:AC132))</f>
        <v>877.5</v>
      </c>
      <c r="AD133" s="61">
        <f t="shared" ref="AD133" si="310">IF(AC133="","",AC133*$G$5+$M$5)</f>
        <v>27.55</v>
      </c>
      <c r="AE133" s="3"/>
      <c r="AF133" s="60">
        <f>IFERROR(IF(AF132+((($M$3-$M$5)/($G$3-$G$5)*-1))/100&gt;$C$14,MAX($AF$25:AF132),AF132+((($M$3-$M$5)/($G$3-$G$5)*-1))/100),MAX($AF$25:AF132))</f>
        <v>877.5</v>
      </c>
      <c r="AG133" s="61">
        <f t="shared" ref="AG133" si="311">IF(AF133="","",AF133*$G$3+$M$3)</f>
        <v>57.45</v>
      </c>
    </row>
    <row r="134" spans="1:33" x14ac:dyDescent="0.5500000000000000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60">
        <f t="shared" ref="AC134" si="312">IFERROR(AC133,"")</f>
        <v>877.5</v>
      </c>
      <c r="AD134" s="61">
        <f t="shared" ref="AD134" si="313">IF(AC134="","",$P$17)</f>
        <v>42.5</v>
      </c>
      <c r="AE134" s="3"/>
      <c r="AF134" s="60">
        <f t="shared" ref="AF134" si="314">IFERROR(AF133,"")</f>
        <v>877.5</v>
      </c>
      <c r="AG134" s="61">
        <f t="shared" ref="AG134" si="315">IF(AF134="","",$P$17)</f>
        <v>42.5</v>
      </c>
    </row>
    <row r="135" spans="1:33" x14ac:dyDescent="0.5500000000000000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60">
        <f>IFERROR(IF(AC134+((($M$3-$M$5)/($G$3-$G$5)*-1))/100&gt;$C$14,MAX($AC$25:AC134),AC134+((($M$3-$M$5)/($G$3-$G$5)*-1))/100),MAX($AC$25:AC134))</f>
        <v>893.75</v>
      </c>
      <c r="AD135" s="61">
        <f t="shared" ref="AD135" si="316">IF(AC135="","",AC135*$G$5+$M$5)</f>
        <v>27.875</v>
      </c>
      <c r="AE135" s="3"/>
      <c r="AF135" s="60">
        <f>IFERROR(IF(AF134+((($M$3-$M$5)/($G$3-$G$5)*-1))/100&gt;$C$14,MAX($AF$25:AF134),AF134+((($M$3-$M$5)/($G$3-$G$5)*-1))/100),MAX($AF$25:AF134))</f>
        <v>893.75</v>
      </c>
      <c r="AG135" s="61">
        <f t="shared" ref="AG135" si="317">IF(AF135="","",AF135*$G$3+$M$3)</f>
        <v>57.125</v>
      </c>
    </row>
    <row r="136" spans="1:33" x14ac:dyDescent="0.5500000000000000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60">
        <f t="shared" ref="AC136" si="318">IFERROR(AC135,"")</f>
        <v>893.75</v>
      </c>
      <c r="AD136" s="61">
        <f t="shared" ref="AD136" si="319">IF(AC136="","",$P$17)</f>
        <v>42.5</v>
      </c>
      <c r="AE136" s="3"/>
      <c r="AF136" s="60">
        <f t="shared" ref="AF136" si="320">IFERROR(AF135,"")</f>
        <v>893.75</v>
      </c>
      <c r="AG136" s="61">
        <f t="shared" ref="AG136" si="321">IF(AF136="","",$P$17)</f>
        <v>42.5</v>
      </c>
    </row>
    <row r="137" spans="1:33" x14ac:dyDescent="0.5500000000000000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60">
        <f>IFERROR(IF(AC136+((($M$3-$M$5)/($G$3-$G$5)*-1))/100&gt;$C$14,MAX($AC$25:AC136),AC136+((($M$3-$M$5)/($G$3-$G$5)*-1))/100),MAX($AC$25:AC136))</f>
        <v>910</v>
      </c>
      <c r="AD137" s="61">
        <f t="shared" ref="AD137" si="322">IF(AC137="","",AC137*$G$5+$M$5)</f>
        <v>28.2</v>
      </c>
      <c r="AE137" s="3"/>
      <c r="AF137" s="60">
        <f>IFERROR(IF(AF136+((($M$3-$M$5)/($G$3-$G$5)*-1))/100&gt;$C$14,MAX($AF$25:AF136),AF136+((($M$3-$M$5)/($G$3-$G$5)*-1))/100),MAX($AF$25:AF136))</f>
        <v>910</v>
      </c>
      <c r="AG137" s="61">
        <f t="shared" ref="AG137" si="323">IF(AF137="","",AF137*$G$3+$M$3)</f>
        <v>56.8</v>
      </c>
    </row>
    <row r="138" spans="1:33" x14ac:dyDescent="0.5500000000000000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60">
        <f t="shared" ref="AC138" si="324">IFERROR(AC137,"")</f>
        <v>910</v>
      </c>
      <c r="AD138" s="61">
        <f t="shared" ref="AD138" si="325">IF(AC138="","",$P$17)</f>
        <v>42.5</v>
      </c>
      <c r="AE138" s="3"/>
      <c r="AF138" s="60">
        <f t="shared" ref="AF138" si="326">IFERROR(AF137,"")</f>
        <v>910</v>
      </c>
      <c r="AG138" s="61">
        <f t="shared" ref="AG138" si="327">IF(AF138="","",$P$17)</f>
        <v>42.5</v>
      </c>
    </row>
    <row r="139" spans="1:33" x14ac:dyDescent="0.5500000000000000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60">
        <f>IFERROR(IF(AC138+((($M$3-$M$5)/($G$3-$G$5)*-1))/100&gt;$C$14,MAX($AC$25:AC138),AC138+((($M$3-$M$5)/($G$3-$G$5)*-1))/100),MAX($AC$25:AC138))</f>
        <v>926.25</v>
      </c>
      <c r="AD139" s="61">
        <f t="shared" ref="AD139" si="328">IF(AC139="","",AC139*$G$5+$M$5)</f>
        <v>28.525000000000002</v>
      </c>
      <c r="AE139" s="3"/>
      <c r="AF139" s="60">
        <f>IFERROR(IF(AF138+((($M$3-$M$5)/($G$3-$G$5)*-1))/100&gt;$C$14,MAX($AF$25:AF138),AF138+((($M$3-$M$5)/($G$3-$G$5)*-1))/100),MAX($AF$25:AF138))</f>
        <v>926.25</v>
      </c>
      <c r="AG139" s="61">
        <f t="shared" ref="AG139" si="329">IF(AF139="","",AF139*$G$3+$M$3)</f>
        <v>56.474999999999994</v>
      </c>
    </row>
    <row r="140" spans="1:33" x14ac:dyDescent="0.5500000000000000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60">
        <f t="shared" ref="AC140" si="330">IFERROR(AC139,"")</f>
        <v>926.25</v>
      </c>
      <c r="AD140" s="61">
        <f t="shared" ref="AD140" si="331">IF(AC140="","",$P$17)</f>
        <v>42.5</v>
      </c>
      <c r="AE140" s="3"/>
      <c r="AF140" s="60">
        <f t="shared" ref="AF140" si="332">IFERROR(AF139,"")</f>
        <v>926.25</v>
      </c>
      <c r="AG140" s="61">
        <f t="shared" ref="AG140" si="333">IF(AF140="","",$P$17)</f>
        <v>42.5</v>
      </c>
    </row>
    <row r="141" spans="1:33" x14ac:dyDescent="0.5500000000000000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60">
        <f>IFERROR(IF(AC140+((($M$3-$M$5)/($G$3-$G$5)*-1))/100&gt;$C$14,MAX($AC$25:AC140),AC140+((($M$3-$M$5)/($G$3-$G$5)*-1))/100),MAX($AC$25:AC140))</f>
        <v>942.5</v>
      </c>
      <c r="AD141" s="61">
        <f t="shared" ref="AD141" si="334">IF(AC141="","",AC141*$G$5+$M$5)</f>
        <v>28.85</v>
      </c>
      <c r="AE141" s="3"/>
      <c r="AF141" s="60">
        <f>IFERROR(IF(AF140+((($M$3-$M$5)/($G$3-$G$5)*-1))/100&gt;$C$14,MAX($AF$25:AF140),AF140+((($M$3-$M$5)/($G$3-$G$5)*-1))/100),MAX($AF$25:AF140))</f>
        <v>942.5</v>
      </c>
      <c r="AG141" s="61">
        <f t="shared" ref="AG141" si="335">IF(AF141="","",AF141*$G$3+$M$3)</f>
        <v>56.15</v>
      </c>
    </row>
    <row r="142" spans="1:33" x14ac:dyDescent="0.5500000000000000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60">
        <f t="shared" ref="AC142" si="336">IFERROR(AC141,"")</f>
        <v>942.5</v>
      </c>
      <c r="AD142" s="61">
        <f t="shared" ref="AD142" si="337">IF(AC142="","",$P$17)</f>
        <v>42.5</v>
      </c>
      <c r="AE142" s="3"/>
      <c r="AF142" s="60">
        <f t="shared" ref="AF142" si="338">IFERROR(AF141,"")</f>
        <v>942.5</v>
      </c>
      <c r="AG142" s="61">
        <f t="shared" ref="AG142" si="339">IF(AF142="","",$P$17)</f>
        <v>42.5</v>
      </c>
    </row>
    <row r="143" spans="1:33" x14ac:dyDescent="0.5500000000000000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60">
        <f>IFERROR(IF(AC142+((($M$3-$M$5)/($G$3-$G$5)*-1))/100&gt;$C$14,MAX($AC$25:AC142),AC142+((($M$3-$M$5)/($G$3-$G$5)*-1))/100),MAX($AC$25:AC142))</f>
        <v>958.75</v>
      </c>
      <c r="AD143" s="61">
        <f t="shared" ref="AD143" si="340">IF(AC143="","",AC143*$G$5+$M$5)</f>
        <v>29.175000000000001</v>
      </c>
      <c r="AE143" s="3"/>
      <c r="AF143" s="60">
        <f>IFERROR(IF(AF142+((($M$3-$M$5)/($G$3-$G$5)*-1))/100&gt;$C$14,MAX($AF$25:AF142),AF142+((($M$3-$M$5)/($G$3-$G$5)*-1))/100),MAX($AF$25:AF142))</f>
        <v>958.75</v>
      </c>
      <c r="AG143" s="61">
        <f t="shared" ref="AG143" si="341">IF(AF143="","",AF143*$G$3+$M$3)</f>
        <v>55.825000000000003</v>
      </c>
    </row>
    <row r="144" spans="1:33" x14ac:dyDescent="0.5500000000000000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60">
        <f t="shared" ref="AC144" si="342">IFERROR(AC143,"")</f>
        <v>958.75</v>
      </c>
      <c r="AD144" s="61">
        <f t="shared" ref="AD144" si="343">IF(AC144="","",$P$17)</f>
        <v>42.5</v>
      </c>
      <c r="AE144" s="3"/>
      <c r="AF144" s="60">
        <f t="shared" ref="AF144" si="344">IFERROR(AF143,"")</f>
        <v>958.75</v>
      </c>
      <c r="AG144" s="61">
        <f t="shared" ref="AG144" si="345">IF(AF144="","",$P$17)</f>
        <v>42.5</v>
      </c>
    </row>
    <row r="145" spans="1:33" x14ac:dyDescent="0.5500000000000000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60">
        <f>IFERROR(IF(AC144+((($M$3-$M$5)/($G$3-$G$5)*-1))/100&gt;$C$14,MAX($AC$25:AC144),AC144+((($M$3-$M$5)/($G$3-$G$5)*-1))/100),MAX($AC$25:AC144))</f>
        <v>975</v>
      </c>
      <c r="AD145" s="61">
        <f t="shared" ref="AD145" si="346">IF(AC145="","",AC145*$G$5+$M$5)</f>
        <v>29.5</v>
      </c>
      <c r="AE145" s="3"/>
      <c r="AF145" s="60">
        <f>IFERROR(IF(AF144+((($M$3-$M$5)/($G$3-$G$5)*-1))/100&gt;$C$14,MAX($AF$25:AF144),AF144+((($M$3-$M$5)/($G$3-$G$5)*-1))/100),MAX($AF$25:AF144))</f>
        <v>975</v>
      </c>
      <c r="AG145" s="61">
        <f t="shared" ref="AG145" si="347">IF(AF145="","",AF145*$G$3+$M$3)</f>
        <v>55.5</v>
      </c>
    </row>
    <row r="146" spans="1:33" x14ac:dyDescent="0.5500000000000000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60">
        <f t="shared" ref="AC146" si="348">IFERROR(AC145,"")</f>
        <v>975</v>
      </c>
      <c r="AD146" s="61">
        <f t="shared" ref="AD146" si="349">IF(AC146="","",$P$17)</f>
        <v>42.5</v>
      </c>
      <c r="AE146" s="3"/>
      <c r="AF146" s="60">
        <f t="shared" ref="AF146" si="350">IFERROR(AF145,"")</f>
        <v>975</v>
      </c>
      <c r="AG146" s="61">
        <f t="shared" ref="AG146" si="351">IF(AF146="","",$P$17)</f>
        <v>42.5</v>
      </c>
    </row>
    <row r="147" spans="1:33" x14ac:dyDescent="0.5500000000000000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60">
        <f>IFERROR(IF(AC146+((($M$3-$M$5)/($G$3-$G$5)*-1))/100&gt;$C$14,MAX($AC$25:AC146),AC146+((($M$3-$M$5)/($G$3-$G$5)*-1))/100),MAX($AC$25:AC146))</f>
        <v>991.25</v>
      </c>
      <c r="AD147" s="61">
        <f t="shared" ref="AD147" si="352">IF(AC147="","",AC147*$G$5+$M$5)</f>
        <v>29.824999999999999</v>
      </c>
      <c r="AE147" s="3"/>
      <c r="AF147" s="60">
        <f>IFERROR(IF(AF146+((($M$3-$M$5)/($G$3-$G$5)*-1))/100&gt;$C$14,MAX($AF$25:AF146),AF146+((($M$3-$M$5)/($G$3-$G$5)*-1))/100),MAX($AF$25:AF146))</f>
        <v>991.25</v>
      </c>
      <c r="AG147" s="61">
        <f t="shared" ref="AG147" si="353">IF(AF147="","",AF147*$G$3+$M$3)</f>
        <v>55.174999999999997</v>
      </c>
    </row>
    <row r="148" spans="1:33" x14ac:dyDescent="0.5500000000000000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60">
        <f t="shared" ref="AC148" si="354">IFERROR(AC147,"")</f>
        <v>991.25</v>
      </c>
      <c r="AD148" s="61">
        <f t="shared" ref="AD148" si="355">IF(AC148="","",$P$17)</f>
        <v>42.5</v>
      </c>
      <c r="AE148" s="3"/>
      <c r="AF148" s="60">
        <f t="shared" ref="AF148" si="356">IFERROR(AF147,"")</f>
        <v>991.25</v>
      </c>
      <c r="AG148" s="61">
        <f t="shared" ref="AG148" si="357">IF(AF148="","",$P$17)</f>
        <v>42.5</v>
      </c>
    </row>
    <row r="149" spans="1:33" x14ac:dyDescent="0.5500000000000000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60">
        <f>IFERROR(IF(AC148+((($M$3-$M$5)/($G$3-$G$5)*-1))/100&gt;$C$14,MAX($AC$25:AC148),AC148+((($M$3-$M$5)/($G$3-$G$5)*-1))/100),MAX($AC$25:AC148))</f>
        <v>1007.5</v>
      </c>
      <c r="AD149" s="61">
        <f t="shared" ref="AD149" si="358">IF(AC149="","",AC149*$G$5+$M$5)</f>
        <v>30.150000000000002</v>
      </c>
      <c r="AE149" s="3"/>
      <c r="AF149" s="60">
        <f>IFERROR(IF(AF148+((($M$3-$M$5)/($G$3-$G$5)*-1))/100&gt;$C$14,MAX($AF$25:AF148),AF148+((($M$3-$M$5)/($G$3-$G$5)*-1))/100),MAX($AF$25:AF148))</f>
        <v>1007.5</v>
      </c>
      <c r="AG149" s="61">
        <f t="shared" ref="AG149" si="359">IF(AF149="","",AF149*$G$3+$M$3)</f>
        <v>54.849999999999994</v>
      </c>
    </row>
    <row r="150" spans="1:33" x14ac:dyDescent="0.5500000000000000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60">
        <f t="shared" ref="AC150" si="360">IFERROR(AC149,"")</f>
        <v>1007.5</v>
      </c>
      <c r="AD150" s="61">
        <f t="shared" ref="AD150" si="361">IF(AC150="","",$P$17)</f>
        <v>42.5</v>
      </c>
      <c r="AE150" s="3"/>
      <c r="AF150" s="60">
        <f t="shared" ref="AF150" si="362">IFERROR(AF149,"")</f>
        <v>1007.5</v>
      </c>
      <c r="AG150" s="61">
        <f t="shared" ref="AG150" si="363">IF(AF150="","",$P$17)</f>
        <v>42.5</v>
      </c>
    </row>
    <row r="151" spans="1:33" x14ac:dyDescent="0.5500000000000000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60">
        <f>IFERROR(IF(AC150+((($M$3-$M$5)/($G$3-$G$5)*-1))/100&gt;$C$14,MAX($AC$25:AC150),AC150+((($M$3-$M$5)/($G$3-$G$5)*-1))/100),MAX($AC$25:AC150))</f>
        <v>1023.75</v>
      </c>
      <c r="AD151" s="61">
        <f t="shared" ref="AD151" si="364">IF(AC151="","",AC151*$G$5+$M$5)</f>
        <v>30.475000000000001</v>
      </c>
      <c r="AE151" s="3"/>
      <c r="AF151" s="60">
        <f>IFERROR(IF(AF150+((($M$3-$M$5)/($G$3-$G$5)*-1))/100&gt;$C$14,MAX($AF$25:AF150),AF150+((($M$3-$M$5)/($G$3-$G$5)*-1))/100),MAX($AF$25:AF150))</f>
        <v>1023.75</v>
      </c>
      <c r="AG151" s="61">
        <f t="shared" ref="AG151" si="365">IF(AF151="","",AF151*$G$3+$M$3)</f>
        <v>54.524999999999999</v>
      </c>
    </row>
    <row r="152" spans="1:33" x14ac:dyDescent="0.5500000000000000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60">
        <f t="shared" ref="AC152" si="366">IFERROR(AC151,"")</f>
        <v>1023.75</v>
      </c>
      <c r="AD152" s="61">
        <f t="shared" ref="AD152" si="367">IF(AC152="","",$P$17)</f>
        <v>42.5</v>
      </c>
      <c r="AE152" s="3"/>
      <c r="AF152" s="60">
        <f t="shared" ref="AF152" si="368">IFERROR(AF151,"")</f>
        <v>1023.75</v>
      </c>
      <c r="AG152" s="61">
        <f t="shared" ref="AG152" si="369">IF(AF152="","",$P$17)</f>
        <v>42.5</v>
      </c>
    </row>
    <row r="153" spans="1:33" x14ac:dyDescent="0.5500000000000000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60">
        <f>IFERROR(IF(AC152+((($M$3-$M$5)/($G$3-$G$5)*-1))/100&gt;$C$14,MAX($AC$25:AC152),AC152+((($M$3-$M$5)/($G$3-$G$5)*-1))/100),MAX($AC$25:AC152))</f>
        <v>1040</v>
      </c>
      <c r="AD153" s="61">
        <f t="shared" ref="AD153" si="370">IF(AC153="","",AC153*$G$5+$M$5)</f>
        <v>30.8</v>
      </c>
      <c r="AE153" s="3"/>
      <c r="AF153" s="60">
        <f>IFERROR(IF(AF152+((($M$3-$M$5)/($G$3-$G$5)*-1))/100&gt;$C$14,MAX($AF$25:AF152),AF152+((($M$3-$M$5)/($G$3-$G$5)*-1))/100),MAX($AF$25:AF152))</f>
        <v>1040</v>
      </c>
      <c r="AG153" s="61">
        <f t="shared" ref="AG153" si="371">IF(AF153="","",AF153*$G$3+$M$3)</f>
        <v>54.2</v>
      </c>
    </row>
    <row r="154" spans="1:33" x14ac:dyDescent="0.5500000000000000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60">
        <f t="shared" ref="AC154" si="372">IFERROR(AC153,"")</f>
        <v>1040</v>
      </c>
      <c r="AD154" s="61">
        <f t="shared" ref="AD154" si="373">IF(AC154="","",$P$17)</f>
        <v>42.5</v>
      </c>
      <c r="AE154" s="3"/>
      <c r="AF154" s="60">
        <f t="shared" ref="AF154" si="374">IFERROR(AF153,"")</f>
        <v>1040</v>
      </c>
      <c r="AG154" s="61">
        <f t="shared" ref="AG154" si="375">IF(AF154="","",$P$17)</f>
        <v>42.5</v>
      </c>
    </row>
    <row r="155" spans="1:33" x14ac:dyDescent="0.5500000000000000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60">
        <f>IFERROR(IF(AC154+((($M$3-$M$5)/($G$3-$G$5)*-1))/100&gt;$C$14,MAX($AC$25:AC154),AC154+((($M$3-$M$5)/($G$3-$G$5)*-1))/100),MAX($AC$25:AC154))</f>
        <v>1056.25</v>
      </c>
      <c r="AD155" s="61">
        <f t="shared" ref="AD155" si="376">IF(AC155="","",AC155*$G$5+$M$5)</f>
        <v>31.125</v>
      </c>
      <c r="AE155" s="3"/>
      <c r="AF155" s="60">
        <f>IFERROR(IF(AF154+((($M$3-$M$5)/($G$3-$G$5)*-1))/100&gt;$C$14,MAX($AF$25:AF154),AF154+((($M$3-$M$5)/($G$3-$G$5)*-1))/100),MAX($AF$25:AF154))</f>
        <v>1056.25</v>
      </c>
      <c r="AG155" s="61">
        <f t="shared" ref="AG155" si="377">IF(AF155="","",AF155*$G$3+$M$3)</f>
        <v>53.875</v>
      </c>
    </row>
    <row r="156" spans="1:33" x14ac:dyDescent="0.5500000000000000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60">
        <f t="shared" ref="AC156" si="378">IFERROR(AC155,"")</f>
        <v>1056.25</v>
      </c>
      <c r="AD156" s="61">
        <f t="shared" ref="AD156" si="379">IF(AC156="","",$P$17)</f>
        <v>42.5</v>
      </c>
      <c r="AE156" s="3"/>
      <c r="AF156" s="60">
        <f t="shared" ref="AF156" si="380">IFERROR(AF155,"")</f>
        <v>1056.25</v>
      </c>
      <c r="AG156" s="61">
        <f t="shared" ref="AG156" si="381">IF(AF156="","",$P$17)</f>
        <v>42.5</v>
      </c>
    </row>
    <row r="157" spans="1:33" x14ac:dyDescent="0.5500000000000000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60">
        <f>IFERROR(IF(AC156+((($M$3-$M$5)/($G$3-$G$5)*-1))/100&gt;$C$14,MAX($AC$25:AC156),AC156+((($M$3-$M$5)/($G$3-$G$5)*-1))/100),MAX($AC$25:AC156))</f>
        <v>1072.5</v>
      </c>
      <c r="AD157" s="61">
        <f t="shared" ref="AD157" si="382">IF(AC157="","",AC157*$G$5+$M$5)</f>
        <v>31.45</v>
      </c>
      <c r="AE157" s="3"/>
      <c r="AF157" s="60">
        <f>IFERROR(IF(AF156+((($M$3-$M$5)/($G$3-$G$5)*-1))/100&gt;$C$14,MAX($AF$25:AF156),AF156+((($M$3-$M$5)/($G$3-$G$5)*-1))/100),MAX($AF$25:AF156))</f>
        <v>1072.5</v>
      </c>
      <c r="AG157" s="61">
        <f t="shared" ref="AG157" si="383">IF(AF157="","",AF157*$G$3+$M$3)</f>
        <v>53.55</v>
      </c>
    </row>
    <row r="158" spans="1:33" x14ac:dyDescent="0.5500000000000000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60">
        <f t="shared" ref="AC158" si="384">IFERROR(AC157,"")</f>
        <v>1072.5</v>
      </c>
      <c r="AD158" s="61">
        <f t="shared" ref="AD158" si="385">IF(AC158="","",$P$17)</f>
        <v>42.5</v>
      </c>
      <c r="AE158" s="3"/>
      <c r="AF158" s="60">
        <f t="shared" ref="AF158" si="386">IFERROR(AF157,"")</f>
        <v>1072.5</v>
      </c>
      <c r="AG158" s="61">
        <f t="shared" ref="AG158" si="387">IF(AF158="","",$P$17)</f>
        <v>42.5</v>
      </c>
    </row>
    <row r="159" spans="1:33" x14ac:dyDescent="0.5500000000000000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60">
        <f>IFERROR(IF(AC158+((($M$3-$M$5)/($G$3-$G$5)*-1))/100&gt;$C$14,MAX($AC$25:AC158),AC158+((($M$3-$M$5)/($G$3-$G$5)*-1))/100),MAX($AC$25:AC158))</f>
        <v>1088.75</v>
      </c>
      <c r="AD159" s="61">
        <f t="shared" ref="AD159" si="388">IF(AC159="","",AC159*$G$5+$M$5)</f>
        <v>31.775000000000002</v>
      </c>
      <c r="AE159" s="3"/>
      <c r="AF159" s="60">
        <f>IFERROR(IF(AF158+((($M$3-$M$5)/($G$3-$G$5)*-1))/100&gt;$C$14,MAX($AF$25:AF158),AF158+((($M$3-$M$5)/($G$3-$G$5)*-1))/100),MAX($AF$25:AF158))</f>
        <v>1088.75</v>
      </c>
      <c r="AG159" s="61">
        <f t="shared" ref="AG159" si="389">IF(AF159="","",AF159*$G$3+$M$3)</f>
        <v>53.224999999999994</v>
      </c>
    </row>
    <row r="160" spans="1:33" x14ac:dyDescent="0.5500000000000000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60">
        <f t="shared" ref="AC160" si="390">IFERROR(AC159,"")</f>
        <v>1088.75</v>
      </c>
      <c r="AD160" s="61">
        <f t="shared" ref="AD160" si="391">IF(AC160="","",$P$17)</f>
        <v>42.5</v>
      </c>
      <c r="AE160" s="3"/>
      <c r="AF160" s="60">
        <f t="shared" ref="AF160" si="392">IFERROR(AF159,"")</f>
        <v>1088.75</v>
      </c>
      <c r="AG160" s="61">
        <f t="shared" ref="AG160" si="393">IF(AF160="","",$P$17)</f>
        <v>42.5</v>
      </c>
    </row>
    <row r="161" spans="1:33" x14ac:dyDescent="0.5500000000000000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60">
        <f>IFERROR(IF(AC160+((($M$3-$M$5)/($G$3-$G$5)*-1))/100&gt;$C$14,MAX($AC$25:AC160),AC160+((($M$3-$M$5)/($G$3-$G$5)*-1))/100),MAX($AC$25:AC160))</f>
        <v>1105</v>
      </c>
      <c r="AD161" s="61">
        <f t="shared" ref="AD161" si="394">IF(AC161="","",AC161*$G$5+$M$5)</f>
        <v>32.1</v>
      </c>
      <c r="AE161" s="3"/>
      <c r="AF161" s="60">
        <f>IFERROR(IF(AF160+((($M$3-$M$5)/($G$3-$G$5)*-1))/100&gt;$C$14,MAX($AF$25:AF160),AF160+((($M$3-$M$5)/($G$3-$G$5)*-1))/100),MAX($AF$25:AF160))</f>
        <v>1105</v>
      </c>
      <c r="AG161" s="61">
        <f t="shared" ref="AG161" si="395">IF(AF161="","",AF161*$G$3+$M$3)</f>
        <v>52.9</v>
      </c>
    </row>
    <row r="162" spans="1:33" x14ac:dyDescent="0.5500000000000000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60">
        <f t="shared" ref="AC162" si="396">IFERROR(AC161,"")</f>
        <v>1105</v>
      </c>
      <c r="AD162" s="61">
        <f t="shared" ref="AD162" si="397">IF(AC162="","",$P$17)</f>
        <v>42.5</v>
      </c>
      <c r="AE162" s="3"/>
      <c r="AF162" s="60">
        <f t="shared" ref="AF162" si="398">IFERROR(AF161,"")</f>
        <v>1105</v>
      </c>
      <c r="AG162" s="61">
        <f t="shared" ref="AG162" si="399">IF(AF162="","",$P$17)</f>
        <v>42.5</v>
      </c>
    </row>
    <row r="163" spans="1:33" x14ac:dyDescent="0.5500000000000000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60">
        <f>IFERROR(IF(AC162+((($M$3-$M$5)/($G$3-$G$5)*-1))/100&gt;$C$14,MAX($AC$25:AC162),AC162+((($M$3-$M$5)/($G$3-$G$5)*-1))/100),MAX($AC$25:AC162))</f>
        <v>1121.25</v>
      </c>
      <c r="AD163" s="61">
        <f t="shared" ref="AD163" si="400">IF(AC163="","",AC163*$G$5+$M$5)</f>
        <v>32.424999999999997</v>
      </c>
      <c r="AE163" s="3"/>
      <c r="AF163" s="60">
        <f>IFERROR(IF(AF162+((($M$3-$M$5)/($G$3-$G$5)*-1))/100&gt;$C$14,MAX($AF$25:AF162),AF162+((($M$3-$M$5)/($G$3-$G$5)*-1))/100),MAX($AF$25:AF162))</f>
        <v>1121.25</v>
      </c>
      <c r="AG163" s="61">
        <f t="shared" ref="AG163" si="401">IF(AF163="","",AF163*$G$3+$M$3)</f>
        <v>52.575000000000003</v>
      </c>
    </row>
    <row r="164" spans="1:33" x14ac:dyDescent="0.5500000000000000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60">
        <f t="shared" ref="AC164" si="402">IFERROR(AC163,"")</f>
        <v>1121.25</v>
      </c>
      <c r="AD164" s="61">
        <f t="shared" ref="AD164" si="403">IF(AC164="","",$P$17)</f>
        <v>42.5</v>
      </c>
      <c r="AE164" s="3"/>
      <c r="AF164" s="60">
        <f t="shared" ref="AF164" si="404">IFERROR(AF163,"")</f>
        <v>1121.25</v>
      </c>
      <c r="AG164" s="61">
        <f t="shared" ref="AG164" si="405">IF(AF164="","",$P$17)</f>
        <v>42.5</v>
      </c>
    </row>
    <row r="165" spans="1:33" x14ac:dyDescent="0.5500000000000000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60">
        <f>IFERROR(IF(AC164+((($M$3-$M$5)/($G$3-$G$5)*-1))/100&gt;$C$14,MAX($AC$25:AC164),AC164+((($M$3-$M$5)/($G$3-$G$5)*-1))/100),MAX($AC$25:AC164))</f>
        <v>1137.5</v>
      </c>
      <c r="AD165" s="61">
        <f t="shared" ref="AD165" si="406">IF(AC165="","",AC165*$G$5+$M$5)</f>
        <v>32.75</v>
      </c>
      <c r="AE165" s="3"/>
      <c r="AF165" s="60">
        <f>IFERROR(IF(AF164+((($M$3-$M$5)/($G$3-$G$5)*-1))/100&gt;$C$14,MAX($AF$25:AF164),AF164+((($M$3-$M$5)/($G$3-$G$5)*-1))/100),MAX($AF$25:AF164))</f>
        <v>1137.5</v>
      </c>
      <c r="AG165" s="61">
        <f t="shared" ref="AG165" si="407">IF(AF165="","",AF165*$G$3+$M$3)</f>
        <v>52.25</v>
      </c>
    </row>
    <row r="166" spans="1:33" x14ac:dyDescent="0.5500000000000000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60">
        <f t="shared" ref="AC166" si="408">IFERROR(AC165,"")</f>
        <v>1137.5</v>
      </c>
      <c r="AD166" s="61">
        <f t="shared" ref="AD166" si="409">IF(AC166="","",$P$17)</f>
        <v>42.5</v>
      </c>
      <c r="AE166" s="3"/>
      <c r="AF166" s="60">
        <f t="shared" ref="AF166" si="410">IFERROR(AF165,"")</f>
        <v>1137.5</v>
      </c>
      <c r="AG166" s="61">
        <f t="shared" ref="AG166" si="411">IF(AF166="","",$P$17)</f>
        <v>42.5</v>
      </c>
    </row>
    <row r="167" spans="1:33" x14ac:dyDescent="0.5500000000000000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60">
        <f>IFERROR(IF(AC166+((($M$3-$M$5)/($G$3-$G$5)*-1))/100&gt;$C$14,MAX($AC$25:AC166),AC166+((($M$3-$M$5)/($G$3-$G$5)*-1))/100),MAX($AC$25:AC166))</f>
        <v>1153.75</v>
      </c>
      <c r="AD167" s="61">
        <f t="shared" ref="AD167" si="412">IF(AC167="","",AC167*$G$5+$M$5)</f>
        <v>33.075000000000003</v>
      </c>
      <c r="AE167" s="3"/>
      <c r="AF167" s="60">
        <f>IFERROR(IF(AF166+((($M$3-$M$5)/($G$3-$G$5)*-1))/100&gt;$C$14,MAX($AF$25:AF166),AF166+((($M$3-$M$5)/($G$3-$G$5)*-1))/100),MAX($AF$25:AF166))</f>
        <v>1153.75</v>
      </c>
      <c r="AG167" s="61">
        <f t="shared" ref="AG167" si="413">IF(AF167="","",AF167*$G$3+$M$3)</f>
        <v>51.924999999999997</v>
      </c>
    </row>
    <row r="168" spans="1:33" x14ac:dyDescent="0.5500000000000000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60">
        <f t="shared" ref="AC168" si="414">IFERROR(AC167,"")</f>
        <v>1153.75</v>
      </c>
      <c r="AD168" s="61">
        <f t="shared" ref="AD168" si="415">IF(AC168="","",$P$17)</f>
        <v>42.5</v>
      </c>
      <c r="AE168" s="3"/>
      <c r="AF168" s="60">
        <f t="shared" ref="AF168" si="416">IFERROR(AF167,"")</f>
        <v>1153.75</v>
      </c>
      <c r="AG168" s="61">
        <f t="shared" ref="AG168" si="417">IF(AF168="","",$P$17)</f>
        <v>42.5</v>
      </c>
    </row>
    <row r="169" spans="1:33" x14ac:dyDescent="0.5500000000000000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60">
        <f>IFERROR(IF(AC168+((($M$3-$M$5)/($G$3-$G$5)*-1))/100&gt;$C$14,MAX($AC$25:AC168),AC168+((($M$3-$M$5)/($G$3-$G$5)*-1))/100),MAX($AC$25:AC168))</f>
        <v>1170</v>
      </c>
      <c r="AD169" s="61">
        <f t="shared" ref="AD169" si="418">IF(AC169="","",AC169*$G$5+$M$5)</f>
        <v>33.400000000000006</v>
      </c>
      <c r="AE169" s="3"/>
      <c r="AF169" s="60">
        <f>IFERROR(IF(AF168+((($M$3-$M$5)/($G$3-$G$5)*-1))/100&gt;$C$14,MAX($AF$25:AF168),AF168+((($M$3-$M$5)/($G$3-$G$5)*-1))/100),MAX($AF$25:AF168))</f>
        <v>1170</v>
      </c>
      <c r="AG169" s="61">
        <f t="shared" ref="AG169" si="419">IF(AF169="","",AF169*$G$3+$M$3)</f>
        <v>51.599999999999994</v>
      </c>
    </row>
    <row r="170" spans="1:33" x14ac:dyDescent="0.5500000000000000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60">
        <f t="shared" ref="AC170" si="420">IFERROR(AC169,"")</f>
        <v>1170</v>
      </c>
      <c r="AD170" s="61">
        <f t="shared" ref="AD170" si="421">IF(AC170="","",$P$17)</f>
        <v>42.5</v>
      </c>
      <c r="AE170" s="3"/>
      <c r="AF170" s="60">
        <f t="shared" ref="AF170" si="422">IFERROR(AF169,"")</f>
        <v>1170</v>
      </c>
      <c r="AG170" s="61">
        <f t="shared" ref="AG170" si="423">IF(AF170="","",$P$17)</f>
        <v>42.5</v>
      </c>
    </row>
    <row r="171" spans="1:33" x14ac:dyDescent="0.5500000000000000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60">
        <f>IFERROR(IF(AC170+((($M$3-$M$5)/($G$3-$G$5)*-1))/100&gt;$C$14,MAX($AC$25:AC170),AC170+((($M$3-$M$5)/($G$3-$G$5)*-1))/100),MAX($AC$25:AC170))</f>
        <v>1186.25</v>
      </c>
      <c r="AD171" s="61">
        <f t="shared" ref="AD171" si="424">IF(AC171="","",AC171*$G$5+$M$5)</f>
        <v>33.725000000000001</v>
      </c>
      <c r="AE171" s="3"/>
      <c r="AF171" s="60">
        <f>IFERROR(IF(AF170+((($M$3-$M$5)/($G$3-$G$5)*-1))/100&gt;$C$14,MAX($AF$25:AF170),AF170+((($M$3-$M$5)/($G$3-$G$5)*-1))/100),MAX($AF$25:AF170))</f>
        <v>1186.25</v>
      </c>
      <c r="AG171" s="61">
        <f t="shared" ref="AG171" si="425">IF(AF171="","",AF171*$G$3+$M$3)</f>
        <v>51.274999999999999</v>
      </c>
    </row>
    <row r="172" spans="1:33" x14ac:dyDescent="0.5500000000000000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60">
        <f t="shared" ref="AC172" si="426">IFERROR(AC171,"")</f>
        <v>1186.25</v>
      </c>
      <c r="AD172" s="61">
        <f t="shared" ref="AD172" si="427">IF(AC172="","",$P$17)</f>
        <v>42.5</v>
      </c>
      <c r="AE172" s="3"/>
      <c r="AF172" s="60">
        <f t="shared" ref="AF172" si="428">IFERROR(AF171,"")</f>
        <v>1186.25</v>
      </c>
      <c r="AG172" s="61">
        <f t="shared" ref="AG172" si="429">IF(AF172="","",$P$17)</f>
        <v>42.5</v>
      </c>
    </row>
    <row r="173" spans="1:33" x14ac:dyDescent="0.5500000000000000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60">
        <f>IFERROR(IF(AC172+((($M$3-$M$5)/($G$3-$G$5)*-1))/100&gt;$C$14,MAX($AC$25:AC172),AC172+((($M$3-$M$5)/($G$3-$G$5)*-1))/100),MAX($AC$25:AC172))</f>
        <v>1202.5</v>
      </c>
      <c r="AD173" s="61">
        <f t="shared" ref="AD173" si="430">IF(AC173="","",AC173*$G$5+$M$5)</f>
        <v>34.049999999999997</v>
      </c>
      <c r="AE173" s="3"/>
      <c r="AF173" s="60">
        <f>IFERROR(IF(AF172+((($M$3-$M$5)/($G$3-$G$5)*-1))/100&gt;$C$14,MAX($AF$25:AF172),AF172+((($M$3-$M$5)/($G$3-$G$5)*-1))/100),MAX($AF$25:AF172))</f>
        <v>1202.5</v>
      </c>
      <c r="AG173" s="61">
        <f t="shared" ref="AG173" si="431">IF(AF173="","",AF173*$G$3+$M$3)</f>
        <v>50.95</v>
      </c>
    </row>
    <row r="174" spans="1:33" x14ac:dyDescent="0.5500000000000000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60">
        <f t="shared" ref="AC174" si="432">IFERROR(AC173,"")</f>
        <v>1202.5</v>
      </c>
      <c r="AD174" s="61">
        <f t="shared" ref="AD174" si="433">IF(AC174="","",$P$17)</f>
        <v>42.5</v>
      </c>
      <c r="AE174" s="3"/>
      <c r="AF174" s="60">
        <f t="shared" ref="AF174" si="434">IFERROR(AF173,"")</f>
        <v>1202.5</v>
      </c>
      <c r="AG174" s="61">
        <f t="shared" ref="AG174" si="435">IF(AF174="","",$P$17)</f>
        <v>42.5</v>
      </c>
    </row>
    <row r="175" spans="1:33" x14ac:dyDescent="0.5500000000000000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60">
        <f>IFERROR(IF(AC174+((($M$3-$M$5)/($G$3-$G$5)*-1))/100&gt;$C$14,MAX($AC$25:AC174),AC174+((($M$3-$M$5)/($G$3-$G$5)*-1))/100),MAX($AC$25:AC174))</f>
        <v>1218.75</v>
      </c>
      <c r="AD175" s="61">
        <f t="shared" ref="AD175" si="436">IF(AC175="","",AC175*$G$5+$M$5)</f>
        <v>34.375</v>
      </c>
      <c r="AE175" s="3"/>
      <c r="AF175" s="60">
        <f>IFERROR(IF(AF174+((($M$3-$M$5)/($G$3-$G$5)*-1))/100&gt;$C$14,MAX($AF$25:AF174),AF174+((($M$3-$M$5)/($G$3-$G$5)*-1))/100),MAX($AF$25:AF174))</f>
        <v>1218.75</v>
      </c>
      <c r="AG175" s="61">
        <f t="shared" ref="AG175" si="437">IF(AF175="","",AF175*$G$3+$M$3)</f>
        <v>50.625</v>
      </c>
    </row>
    <row r="176" spans="1:33" x14ac:dyDescent="0.5500000000000000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60">
        <f t="shared" ref="AC176" si="438">IFERROR(AC175,"")</f>
        <v>1218.75</v>
      </c>
      <c r="AD176" s="61">
        <f t="shared" ref="AD176" si="439">IF(AC176="","",$P$17)</f>
        <v>42.5</v>
      </c>
      <c r="AE176" s="3"/>
      <c r="AF176" s="60">
        <f t="shared" ref="AF176" si="440">IFERROR(AF175,"")</f>
        <v>1218.75</v>
      </c>
      <c r="AG176" s="61">
        <f t="shared" ref="AG176" si="441">IF(AF176="","",$P$17)</f>
        <v>42.5</v>
      </c>
    </row>
    <row r="177" spans="1:33" x14ac:dyDescent="0.5500000000000000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60">
        <f>IFERROR(IF(AC176+((($M$3-$M$5)/($G$3-$G$5)*-1))/100&gt;$C$14,MAX($AC$25:AC176),AC176+((($M$3-$M$5)/($G$3-$G$5)*-1))/100),MAX($AC$25:AC176))</f>
        <v>1235</v>
      </c>
      <c r="AD177" s="61">
        <f t="shared" ref="AD177" si="442">IF(AC177="","",AC177*$G$5+$M$5)</f>
        <v>34.700000000000003</v>
      </c>
      <c r="AE177" s="3"/>
      <c r="AF177" s="60">
        <f>IFERROR(IF(AF176+((($M$3-$M$5)/($G$3-$G$5)*-1))/100&gt;$C$14,MAX($AF$25:AF176),AF176+((($M$3-$M$5)/($G$3-$G$5)*-1))/100),MAX($AF$25:AF176))</f>
        <v>1235</v>
      </c>
      <c r="AG177" s="61">
        <f t="shared" ref="AG177" si="443">IF(AF177="","",AF177*$G$3+$M$3)</f>
        <v>50.3</v>
      </c>
    </row>
    <row r="178" spans="1:33" x14ac:dyDescent="0.5500000000000000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60">
        <f t="shared" ref="AC178" si="444">IFERROR(AC177,"")</f>
        <v>1235</v>
      </c>
      <c r="AD178" s="61">
        <f t="shared" ref="AD178" si="445">IF(AC178="","",$P$17)</f>
        <v>42.5</v>
      </c>
      <c r="AE178" s="3"/>
      <c r="AF178" s="60">
        <f t="shared" ref="AF178" si="446">IFERROR(AF177,"")</f>
        <v>1235</v>
      </c>
      <c r="AG178" s="61">
        <f t="shared" ref="AG178" si="447">IF(AF178="","",$P$17)</f>
        <v>42.5</v>
      </c>
    </row>
    <row r="179" spans="1:33" x14ac:dyDescent="0.5500000000000000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60">
        <f>IFERROR(IF(AC178+((($M$3-$M$5)/($G$3-$G$5)*-1))/100&gt;$C$14,MAX($AC$25:AC178),AC178+((($M$3-$M$5)/($G$3-$G$5)*-1))/100),MAX($AC$25:AC178))</f>
        <v>1251.25</v>
      </c>
      <c r="AD179" s="61">
        <f t="shared" ref="AD179" si="448">IF(AC179="","",AC179*$G$5+$M$5)</f>
        <v>35.025000000000006</v>
      </c>
      <c r="AE179" s="3"/>
      <c r="AF179" s="60">
        <f>IFERROR(IF(AF178+((($M$3-$M$5)/($G$3-$G$5)*-1))/100&gt;$C$14,MAX($AF$25:AF178),AF178+((($M$3-$M$5)/($G$3-$G$5)*-1))/100),MAX($AF$25:AF178))</f>
        <v>1251.25</v>
      </c>
      <c r="AG179" s="61">
        <f t="shared" ref="AG179" si="449">IF(AF179="","",AF179*$G$3+$M$3)</f>
        <v>49.974999999999994</v>
      </c>
    </row>
    <row r="180" spans="1:33" x14ac:dyDescent="0.5500000000000000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60">
        <f t="shared" ref="AC180" si="450">IFERROR(AC179,"")</f>
        <v>1251.25</v>
      </c>
      <c r="AD180" s="61">
        <f t="shared" ref="AD180" si="451">IF(AC180="","",$P$17)</f>
        <v>42.5</v>
      </c>
      <c r="AE180" s="3"/>
      <c r="AF180" s="60">
        <f t="shared" ref="AF180" si="452">IFERROR(AF179,"")</f>
        <v>1251.25</v>
      </c>
      <c r="AG180" s="61">
        <f t="shared" ref="AG180" si="453">IF(AF180="","",$P$17)</f>
        <v>42.5</v>
      </c>
    </row>
    <row r="181" spans="1:33" x14ac:dyDescent="0.5500000000000000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60">
        <f>IFERROR(IF(AC180+((($M$3-$M$5)/($G$3-$G$5)*-1))/100&gt;$C$14,MAX($AC$25:AC180),AC180+((($M$3-$M$5)/($G$3-$G$5)*-1))/100),MAX($AC$25:AC180))</f>
        <v>1267.5</v>
      </c>
      <c r="AD181" s="61">
        <f t="shared" ref="AD181" si="454">IF(AC181="","",AC181*$G$5+$M$5)</f>
        <v>35.35</v>
      </c>
      <c r="AE181" s="3"/>
      <c r="AF181" s="60">
        <f>IFERROR(IF(AF180+((($M$3-$M$5)/($G$3-$G$5)*-1))/100&gt;$C$14,MAX($AF$25:AF180),AF180+((($M$3-$M$5)/($G$3-$G$5)*-1))/100),MAX($AF$25:AF180))</f>
        <v>1267.5</v>
      </c>
      <c r="AG181" s="61">
        <f t="shared" ref="AG181" si="455">IF(AF181="","",AF181*$G$3+$M$3)</f>
        <v>49.65</v>
      </c>
    </row>
    <row r="182" spans="1:33" x14ac:dyDescent="0.5500000000000000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60">
        <f t="shared" ref="AC182" si="456">IFERROR(AC181,"")</f>
        <v>1267.5</v>
      </c>
      <c r="AD182" s="61">
        <f t="shared" ref="AD182" si="457">IF(AC182="","",$P$17)</f>
        <v>42.5</v>
      </c>
      <c r="AE182" s="3"/>
      <c r="AF182" s="60">
        <f t="shared" ref="AF182" si="458">IFERROR(AF181,"")</f>
        <v>1267.5</v>
      </c>
      <c r="AG182" s="61">
        <f t="shared" ref="AG182" si="459">IF(AF182="","",$P$17)</f>
        <v>42.5</v>
      </c>
    </row>
    <row r="183" spans="1:33" x14ac:dyDescent="0.5500000000000000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60">
        <f>IFERROR(IF(AC182+((($M$3-$M$5)/($G$3-$G$5)*-1))/100&gt;$C$14,MAX($AC$25:AC182),AC182+((($M$3-$M$5)/($G$3-$G$5)*-1))/100),MAX($AC$25:AC182))</f>
        <v>1283.75</v>
      </c>
      <c r="AD183" s="61">
        <f t="shared" ref="AD183" si="460">IF(AC183="","",AC183*$G$5+$M$5)</f>
        <v>35.674999999999997</v>
      </c>
      <c r="AE183" s="3"/>
      <c r="AF183" s="60">
        <f>IFERROR(IF(AF182+((($M$3-$M$5)/($G$3-$G$5)*-1))/100&gt;$C$14,MAX($AF$25:AF182),AF182+((($M$3-$M$5)/($G$3-$G$5)*-1))/100),MAX($AF$25:AF182))</f>
        <v>1283.75</v>
      </c>
      <c r="AG183" s="61">
        <f t="shared" ref="AG183" si="461">IF(AF183="","",AF183*$G$3+$M$3)</f>
        <v>49.325000000000003</v>
      </c>
    </row>
    <row r="184" spans="1:33" x14ac:dyDescent="0.5500000000000000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60">
        <f t="shared" ref="AC184" si="462">IFERROR(AC183,"")</f>
        <v>1283.75</v>
      </c>
      <c r="AD184" s="61">
        <f t="shared" ref="AD184" si="463">IF(AC184="","",$P$17)</f>
        <v>42.5</v>
      </c>
      <c r="AE184" s="3"/>
      <c r="AF184" s="60">
        <f t="shared" ref="AF184" si="464">IFERROR(AF183,"")</f>
        <v>1283.75</v>
      </c>
      <c r="AG184" s="61">
        <f t="shared" ref="AG184" si="465">IF(AF184="","",$P$17)</f>
        <v>42.5</v>
      </c>
    </row>
    <row r="185" spans="1:33" x14ac:dyDescent="0.5500000000000000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60">
        <f>IFERROR(IF(AC184+((($M$3-$M$5)/($G$3-$G$5)*-1))/100&gt;$C$14,MAX($AC$25:AC184),AC184+((($M$3-$M$5)/($G$3-$G$5)*-1))/100),MAX($AC$25:AC184))</f>
        <v>1300</v>
      </c>
      <c r="AD185" s="61">
        <f t="shared" ref="AD185" si="466">IF(AC185="","",AC185*$G$5+$M$5)</f>
        <v>36</v>
      </c>
      <c r="AE185" s="3"/>
      <c r="AF185" s="60">
        <f>IFERROR(IF(AF184+((($M$3-$M$5)/($G$3-$G$5)*-1))/100&gt;$C$14,MAX($AF$25:AF184),AF184+((($M$3-$M$5)/($G$3-$G$5)*-1))/100),MAX($AF$25:AF184))</f>
        <v>1300</v>
      </c>
      <c r="AG185" s="61">
        <f t="shared" ref="AG185" si="467">IF(AF185="","",AF185*$G$3+$M$3)</f>
        <v>49</v>
      </c>
    </row>
    <row r="186" spans="1:33" x14ac:dyDescent="0.5500000000000000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60">
        <f t="shared" ref="AC186" si="468">IFERROR(AC185,"")</f>
        <v>1300</v>
      </c>
      <c r="AD186" s="61">
        <f t="shared" ref="AD186" si="469">IF(AC186="","",$P$17)</f>
        <v>42.5</v>
      </c>
      <c r="AE186" s="3"/>
      <c r="AF186" s="60">
        <f t="shared" ref="AF186" si="470">IFERROR(AF185,"")</f>
        <v>1300</v>
      </c>
      <c r="AG186" s="61">
        <f t="shared" ref="AG186" si="471">IF(AF186="","",$P$17)</f>
        <v>42.5</v>
      </c>
    </row>
    <row r="187" spans="1:33" x14ac:dyDescent="0.5500000000000000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60">
        <f>IFERROR(IF(AC186+((($M$3-$M$5)/($G$3-$G$5)*-1))/100&gt;$C$14,MAX($AC$25:AC186),AC186+((($M$3-$M$5)/($G$3-$G$5)*-1))/100),MAX($AC$25:AC186))</f>
        <v>1316.25</v>
      </c>
      <c r="AD187" s="61">
        <f t="shared" ref="AD187" si="472">IF(AC187="","",AC187*$G$5+$M$5)</f>
        <v>36.325000000000003</v>
      </c>
      <c r="AE187" s="3"/>
      <c r="AF187" s="60">
        <f>IFERROR(IF(AF186+((($M$3-$M$5)/($G$3-$G$5)*-1))/100&gt;$C$14,MAX($AF$25:AF186),AF186+((($M$3-$M$5)/($G$3-$G$5)*-1))/100),MAX($AF$25:AF186))</f>
        <v>1316.25</v>
      </c>
      <c r="AG187" s="61">
        <f t="shared" ref="AG187" si="473">IF(AF187="","",AF187*$G$3+$M$3)</f>
        <v>48.674999999999997</v>
      </c>
    </row>
    <row r="188" spans="1:33" x14ac:dyDescent="0.5500000000000000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60">
        <f t="shared" ref="AC188" si="474">IFERROR(AC187,"")</f>
        <v>1316.25</v>
      </c>
      <c r="AD188" s="61">
        <f t="shared" ref="AD188" si="475">IF(AC188="","",$P$17)</f>
        <v>42.5</v>
      </c>
      <c r="AE188" s="3"/>
      <c r="AF188" s="60">
        <f t="shared" ref="AF188" si="476">IFERROR(AF187,"")</f>
        <v>1316.25</v>
      </c>
      <c r="AG188" s="61">
        <f t="shared" ref="AG188" si="477">IF(AF188="","",$P$17)</f>
        <v>42.5</v>
      </c>
    </row>
    <row r="189" spans="1:33" x14ac:dyDescent="0.5500000000000000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60">
        <f>IFERROR(IF(AC188+((($M$3-$M$5)/($G$3-$G$5)*-1))/100&gt;$C$14,MAX($AC$25:AC188),AC188+((($M$3-$M$5)/($G$3-$G$5)*-1))/100),MAX($AC$25:AC188))</f>
        <v>1332.5</v>
      </c>
      <c r="AD189" s="61">
        <f t="shared" ref="AD189" si="478">IF(AC189="","",AC189*$G$5+$M$5)</f>
        <v>36.650000000000006</v>
      </c>
      <c r="AE189" s="3"/>
      <c r="AF189" s="60">
        <f>IFERROR(IF(AF188+((($M$3-$M$5)/($G$3-$G$5)*-1))/100&gt;$C$14,MAX($AF$25:AF188),AF188+((($M$3-$M$5)/($G$3-$G$5)*-1))/100),MAX($AF$25:AF188))</f>
        <v>1332.5</v>
      </c>
      <c r="AG189" s="61">
        <f t="shared" ref="AG189" si="479">IF(AF189="","",AF189*$G$3+$M$3)</f>
        <v>48.349999999999994</v>
      </c>
    </row>
    <row r="190" spans="1:33" x14ac:dyDescent="0.5500000000000000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60">
        <f t="shared" ref="AC190" si="480">IFERROR(AC189,"")</f>
        <v>1332.5</v>
      </c>
      <c r="AD190" s="61">
        <f t="shared" ref="AD190" si="481">IF(AC190="","",$P$17)</f>
        <v>42.5</v>
      </c>
      <c r="AE190" s="3"/>
      <c r="AF190" s="60">
        <f t="shared" ref="AF190" si="482">IFERROR(AF189,"")</f>
        <v>1332.5</v>
      </c>
      <c r="AG190" s="61">
        <f t="shared" ref="AG190" si="483">IF(AF190="","",$P$17)</f>
        <v>42.5</v>
      </c>
    </row>
    <row r="191" spans="1:33" x14ac:dyDescent="0.5500000000000000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60">
        <f>IFERROR(IF(AC190+((($M$3-$M$5)/($G$3-$G$5)*-1))/100&gt;$C$14,MAX($AC$25:AC190),AC190+((($M$3-$M$5)/($G$3-$G$5)*-1))/100),MAX($AC$25:AC190))</f>
        <v>1348.75</v>
      </c>
      <c r="AD191" s="61">
        <f t="shared" ref="AD191" si="484">IF(AC191="","",AC191*$G$5+$M$5)</f>
        <v>36.975000000000001</v>
      </c>
      <c r="AE191" s="3"/>
      <c r="AF191" s="60">
        <f>IFERROR(IF(AF190+((($M$3-$M$5)/($G$3-$G$5)*-1))/100&gt;$C$14,MAX($AF$25:AF190),AF190+((($M$3-$M$5)/($G$3-$G$5)*-1))/100),MAX($AF$25:AF190))</f>
        <v>1348.75</v>
      </c>
      <c r="AG191" s="61">
        <f t="shared" ref="AG191" si="485">IF(AF191="","",AF191*$G$3+$M$3)</f>
        <v>48.024999999999999</v>
      </c>
    </row>
    <row r="192" spans="1:33" x14ac:dyDescent="0.5500000000000000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60">
        <f t="shared" ref="AC192" si="486">IFERROR(AC191,"")</f>
        <v>1348.75</v>
      </c>
      <c r="AD192" s="61">
        <f t="shared" ref="AD192" si="487">IF(AC192="","",$P$17)</f>
        <v>42.5</v>
      </c>
      <c r="AE192" s="3"/>
      <c r="AF192" s="60">
        <f t="shared" ref="AF192" si="488">IFERROR(AF191,"")</f>
        <v>1348.75</v>
      </c>
      <c r="AG192" s="61">
        <f t="shared" ref="AG192" si="489">IF(AF192="","",$P$17)</f>
        <v>42.5</v>
      </c>
    </row>
    <row r="193" spans="1:33" x14ac:dyDescent="0.5500000000000000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60">
        <f>IFERROR(IF(AC192+((($M$3-$M$5)/($G$3-$G$5)*-1))/100&gt;$C$14,MAX($AC$25:AC192),AC192+((($M$3-$M$5)/($G$3-$G$5)*-1))/100),MAX($AC$25:AC192))</f>
        <v>1365</v>
      </c>
      <c r="AD193" s="61">
        <f t="shared" ref="AD193" si="490">IF(AC193="","",AC193*$G$5+$M$5)</f>
        <v>37.299999999999997</v>
      </c>
      <c r="AE193" s="3"/>
      <c r="AF193" s="60">
        <f>IFERROR(IF(AF192+((($M$3-$M$5)/($G$3-$G$5)*-1))/100&gt;$C$14,MAX($AF$25:AF192),AF192+((($M$3-$M$5)/($G$3-$G$5)*-1))/100),MAX($AF$25:AF192))</f>
        <v>1365</v>
      </c>
      <c r="AG193" s="61">
        <f t="shared" ref="AG193" si="491">IF(AF193="","",AF193*$G$3+$M$3)</f>
        <v>47.7</v>
      </c>
    </row>
    <row r="194" spans="1:33" x14ac:dyDescent="0.5500000000000000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60">
        <f t="shared" ref="AC194" si="492">IFERROR(AC193,"")</f>
        <v>1365</v>
      </c>
      <c r="AD194" s="61">
        <f t="shared" ref="AD194" si="493">IF(AC194="","",$P$17)</f>
        <v>42.5</v>
      </c>
      <c r="AE194" s="3"/>
      <c r="AF194" s="60">
        <f t="shared" ref="AF194" si="494">IFERROR(AF193,"")</f>
        <v>1365</v>
      </c>
      <c r="AG194" s="61">
        <f t="shared" ref="AG194" si="495">IF(AF194="","",$P$17)</f>
        <v>42.5</v>
      </c>
    </row>
    <row r="195" spans="1:33" x14ac:dyDescent="0.5500000000000000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60">
        <f>IFERROR(IF(AC194+((($M$3-$M$5)/($G$3-$G$5)*-1))/100&gt;$C$14,MAX($AC$25:AC194),AC194+((($M$3-$M$5)/($G$3-$G$5)*-1))/100),MAX($AC$25:AC194))</f>
        <v>1381.25</v>
      </c>
      <c r="AD195" s="61">
        <f t="shared" ref="AD195" si="496">IF(AC195="","",AC195*$G$5+$M$5)</f>
        <v>37.625</v>
      </c>
      <c r="AE195" s="3"/>
      <c r="AF195" s="60">
        <f>IFERROR(IF(AF194+((($M$3-$M$5)/($G$3-$G$5)*-1))/100&gt;$C$14,MAX($AF$25:AF194),AF194+((($M$3-$M$5)/($G$3-$G$5)*-1))/100),MAX($AF$25:AF194))</f>
        <v>1381.25</v>
      </c>
      <c r="AG195" s="61">
        <f t="shared" ref="AG195" si="497">IF(AF195="","",AF195*$G$3+$M$3)</f>
        <v>47.375</v>
      </c>
    </row>
    <row r="196" spans="1:33" x14ac:dyDescent="0.5500000000000000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60">
        <f t="shared" ref="AC196" si="498">IFERROR(AC195,"")</f>
        <v>1381.25</v>
      </c>
      <c r="AD196" s="61">
        <f t="shared" ref="AD196" si="499">IF(AC196="","",$P$17)</f>
        <v>42.5</v>
      </c>
      <c r="AE196" s="3"/>
      <c r="AF196" s="60">
        <f t="shared" ref="AF196" si="500">IFERROR(AF195,"")</f>
        <v>1381.25</v>
      </c>
      <c r="AG196" s="61">
        <f t="shared" ref="AG196" si="501">IF(AF196="","",$P$17)</f>
        <v>42.5</v>
      </c>
    </row>
    <row r="197" spans="1:33" x14ac:dyDescent="0.5500000000000000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60">
        <f>IFERROR(IF(AC196+((($M$3-$M$5)/($G$3-$G$5)*-1))/100&gt;$C$14,MAX($AC$25:AC196),AC196+((($M$3-$M$5)/($G$3-$G$5)*-1))/100),MAX($AC$25:AC196))</f>
        <v>1397.5</v>
      </c>
      <c r="AD197" s="61">
        <f t="shared" ref="AD197" si="502">IF(AC197="","",AC197*$G$5+$M$5)</f>
        <v>37.950000000000003</v>
      </c>
      <c r="AE197" s="3"/>
      <c r="AF197" s="60">
        <f>IFERROR(IF(AF196+((($M$3-$M$5)/($G$3-$G$5)*-1))/100&gt;$C$14,MAX($AF$25:AF196),AF196+((($M$3-$M$5)/($G$3-$G$5)*-1))/100),MAX($AF$25:AF196))</f>
        <v>1397.5</v>
      </c>
      <c r="AG197" s="61">
        <f t="shared" ref="AG197" si="503">IF(AF197="","",AF197*$G$3+$M$3)</f>
        <v>47.05</v>
      </c>
    </row>
    <row r="198" spans="1:33" x14ac:dyDescent="0.5500000000000000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60">
        <f t="shared" ref="AC198" si="504">IFERROR(AC197,"")</f>
        <v>1397.5</v>
      </c>
      <c r="AD198" s="61">
        <f t="shared" ref="AD198" si="505">IF(AC198="","",$P$17)</f>
        <v>42.5</v>
      </c>
      <c r="AE198" s="3"/>
      <c r="AF198" s="60">
        <f t="shared" ref="AF198" si="506">IFERROR(AF197,"")</f>
        <v>1397.5</v>
      </c>
      <c r="AG198" s="61">
        <f t="shared" ref="AG198" si="507">IF(AF198="","",$P$17)</f>
        <v>42.5</v>
      </c>
    </row>
    <row r="199" spans="1:33" x14ac:dyDescent="0.5500000000000000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60">
        <f>IFERROR(IF(AC198+((($M$3-$M$5)/($G$3-$G$5)*-1))/100&gt;$C$14,MAX($AC$25:AC198),AC198+((($M$3-$M$5)/($G$3-$G$5)*-1))/100),MAX($AC$25:AC198))</f>
        <v>1413.75</v>
      </c>
      <c r="AD199" s="61">
        <f t="shared" ref="AD199" si="508">IF(AC199="","",AC199*$G$5+$M$5)</f>
        <v>38.275000000000006</v>
      </c>
      <c r="AE199" s="3"/>
      <c r="AF199" s="60">
        <f>IFERROR(IF(AF198+((($M$3-$M$5)/($G$3-$G$5)*-1))/100&gt;$C$14,MAX($AF$25:AF198),AF198+((($M$3-$M$5)/($G$3-$G$5)*-1))/100),MAX($AF$25:AF198))</f>
        <v>1413.75</v>
      </c>
      <c r="AG199" s="61">
        <f t="shared" ref="AG199" si="509">IF(AF199="","",AF199*$G$3+$M$3)</f>
        <v>46.724999999999994</v>
      </c>
    </row>
    <row r="200" spans="1:33" x14ac:dyDescent="0.5500000000000000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60">
        <f t="shared" ref="AC200" si="510">IFERROR(AC199,"")</f>
        <v>1413.75</v>
      </c>
      <c r="AD200" s="61">
        <f t="shared" ref="AD200" si="511">IF(AC200="","",$P$17)</f>
        <v>42.5</v>
      </c>
      <c r="AE200" s="3"/>
      <c r="AF200" s="60">
        <f t="shared" ref="AF200" si="512">IFERROR(AF199,"")</f>
        <v>1413.75</v>
      </c>
      <c r="AG200" s="61">
        <f t="shared" ref="AG200" si="513">IF(AF200="","",$P$17)</f>
        <v>42.5</v>
      </c>
    </row>
    <row r="201" spans="1:33" x14ac:dyDescent="0.5500000000000000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60">
        <f>IFERROR(IF(AC200+((($M$3-$M$5)/($G$3-$G$5)*-1))/100&gt;$C$14,MAX($AC$25:AC200),AC200+((($M$3-$M$5)/($G$3-$G$5)*-1))/100),MAX($AC$25:AC200))</f>
        <v>1430</v>
      </c>
      <c r="AD201" s="61">
        <f t="shared" ref="AD201" si="514">IF(AC201="","",AC201*$G$5+$M$5)</f>
        <v>38.6</v>
      </c>
      <c r="AE201" s="3"/>
      <c r="AF201" s="60">
        <f>IFERROR(IF(AF200+((($M$3-$M$5)/($G$3-$G$5)*-1))/100&gt;$C$14,MAX($AF$25:AF200),AF200+((($M$3-$M$5)/($G$3-$G$5)*-1))/100),MAX($AF$25:AF200))</f>
        <v>1430</v>
      </c>
      <c r="AG201" s="61">
        <f t="shared" ref="AG201" si="515">IF(AF201="","",AF201*$G$3+$M$3)</f>
        <v>46.4</v>
      </c>
    </row>
    <row r="202" spans="1:33" x14ac:dyDescent="0.5500000000000000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60">
        <f t="shared" ref="AC202" si="516">IFERROR(AC201,"")</f>
        <v>1430</v>
      </c>
      <c r="AD202" s="61">
        <f t="shared" ref="AD202" si="517">IF(AC202="","",$P$17)</f>
        <v>42.5</v>
      </c>
      <c r="AE202" s="3"/>
      <c r="AF202" s="60">
        <f t="shared" ref="AF202" si="518">IFERROR(AF201,"")</f>
        <v>1430</v>
      </c>
      <c r="AG202" s="61">
        <f t="shared" ref="AG202" si="519">IF(AF202="","",$P$17)</f>
        <v>42.5</v>
      </c>
    </row>
    <row r="203" spans="1:33" x14ac:dyDescent="0.5500000000000000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60">
        <f>IFERROR(IF(AC202+((($M$3-$M$5)/($G$3-$G$5)*-1))/100&gt;$C$14,MAX($AC$25:AC202),AC202+((($M$3-$M$5)/($G$3-$G$5)*-1))/100),MAX($AC$25:AC202))</f>
        <v>1446.25</v>
      </c>
      <c r="AD203" s="61">
        <f t="shared" ref="AD203" si="520">IF(AC203="","",AC203*$G$5+$M$5)</f>
        <v>38.924999999999997</v>
      </c>
      <c r="AE203" s="3"/>
      <c r="AF203" s="60">
        <f>IFERROR(IF(AF202+((($M$3-$M$5)/($G$3-$G$5)*-1))/100&gt;$C$14,MAX($AF$25:AF202),AF202+((($M$3-$M$5)/($G$3-$G$5)*-1))/100),MAX($AF$25:AF202))</f>
        <v>1446.25</v>
      </c>
      <c r="AG203" s="61">
        <f t="shared" ref="AG203" si="521">IF(AF203="","",AF203*$G$3+$M$3)</f>
        <v>46.075000000000003</v>
      </c>
    </row>
    <row r="204" spans="1:33" x14ac:dyDescent="0.550000000000000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60">
        <f t="shared" ref="AC204" si="522">IFERROR(AC203,"")</f>
        <v>1446.25</v>
      </c>
      <c r="AD204" s="61">
        <f t="shared" ref="AD204" si="523">IF(AC204="","",$P$17)</f>
        <v>42.5</v>
      </c>
      <c r="AE204" s="3"/>
      <c r="AF204" s="60">
        <f t="shared" ref="AF204" si="524">IFERROR(AF203,"")</f>
        <v>1446.25</v>
      </c>
      <c r="AG204" s="61">
        <f t="shared" ref="AG204" si="525">IF(AF204="","",$P$17)</f>
        <v>42.5</v>
      </c>
    </row>
    <row r="205" spans="1:33" x14ac:dyDescent="0.5500000000000000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60">
        <f>IFERROR(IF(AC204+((($M$3-$M$5)/($G$3-$G$5)*-1))/100&gt;$C$14,MAX($AC$25:AC204),AC204+((($M$3-$M$5)/($G$3-$G$5)*-1))/100),MAX($AC$25:AC204))</f>
        <v>1462.5</v>
      </c>
      <c r="AD205" s="61">
        <f t="shared" ref="AD205" si="526">IF(AC205="","",AC205*$G$5+$M$5)</f>
        <v>39.25</v>
      </c>
      <c r="AE205" s="3"/>
      <c r="AF205" s="60">
        <f>IFERROR(IF(AF204+((($M$3-$M$5)/($G$3-$G$5)*-1))/100&gt;$C$14,MAX($AF$25:AF204),AF204+((($M$3-$M$5)/($G$3-$G$5)*-1))/100),MAX($AF$25:AF204))</f>
        <v>1462.5</v>
      </c>
      <c r="AG205" s="61">
        <f t="shared" ref="AG205" si="527">IF(AF205="","",AF205*$G$3+$M$3)</f>
        <v>45.75</v>
      </c>
    </row>
    <row r="206" spans="1:33" x14ac:dyDescent="0.5500000000000000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60">
        <f t="shared" ref="AC206" si="528">IFERROR(AC205,"")</f>
        <v>1462.5</v>
      </c>
      <c r="AD206" s="61">
        <f t="shared" ref="AD206" si="529">IF(AC206="","",$P$17)</f>
        <v>42.5</v>
      </c>
      <c r="AE206" s="3"/>
      <c r="AF206" s="60">
        <f t="shared" ref="AF206" si="530">IFERROR(AF205,"")</f>
        <v>1462.5</v>
      </c>
      <c r="AG206" s="61">
        <f t="shared" ref="AG206" si="531">IF(AF206="","",$P$17)</f>
        <v>42.5</v>
      </c>
    </row>
    <row r="207" spans="1:33" x14ac:dyDescent="0.5500000000000000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60">
        <f>IFERROR(IF(AC206+((($M$3-$M$5)/($G$3-$G$5)*-1))/100&gt;$C$14,MAX($AC$25:AC206),AC206+((($M$3-$M$5)/($G$3-$G$5)*-1))/100),MAX($AC$25:AC206))</f>
        <v>1478.75</v>
      </c>
      <c r="AD207" s="61">
        <f t="shared" ref="AD207" si="532">IF(AC207="","",AC207*$G$5+$M$5)</f>
        <v>39.575000000000003</v>
      </c>
      <c r="AE207" s="3"/>
      <c r="AF207" s="60">
        <f>IFERROR(IF(AF206+((($M$3-$M$5)/($G$3-$G$5)*-1))/100&gt;$C$14,MAX($AF$25:AF206),AF206+((($M$3-$M$5)/($G$3-$G$5)*-1))/100),MAX($AF$25:AF206))</f>
        <v>1478.75</v>
      </c>
      <c r="AG207" s="61">
        <f t="shared" ref="AG207" si="533">IF(AF207="","",AF207*$G$3+$M$3)</f>
        <v>45.424999999999997</v>
      </c>
    </row>
    <row r="208" spans="1:33" x14ac:dyDescent="0.5500000000000000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60">
        <f t="shared" ref="AC208" si="534">IFERROR(AC207,"")</f>
        <v>1478.75</v>
      </c>
      <c r="AD208" s="61">
        <f t="shared" ref="AD208" si="535">IF(AC208="","",$P$17)</f>
        <v>42.5</v>
      </c>
      <c r="AE208" s="3"/>
      <c r="AF208" s="60">
        <f t="shared" ref="AF208" si="536">IFERROR(AF207,"")</f>
        <v>1478.75</v>
      </c>
      <c r="AG208" s="61">
        <f t="shared" ref="AG208" si="537">IF(AF208="","",$P$17)</f>
        <v>42.5</v>
      </c>
    </row>
    <row r="209" spans="1:33" x14ac:dyDescent="0.5500000000000000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60">
        <f>IFERROR(IF(AC208+((($M$3-$M$5)/($G$3-$G$5)*-1))/100&gt;$C$14,MAX($AC$25:AC208),AC208+((($M$3-$M$5)/($G$3-$G$5)*-1))/100),MAX($AC$25:AC208))</f>
        <v>1495</v>
      </c>
      <c r="AD209" s="61">
        <f t="shared" ref="AD209" si="538">IF(AC209="","",AC209*$G$5+$M$5)</f>
        <v>39.900000000000006</v>
      </c>
      <c r="AE209" s="3"/>
      <c r="AF209" s="60">
        <f>IFERROR(IF(AF208+((($M$3-$M$5)/($G$3-$G$5)*-1))/100&gt;$C$14,MAX($AF$25:AF208),AF208+((($M$3-$M$5)/($G$3-$G$5)*-1))/100),MAX($AF$25:AF208))</f>
        <v>1495</v>
      </c>
      <c r="AG209" s="61">
        <f t="shared" ref="AG209" si="539">IF(AF209="","",AF209*$G$3+$M$3)</f>
        <v>45.099999999999994</v>
      </c>
    </row>
    <row r="210" spans="1:33" x14ac:dyDescent="0.5500000000000000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60">
        <f t="shared" ref="AC210" si="540">IFERROR(AC209,"")</f>
        <v>1495</v>
      </c>
      <c r="AD210" s="61">
        <f t="shared" ref="AD210" si="541">IF(AC210="","",$P$17)</f>
        <v>42.5</v>
      </c>
      <c r="AE210" s="3"/>
      <c r="AF210" s="60">
        <f t="shared" ref="AF210" si="542">IFERROR(AF209,"")</f>
        <v>1495</v>
      </c>
      <c r="AG210" s="61">
        <f t="shared" ref="AG210" si="543">IF(AF210="","",$P$17)</f>
        <v>42.5</v>
      </c>
    </row>
    <row r="211" spans="1:33" x14ac:dyDescent="0.5500000000000000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60">
        <f>IFERROR(IF(AC210+((($M$3-$M$5)/($G$3-$G$5)*-1))/100&gt;$C$14,MAX($AC$25:AC210),AC210+((($M$3-$M$5)/($G$3-$G$5)*-1))/100),MAX($AC$25:AC210))</f>
        <v>1511.25</v>
      </c>
      <c r="AD211" s="61">
        <f t="shared" ref="AD211" si="544">IF(AC211="","",AC211*$G$5+$M$5)</f>
        <v>40.225000000000001</v>
      </c>
      <c r="AE211" s="3"/>
      <c r="AF211" s="60">
        <f>IFERROR(IF(AF210+((($M$3-$M$5)/($G$3-$G$5)*-1))/100&gt;$C$14,MAX($AF$25:AF210),AF210+((($M$3-$M$5)/($G$3-$G$5)*-1))/100),MAX($AF$25:AF210))</f>
        <v>1511.25</v>
      </c>
      <c r="AG211" s="61">
        <f t="shared" ref="AG211" si="545">IF(AF211="","",AF211*$G$3+$M$3)</f>
        <v>44.774999999999999</v>
      </c>
    </row>
    <row r="212" spans="1:33" x14ac:dyDescent="0.5500000000000000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60">
        <f t="shared" ref="AC212" si="546">IFERROR(AC211,"")</f>
        <v>1511.25</v>
      </c>
      <c r="AD212" s="61">
        <f t="shared" ref="AD212" si="547">IF(AC212="","",$P$17)</f>
        <v>42.5</v>
      </c>
      <c r="AE212" s="3"/>
      <c r="AF212" s="60">
        <f t="shared" ref="AF212" si="548">IFERROR(AF211,"")</f>
        <v>1511.25</v>
      </c>
      <c r="AG212" s="61">
        <f t="shared" ref="AG212" si="549">IF(AF212="","",$P$17)</f>
        <v>42.5</v>
      </c>
    </row>
    <row r="213" spans="1:33" x14ac:dyDescent="0.5500000000000000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60">
        <f>IFERROR(IF(AC212+((($M$3-$M$5)/($G$3-$G$5)*-1))/100&gt;$C$14,MAX($AC$25:AC212),AC212+((($M$3-$M$5)/($G$3-$G$5)*-1))/100),MAX($AC$25:AC212))</f>
        <v>1527.5</v>
      </c>
      <c r="AD213" s="61">
        <f t="shared" ref="AD213" si="550">IF(AC213="","",AC213*$G$5+$M$5)</f>
        <v>40.549999999999997</v>
      </c>
      <c r="AE213" s="3"/>
      <c r="AF213" s="60">
        <f>IFERROR(IF(AF212+((($M$3-$M$5)/($G$3-$G$5)*-1))/100&gt;$C$14,MAX($AF$25:AF212),AF212+((($M$3-$M$5)/($G$3-$G$5)*-1))/100),MAX($AF$25:AF212))</f>
        <v>1527.5</v>
      </c>
      <c r="AG213" s="61">
        <f t="shared" ref="AG213" si="551">IF(AF213="","",AF213*$G$3+$M$3)</f>
        <v>44.45</v>
      </c>
    </row>
    <row r="214" spans="1:33" x14ac:dyDescent="0.5500000000000000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60">
        <f t="shared" ref="AC214" si="552">IFERROR(AC213,"")</f>
        <v>1527.5</v>
      </c>
      <c r="AD214" s="61">
        <f t="shared" ref="AD214" si="553">IF(AC214="","",$P$17)</f>
        <v>42.5</v>
      </c>
      <c r="AE214" s="3"/>
      <c r="AF214" s="60">
        <f t="shared" ref="AF214" si="554">IFERROR(AF213,"")</f>
        <v>1527.5</v>
      </c>
      <c r="AG214" s="61">
        <f t="shared" ref="AG214" si="555">IF(AF214="","",$P$17)</f>
        <v>42.5</v>
      </c>
    </row>
    <row r="215" spans="1:33" x14ac:dyDescent="0.5500000000000000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60">
        <f>IFERROR(IF(AC214+((($M$3-$M$5)/($G$3-$G$5)*-1))/100&gt;$C$14,MAX($AC$25:AC214),AC214+((($M$3-$M$5)/($G$3-$G$5)*-1))/100),MAX($AC$25:AC214))</f>
        <v>1543.75</v>
      </c>
      <c r="AD215" s="61">
        <f t="shared" ref="AD215" si="556">IF(AC215="","",AC215*$G$5+$M$5)</f>
        <v>40.875</v>
      </c>
      <c r="AE215" s="3"/>
      <c r="AF215" s="60">
        <f>IFERROR(IF(AF214+((($M$3-$M$5)/($G$3-$G$5)*-1))/100&gt;$C$14,MAX($AF$25:AF214),AF214+((($M$3-$M$5)/($G$3-$G$5)*-1))/100),MAX($AF$25:AF214))</f>
        <v>1543.75</v>
      </c>
      <c r="AG215" s="61">
        <f t="shared" ref="AG215" si="557">IF(AF215="","",AF215*$G$3+$M$3)</f>
        <v>44.125</v>
      </c>
    </row>
    <row r="216" spans="1:33" x14ac:dyDescent="0.5500000000000000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60">
        <f t="shared" ref="AC216" si="558">IFERROR(AC215,"")</f>
        <v>1543.75</v>
      </c>
      <c r="AD216" s="61">
        <f t="shared" ref="AD216" si="559">IF(AC216="","",$P$17)</f>
        <v>42.5</v>
      </c>
      <c r="AE216" s="3"/>
      <c r="AF216" s="60">
        <f t="shared" ref="AF216" si="560">IFERROR(AF215,"")</f>
        <v>1543.75</v>
      </c>
      <c r="AG216" s="61">
        <f t="shared" ref="AG216" si="561">IF(AF216="","",$P$17)</f>
        <v>42.5</v>
      </c>
    </row>
    <row r="217" spans="1:33" x14ac:dyDescent="0.5500000000000000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60">
        <f>IFERROR(IF(AC216+((($M$3-$M$5)/($G$3-$G$5)*-1))/100&gt;$C$14,MAX($AC$25:AC216),AC216+((($M$3-$M$5)/($G$3-$G$5)*-1))/100),MAX($AC$25:AC216))</f>
        <v>1560</v>
      </c>
      <c r="AD217" s="61">
        <f t="shared" ref="AD217" si="562">IF(AC217="","",AC217*$G$5+$M$5)</f>
        <v>41.2</v>
      </c>
      <c r="AE217" s="3"/>
      <c r="AF217" s="60">
        <f>IFERROR(IF(AF216+((($M$3-$M$5)/($G$3-$G$5)*-1))/100&gt;$C$14,MAX($AF$25:AF216),AF216+((($M$3-$M$5)/($G$3-$G$5)*-1))/100),MAX($AF$25:AF216))</f>
        <v>1560</v>
      </c>
      <c r="AG217" s="61">
        <f t="shared" ref="AG217" si="563">IF(AF217="","",AF217*$G$3+$M$3)</f>
        <v>43.8</v>
      </c>
    </row>
    <row r="218" spans="1:33" x14ac:dyDescent="0.5500000000000000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60">
        <f t="shared" ref="AC218" si="564">IFERROR(AC217,"")</f>
        <v>1560</v>
      </c>
      <c r="AD218" s="61">
        <f t="shared" ref="AD218" si="565">IF(AC218="","",$P$17)</f>
        <v>42.5</v>
      </c>
      <c r="AE218" s="3"/>
      <c r="AF218" s="60">
        <f t="shared" ref="AF218" si="566">IFERROR(AF217,"")</f>
        <v>1560</v>
      </c>
      <c r="AG218" s="61">
        <f t="shared" ref="AG218" si="567">IF(AF218="","",$P$17)</f>
        <v>42.5</v>
      </c>
    </row>
    <row r="219" spans="1:33" x14ac:dyDescent="0.5500000000000000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60">
        <f>IFERROR(IF(AC218+((($M$3-$M$5)/($G$3-$G$5)*-1))/100&gt;$C$14,MAX($AC$25:AC218),AC218+((($M$3-$M$5)/($G$3-$G$5)*-1))/100),MAX($AC$25:AC218))</f>
        <v>1576.25</v>
      </c>
      <c r="AD219" s="61">
        <f t="shared" ref="AD219" si="568">IF(AC219="","",AC219*$G$5+$M$5)</f>
        <v>41.525000000000006</v>
      </c>
      <c r="AE219" s="3"/>
      <c r="AF219" s="60">
        <f>IFERROR(IF(AF218+((($M$3-$M$5)/($G$3-$G$5)*-1))/100&gt;$C$14,MAX($AF$25:AF218),AF218+((($M$3-$M$5)/($G$3-$G$5)*-1))/100),MAX($AF$25:AF218))</f>
        <v>1576.25</v>
      </c>
      <c r="AG219" s="61">
        <f t="shared" ref="AG219" si="569">IF(AF219="","",AF219*$G$3+$M$3)</f>
        <v>43.474999999999994</v>
      </c>
    </row>
    <row r="220" spans="1:33" x14ac:dyDescent="0.5500000000000000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60">
        <f t="shared" ref="AC220" si="570">IFERROR(AC219,"")</f>
        <v>1576.25</v>
      </c>
      <c r="AD220" s="61">
        <f t="shared" ref="AD220" si="571">IF(AC220="","",$P$17)</f>
        <v>42.5</v>
      </c>
      <c r="AE220" s="3"/>
      <c r="AF220" s="60">
        <f t="shared" ref="AF220" si="572">IFERROR(AF219,"")</f>
        <v>1576.25</v>
      </c>
      <c r="AG220" s="61">
        <f t="shared" ref="AG220" si="573">IF(AF220="","",$P$17)</f>
        <v>42.5</v>
      </c>
    </row>
    <row r="221" spans="1:33" x14ac:dyDescent="0.5500000000000000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60">
        <f>IFERROR(IF(AC220+((($M$3-$M$5)/($G$3-$G$5)*-1))/100&gt;$C$14,MAX($AC$25:AC220),AC220+((($M$3-$M$5)/($G$3-$G$5)*-1))/100),MAX($AC$25:AC220))</f>
        <v>1592.5</v>
      </c>
      <c r="AD221" s="61">
        <f t="shared" ref="AD221" si="574">IF(AC221="","",AC221*$G$5+$M$5)</f>
        <v>41.85</v>
      </c>
      <c r="AE221" s="3"/>
      <c r="AF221" s="60">
        <f>IFERROR(IF(AF220+((($M$3-$M$5)/($G$3-$G$5)*-1))/100&gt;$C$14,MAX($AF$25:AF220),AF220+((($M$3-$M$5)/($G$3-$G$5)*-1))/100),MAX($AF$25:AF220))</f>
        <v>1592.5</v>
      </c>
      <c r="AG221" s="61">
        <f t="shared" ref="AG221" si="575">IF(AF221="","",AF221*$G$3+$M$3)</f>
        <v>43.15</v>
      </c>
    </row>
    <row r="222" spans="1:33" x14ac:dyDescent="0.5500000000000000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60">
        <f t="shared" ref="AC222" si="576">IFERROR(AC221,"")</f>
        <v>1592.5</v>
      </c>
      <c r="AD222" s="61">
        <f t="shared" ref="AD222" si="577">IF(AC222="","",$P$17)</f>
        <v>42.5</v>
      </c>
      <c r="AE222" s="3"/>
      <c r="AF222" s="60">
        <f t="shared" ref="AF222" si="578">IFERROR(AF221,"")</f>
        <v>1592.5</v>
      </c>
      <c r="AG222" s="61">
        <f t="shared" ref="AG222" si="579">IF(AF222="","",$P$17)</f>
        <v>42.5</v>
      </c>
    </row>
    <row r="223" spans="1:33" x14ac:dyDescent="0.5500000000000000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60">
        <f>IFERROR(IF(AC222+((($M$3-$M$5)/($G$3-$G$5)*-1))/100&gt;$C$14,MAX($AC$25:AC222),AC222+((($M$3-$M$5)/($G$3-$G$5)*-1))/100),MAX($AC$25:AC222))</f>
        <v>1608.75</v>
      </c>
      <c r="AD223" s="61">
        <f t="shared" ref="AD223" si="580">IF(AC223="","",AC223*$G$5+$M$5)</f>
        <v>42.174999999999997</v>
      </c>
      <c r="AE223" s="3"/>
      <c r="AF223" s="60">
        <f>IFERROR(IF(AF222+((($M$3-$M$5)/($G$3-$G$5)*-1))/100&gt;$C$14,MAX($AF$25:AF222),AF222+((($M$3-$M$5)/($G$3-$G$5)*-1))/100),MAX($AF$25:AF222))</f>
        <v>1608.75</v>
      </c>
      <c r="AG223" s="61">
        <f t="shared" ref="AG223" si="581">IF(AF223="","",AF223*$G$3+$M$3)</f>
        <v>42.825000000000003</v>
      </c>
    </row>
    <row r="224" spans="1:33" x14ac:dyDescent="0.5500000000000000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60">
        <f t="shared" ref="AC224" si="582">IFERROR(AC223,"")</f>
        <v>1608.75</v>
      </c>
      <c r="AD224" s="61">
        <f t="shared" ref="AD224" si="583">IF(AC224="","",$P$17)</f>
        <v>42.5</v>
      </c>
      <c r="AE224" s="3"/>
      <c r="AF224" s="60">
        <f t="shared" ref="AF224" si="584">IFERROR(AF223,"")</f>
        <v>1608.75</v>
      </c>
      <c r="AG224" s="61">
        <f t="shared" ref="AG224" si="585">IF(AF224="","",$P$17)</f>
        <v>42.5</v>
      </c>
    </row>
    <row r="225" spans="1:33" x14ac:dyDescent="0.5500000000000000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60">
        <f>IFERROR(IF(AC224+((($M$3-$M$5)/($G$3-$G$5)*-1))/100&gt;$C$14,MAX($AC$25:AC224),AC224+((($M$3-$M$5)/($G$3-$G$5)*-1))/100),MAX($AC$25:AC224))</f>
        <v>1625</v>
      </c>
      <c r="AD225" s="61">
        <f t="shared" ref="AD225" si="586">IF(AC225="","",AC225*$G$5+$M$5)</f>
        <v>42.5</v>
      </c>
      <c r="AE225" s="3"/>
      <c r="AF225" s="60">
        <f>IFERROR(IF(AF224+((($M$3-$M$5)/($G$3-$G$5)*-1))/100&gt;$C$14,MAX($AF$25:AF224),AF224+((($M$3-$M$5)/($G$3-$G$5)*-1))/100),MAX($AF$25:AF224))</f>
        <v>1625</v>
      </c>
      <c r="AG225" s="61">
        <f t="shared" ref="AG225" si="587">IF(AF225="","",AF225*$G$3+$M$3)</f>
        <v>42.5</v>
      </c>
    </row>
    <row r="226" spans="1:33" x14ac:dyDescent="0.5500000000000000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60">
        <f t="shared" ref="AC226" si="588">IFERROR(AC225,"")</f>
        <v>1625</v>
      </c>
      <c r="AD226" s="61">
        <f t="shared" ref="AD226" si="589">IF(AC226="","",$P$17)</f>
        <v>42.5</v>
      </c>
      <c r="AE226" s="3"/>
      <c r="AF226" s="60">
        <f t="shared" ref="AF226" si="590">IFERROR(AF225,"")</f>
        <v>1625</v>
      </c>
      <c r="AG226" s="61">
        <f t="shared" ref="AG226" si="591">IF(AF226="","",$P$17)</f>
        <v>42.5</v>
      </c>
    </row>
    <row r="227" spans="1:33" x14ac:dyDescent="0.5500000000000000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60">
        <f>IFERROR(IF(AC226+((($M$3-$M$5)/($G$3-$G$5)*-1))/100&gt;$C$14,MAX($AC$25:AC226),AC226+((($M$3-$M$5)/($G$3-$G$5)*-1))/100),MAX($AC$25:AC226))</f>
        <v>1625</v>
      </c>
      <c r="AD227" s="61">
        <f t="shared" ref="AD227" si="592">IF(AC227="","",AC227*$G$5+$M$5)</f>
        <v>42.5</v>
      </c>
      <c r="AE227" s="3"/>
      <c r="AF227" s="60">
        <f>IFERROR(IF(AF226+((($M$3-$M$5)/($G$3-$G$5)*-1))/100&gt;$C$14,MAX($AF$25:AF226),AF226+((($M$3-$M$5)/($G$3-$G$5)*-1))/100),MAX($AF$25:AF226))</f>
        <v>1625</v>
      </c>
      <c r="AG227" s="61">
        <f t="shared" ref="AG227" si="593">IF(AF227="","",AF227*$G$3+$M$3)</f>
        <v>42.5</v>
      </c>
    </row>
    <row r="228" spans="1:33" x14ac:dyDescent="0.5500000000000000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60">
        <f t="shared" ref="AC228" si="594">IFERROR(AC227,"")</f>
        <v>1625</v>
      </c>
      <c r="AD228" s="61">
        <f t="shared" ref="AD228" si="595">IF(AC228="","",$P$17)</f>
        <v>42.5</v>
      </c>
      <c r="AE228" s="3"/>
      <c r="AF228" s="60">
        <f t="shared" ref="AF228" si="596">IFERROR(AF227,"")</f>
        <v>1625</v>
      </c>
      <c r="AG228" s="61">
        <f t="shared" ref="AG228" si="597">IF(AF228="","",$P$17)</f>
        <v>42.5</v>
      </c>
    </row>
    <row r="229" spans="1:33" x14ac:dyDescent="0.5500000000000000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60">
        <f>IFERROR(IF(AC228+((($M$3-$M$5)/($G$3-$G$5)*-1))/100&gt;$C$14,MAX($AC$25:AC228),AC228+((($M$3-$M$5)/($G$3-$G$5)*-1))/100),MAX($AC$25:AC228))</f>
        <v>1625</v>
      </c>
      <c r="AD229" s="61">
        <f t="shared" ref="AD229" si="598">IF(AC229="","",AC229*$G$5+$M$5)</f>
        <v>42.5</v>
      </c>
      <c r="AE229" s="3"/>
      <c r="AF229" s="60">
        <f>IFERROR(IF(AF228+((($M$3-$M$5)/($G$3-$G$5)*-1))/100&gt;$C$14,MAX($AF$25:AF228),AF228+((($M$3-$M$5)/($G$3-$G$5)*-1))/100),MAX($AF$25:AF228))</f>
        <v>1625</v>
      </c>
      <c r="AG229" s="61">
        <f t="shared" ref="AG229" si="599">IF(AF229="","",AF229*$G$3+$M$3)</f>
        <v>42.5</v>
      </c>
    </row>
    <row r="230" spans="1:33" x14ac:dyDescent="0.5500000000000000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60">
        <f t="shared" ref="AC230" si="600">IFERROR(AC229,"")</f>
        <v>1625</v>
      </c>
      <c r="AD230" s="61">
        <f t="shared" ref="AD230" si="601">IF(AC230="","",$P$17)</f>
        <v>42.5</v>
      </c>
      <c r="AE230" s="3"/>
      <c r="AF230" s="60">
        <f t="shared" ref="AF230" si="602">IFERROR(AF229,"")</f>
        <v>1625</v>
      </c>
      <c r="AG230" s="61">
        <f t="shared" ref="AG230" si="603">IF(AF230="","",$P$17)</f>
        <v>42.5</v>
      </c>
    </row>
    <row r="231" spans="1:33" x14ac:dyDescent="0.5500000000000000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60">
        <f>IFERROR(IF(AC230+((($M$3-$M$5)/($G$3-$G$5)*-1))/100&gt;$C$14,MAX($AC$25:AC230),AC230+((($M$3-$M$5)/($G$3-$G$5)*-1))/100),MAX($AC$25:AC230))</f>
        <v>1625</v>
      </c>
      <c r="AD231" s="61">
        <f t="shared" ref="AD231" si="604">IF(AC231="","",AC231*$G$5+$M$5)</f>
        <v>42.5</v>
      </c>
      <c r="AE231" s="3"/>
      <c r="AF231" s="60">
        <f>IFERROR(IF(AF230+((($M$3-$M$5)/($G$3-$G$5)*-1))/100&gt;$C$14,MAX($AF$25:AF230),AF230+((($M$3-$M$5)/($G$3-$G$5)*-1))/100),MAX($AF$25:AF230))</f>
        <v>1625</v>
      </c>
      <c r="AG231" s="61">
        <f t="shared" ref="AG231" si="605">IF(AF231="","",AF231*$G$3+$M$3)</f>
        <v>42.5</v>
      </c>
    </row>
    <row r="232" spans="1:33" x14ac:dyDescent="0.5500000000000000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60">
        <f t="shared" ref="AC232" si="606">IFERROR(AC231,"")</f>
        <v>1625</v>
      </c>
      <c r="AD232" s="61">
        <f t="shared" ref="AD232" si="607">IF(AC232="","",$P$17)</f>
        <v>42.5</v>
      </c>
      <c r="AE232" s="3"/>
      <c r="AF232" s="60">
        <f t="shared" ref="AF232" si="608">IFERROR(AF231,"")</f>
        <v>1625</v>
      </c>
      <c r="AG232" s="61">
        <f t="shared" ref="AG232" si="609">IF(AF232="","",$P$17)</f>
        <v>42.5</v>
      </c>
    </row>
    <row r="233" spans="1:33" x14ac:dyDescent="0.5500000000000000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60">
        <f>IFERROR(IF(AC232+((($M$3-$M$5)/($G$3-$G$5)*-1))/100&gt;$C$14,MAX($AC$25:AC232),AC232+((($M$3-$M$5)/($G$3-$G$5)*-1))/100),MAX($AC$25:AC232))</f>
        <v>1625</v>
      </c>
      <c r="AD233" s="61">
        <f t="shared" ref="AD233" si="610">IF(AC233="","",AC233*$G$5+$M$5)</f>
        <v>42.5</v>
      </c>
      <c r="AE233" s="3"/>
      <c r="AF233" s="60">
        <f>IFERROR(IF(AF232+((($M$3-$M$5)/($G$3-$G$5)*-1))/100&gt;$C$14,MAX($AF$25:AF232),AF232+((($M$3-$M$5)/($G$3-$G$5)*-1))/100),MAX($AF$25:AF232))</f>
        <v>1625</v>
      </c>
      <c r="AG233" s="61">
        <f t="shared" ref="AG233" si="611">IF(AF233="","",AF233*$G$3+$M$3)</f>
        <v>42.5</v>
      </c>
    </row>
    <row r="234" spans="1:33" x14ac:dyDescent="0.5500000000000000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60">
        <f t="shared" ref="AC234" si="612">IFERROR(AC233,"")</f>
        <v>1625</v>
      </c>
      <c r="AD234" s="61">
        <f t="shared" ref="AD234" si="613">IF(AC234="","",$P$17)</f>
        <v>42.5</v>
      </c>
      <c r="AE234" s="3"/>
      <c r="AF234" s="60">
        <f t="shared" ref="AF234" si="614">IFERROR(AF233,"")</f>
        <v>1625</v>
      </c>
      <c r="AG234" s="61">
        <f t="shared" ref="AG234" si="615">IF(AF234="","",$P$17)</f>
        <v>42.5</v>
      </c>
    </row>
    <row r="235" spans="1:33" x14ac:dyDescent="0.5500000000000000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60">
        <f>IFERROR(IF(AC234+((($M$3-$M$5)/($G$3-$G$5)*-1))/100&gt;$C$14,MAX($AC$25:AC234),AC234+((($M$3-$M$5)/($G$3-$G$5)*-1))/100),MAX($AC$25:AC234))</f>
        <v>1625</v>
      </c>
      <c r="AD235" s="61">
        <f t="shared" ref="AD235" si="616">IF(AC235="","",AC235*$G$5+$M$5)</f>
        <v>42.5</v>
      </c>
      <c r="AE235" s="3"/>
      <c r="AF235" s="60">
        <f>IFERROR(IF(AF234+((($M$3-$M$5)/($G$3-$G$5)*-1))/100&gt;$C$14,MAX($AF$25:AF234),AF234+((($M$3-$M$5)/($G$3-$G$5)*-1))/100),MAX($AF$25:AF234))</f>
        <v>1625</v>
      </c>
      <c r="AG235" s="61">
        <f t="shared" ref="AG235" si="617">IF(AF235="","",AF235*$G$3+$M$3)</f>
        <v>42.5</v>
      </c>
    </row>
    <row r="236" spans="1:33" x14ac:dyDescent="0.5500000000000000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60">
        <f t="shared" ref="AC236" si="618">IFERROR(AC235,"")</f>
        <v>1625</v>
      </c>
      <c r="AD236" s="61">
        <f t="shared" ref="AD236" si="619">IF(AC236="","",$P$17)</f>
        <v>42.5</v>
      </c>
      <c r="AE236" s="3"/>
      <c r="AF236" s="60">
        <f t="shared" ref="AF236" si="620">IFERROR(AF235,"")</f>
        <v>1625</v>
      </c>
      <c r="AG236" s="61">
        <f t="shared" ref="AG236" si="621">IF(AF236="","",$P$17)</f>
        <v>42.5</v>
      </c>
    </row>
    <row r="237" spans="1:33" x14ac:dyDescent="0.5500000000000000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60">
        <f>IFERROR(IF(AC236+((($M$3-$M$5)/($G$3-$G$5)*-1))/100&gt;$C$14,MAX($AC$25:AC236),AC236+((($M$3-$M$5)/($G$3-$G$5)*-1))/100),MAX($AC$25:AC236))</f>
        <v>1625</v>
      </c>
      <c r="AD237" s="61">
        <f t="shared" ref="AD237" si="622">IF(AC237="","",AC237*$G$5+$M$5)</f>
        <v>42.5</v>
      </c>
      <c r="AE237" s="3"/>
      <c r="AF237" s="60">
        <f>IFERROR(IF(AF236+((($M$3-$M$5)/($G$3-$G$5)*-1))/100&gt;$C$14,MAX($AF$25:AF236),AF236+((($M$3-$M$5)/($G$3-$G$5)*-1))/100),MAX($AF$25:AF236))</f>
        <v>1625</v>
      </c>
      <c r="AG237" s="61">
        <f t="shared" ref="AG237" si="623">IF(AF237="","",AF237*$G$3+$M$3)</f>
        <v>42.5</v>
      </c>
    </row>
    <row r="238" spans="1:33" x14ac:dyDescent="0.5500000000000000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60">
        <f t="shared" ref="AC238" si="624">IFERROR(AC237,"")</f>
        <v>1625</v>
      </c>
      <c r="AD238" s="61">
        <f t="shared" ref="AD238" si="625">IF(AC238="","",$P$17)</f>
        <v>42.5</v>
      </c>
      <c r="AE238" s="3"/>
      <c r="AF238" s="60">
        <f t="shared" ref="AF238" si="626">IFERROR(AF237,"")</f>
        <v>1625</v>
      </c>
      <c r="AG238" s="61">
        <f t="shared" ref="AG238" si="627">IF(AF238="","",$P$17)</f>
        <v>42.5</v>
      </c>
    </row>
    <row r="239" spans="1:33" x14ac:dyDescent="0.5500000000000000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60">
        <f>IFERROR(IF(AC238+((($M$3-$M$5)/($G$3-$G$5)*-1))/100&gt;$C$14,MAX($AC$25:AC238),AC238+((($M$3-$M$5)/($G$3-$G$5)*-1))/100),MAX($AC$25:AC238))</f>
        <v>1625</v>
      </c>
      <c r="AD239" s="61">
        <f t="shared" ref="AD239" si="628">IF(AC239="","",AC239*$G$5+$M$5)</f>
        <v>42.5</v>
      </c>
      <c r="AE239" s="3"/>
      <c r="AF239" s="60">
        <f>IFERROR(IF(AF238+((($M$3-$M$5)/($G$3-$G$5)*-1))/100&gt;$C$14,MAX($AF$25:AF238),AF238+((($M$3-$M$5)/($G$3-$G$5)*-1))/100),MAX($AF$25:AF238))</f>
        <v>1625</v>
      </c>
      <c r="AG239" s="61">
        <f t="shared" ref="AG239" si="629">IF(AF239="","",AF239*$G$3+$M$3)</f>
        <v>42.5</v>
      </c>
    </row>
    <row r="240" spans="1:33" x14ac:dyDescent="0.5500000000000000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60">
        <f t="shared" ref="AC240" si="630">IFERROR(AC239,"")</f>
        <v>1625</v>
      </c>
      <c r="AD240" s="61">
        <f t="shared" ref="AD240" si="631">IF(AC240="","",$P$17)</f>
        <v>42.5</v>
      </c>
      <c r="AE240" s="3"/>
      <c r="AF240" s="60">
        <f t="shared" ref="AF240" si="632">IFERROR(AF239,"")</f>
        <v>1625</v>
      </c>
      <c r="AG240" s="61">
        <f t="shared" ref="AG240" si="633">IF(AF240="","",$P$17)</f>
        <v>42.5</v>
      </c>
    </row>
    <row r="241" spans="1:33" x14ac:dyDescent="0.5500000000000000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60">
        <f>IFERROR(IF(AC240+((($M$3-$M$5)/($G$3-$G$5)*-1))/100&gt;$C$14,MAX($AC$25:AC240),AC240+((($M$3-$M$5)/($G$3-$G$5)*-1))/100),MAX($AC$25:AC240))</f>
        <v>1625</v>
      </c>
      <c r="AD241" s="61">
        <f t="shared" ref="AD241" si="634">IF(AC241="","",AC241*$G$5+$M$5)</f>
        <v>42.5</v>
      </c>
      <c r="AE241" s="3"/>
      <c r="AF241" s="60">
        <f>IFERROR(IF(AF240+((($M$3-$M$5)/($G$3-$G$5)*-1))/100&gt;$C$14,MAX($AF$25:AF240),AF240+((($M$3-$M$5)/($G$3-$G$5)*-1))/100),MAX($AF$25:AF240))</f>
        <v>1625</v>
      </c>
      <c r="AG241" s="61">
        <f t="shared" ref="AG241" si="635">IF(AF241="","",AF241*$G$3+$M$3)</f>
        <v>42.5</v>
      </c>
    </row>
    <row r="242" spans="1:33" x14ac:dyDescent="0.5500000000000000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60">
        <f t="shared" ref="AC242" si="636">IFERROR(AC241,"")</f>
        <v>1625</v>
      </c>
      <c r="AD242" s="61">
        <f t="shared" ref="AD242" si="637">IF(AC242="","",$P$17)</f>
        <v>42.5</v>
      </c>
      <c r="AE242" s="3"/>
      <c r="AF242" s="60">
        <f t="shared" ref="AF242" si="638">IFERROR(AF241,"")</f>
        <v>1625</v>
      </c>
      <c r="AG242" s="61">
        <f t="shared" ref="AG242" si="639">IF(AF242="","",$P$17)</f>
        <v>42.5</v>
      </c>
    </row>
    <row r="243" spans="1:33" x14ac:dyDescent="0.5500000000000000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60">
        <f>IFERROR(IF(AC242+((($M$3-$M$5)/($G$3-$G$5)*-1))/100&gt;$C$14,MAX($AC$25:AC242),AC242+((($M$3-$M$5)/($G$3-$G$5)*-1))/100),MAX($AC$25:AC242))</f>
        <v>1625</v>
      </c>
      <c r="AD243" s="61">
        <f t="shared" ref="AD243" si="640">IF(AC243="","",AC243*$G$5+$M$5)</f>
        <v>42.5</v>
      </c>
      <c r="AE243" s="3"/>
      <c r="AF243" s="60">
        <f>IFERROR(IF(AF242+((($M$3-$M$5)/($G$3-$G$5)*-1))/100&gt;$C$14,MAX($AF$25:AF242),AF242+((($M$3-$M$5)/($G$3-$G$5)*-1))/100),MAX($AF$25:AF242))</f>
        <v>1625</v>
      </c>
      <c r="AG243" s="61">
        <f t="shared" ref="AG243" si="641">IF(AF243="","",AF243*$G$3+$M$3)</f>
        <v>42.5</v>
      </c>
    </row>
    <row r="244" spans="1:33" x14ac:dyDescent="0.5500000000000000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60">
        <f t="shared" ref="AC244" si="642">IFERROR(AC243,"")</f>
        <v>1625</v>
      </c>
      <c r="AD244" s="61">
        <f t="shared" ref="AD244" si="643">IF(AC244="","",$P$17)</f>
        <v>42.5</v>
      </c>
      <c r="AE244" s="3"/>
      <c r="AF244" s="60">
        <f t="shared" ref="AF244" si="644">IFERROR(AF243,"")</f>
        <v>1625</v>
      </c>
      <c r="AG244" s="61">
        <f t="shared" ref="AG244" si="645">IF(AF244="","",$P$17)</f>
        <v>42.5</v>
      </c>
    </row>
    <row r="245" spans="1:33" x14ac:dyDescent="0.5500000000000000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60">
        <f>IFERROR(IF(AC244+((($M$3-$M$5)/($G$3-$G$5)*-1))/100&gt;$C$14,MAX($AC$25:AC244),AC244+((($M$3-$M$5)/($G$3-$G$5)*-1))/100),MAX($AC$25:AC244))</f>
        <v>1625</v>
      </c>
      <c r="AD245" s="61">
        <f t="shared" ref="AD245" si="646">IF(AC245="","",AC245*$G$5+$M$5)</f>
        <v>42.5</v>
      </c>
      <c r="AE245" s="3"/>
      <c r="AF245" s="60">
        <f>IFERROR(IF(AF244+((($M$3-$M$5)/($G$3-$G$5)*-1))/100&gt;$C$14,MAX($AF$25:AF244),AF244+((($M$3-$M$5)/($G$3-$G$5)*-1))/100),MAX($AF$25:AF244))</f>
        <v>1625</v>
      </c>
      <c r="AG245" s="61">
        <f t="shared" ref="AG245" si="647">IF(AF245="","",AF245*$G$3+$M$3)</f>
        <v>42.5</v>
      </c>
    </row>
    <row r="246" spans="1:33" x14ac:dyDescent="0.5500000000000000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60">
        <f t="shared" ref="AC246" si="648">IFERROR(AC245,"")</f>
        <v>1625</v>
      </c>
      <c r="AD246" s="61">
        <f t="shared" ref="AD246" si="649">IF(AC246="","",$P$17)</f>
        <v>42.5</v>
      </c>
      <c r="AE246" s="3"/>
      <c r="AF246" s="60">
        <f t="shared" ref="AF246" si="650">IFERROR(AF245,"")</f>
        <v>1625</v>
      </c>
      <c r="AG246" s="61">
        <f t="shared" ref="AG246" si="651">IF(AF246="","",$P$17)</f>
        <v>42.5</v>
      </c>
    </row>
    <row r="247" spans="1:33" x14ac:dyDescent="0.5500000000000000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60">
        <f>IFERROR(IF(AC246+((($M$3-$M$5)/($G$3-$G$5)*-1))/100&gt;$C$14,MAX($AC$25:AC246),AC246+((($M$3-$M$5)/($G$3-$G$5)*-1))/100),MAX($AC$25:AC246))</f>
        <v>1625</v>
      </c>
      <c r="AD247" s="61">
        <f t="shared" ref="AD247" si="652">IF(AC247="","",AC247*$G$5+$M$5)</f>
        <v>42.5</v>
      </c>
      <c r="AE247" s="3"/>
      <c r="AF247" s="60">
        <f>IFERROR(IF(AF246+((($M$3-$M$5)/($G$3-$G$5)*-1))/100&gt;$C$14,MAX($AF$25:AF246),AF246+((($M$3-$M$5)/($G$3-$G$5)*-1))/100),MAX($AF$25:AF246))</f>
        <v>1625</v>
      </c>
      <c r="AG247" s="61">
        <f t="shared" ref="AG247" si="653">IF(AF247="","",AF247*$G$3+$M$3)</f>
        <v>42.5</v>
      </c>
    </row>
    <row r="248" spans="1:33" x14ac:dyDescent="0.5500000000000000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60">
        <f t="shared" ref="AC248" si="654">IFERROR(AC247,"")</f>
        <v>1625</v>
      </c>
      <c r="AD248" s="61">
        <f t="shared" ref="AD248" si="655">IF(AC248="","",$P$17)</f>
        <v>42.5</v>
      </c>
      <c r="AE248" s="3"/>
      <c r="AF248" s="60">
        <f t="shared" ref="AF248" si="656">IFERROR(AF247,"")</f>
        <v>1625</v>
      </c>
      <c r="AG248" s="61">
        <f t="shared" ref="AG248" si="657">IF(AF248="","",$P$17)</f>
        <v>42.5</v>
      </c>
    </row>
    <row r="249" spans="1:33" x14ac:dyDescent="0.5500000000000000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60">
        <f>IFERROR(IF(AC248+((($M$3-$M$5)/($G$3-$G$5)*-1))/100&gt;$C$14,MAX($AC$25:AC248),AC248+((($M$3-$M$5)/($G$3-$G$5)*-1))/100),MAX($AC$25:AC248))</f>
        <v>1625</v>
      </c>
      <c r="AD249" s="61">
        <f t="shared" ref="AD249" si="658">IF(AC249="","",AC249*$G$5+$M$5)</f>
        <v>42.5</v>
      </c>
      <c r="AE249" s="3"/>
      <c r="AF249" s="60">
        <f>IFERROR(IF(AF248+((($M$3-$M$5)/($G$3-$G$5)*-1))/100&gt;$C$14,MAX($AF$25:AF248),AF248+((($M$3-$M$5)/($G$3-$G$5)*-1))/100),MAX($AF$25:AF248))</f>
        <v>1625</v>
      </c>
      <c r="AG249" s="61">
        <f t="shared" ref="AG249" si="659">IF(AF249="","",AF249*$G$3+$M$3)</f>
        <v>42.5</v>
      </c>
    </row>
    <row r="250" spans="1:33" x14ac:dyDescent="0.5500000000000000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60">
        <f t="shared" ref="AC250" si="660">IFERROR(AC249,"")</f>
        <v>1625</v>
      </c>
      <c r="AD250" s="61">
        <f t="shared" ref="AD250" si="661">IF(AC250="","",$P$17)</f>
        <v>42.5</v>
      </c>
      <c r="AE250" s="3"/>
      <c r="AF250" s="60">
        <f t="shared" ref="AF250" si="662">IFERROR(AF249,"")</f>
        <v>1625</v>
      </c>
      <c r="AG250" s="61">
        <f t="shared" ref="AG250" si="663">IF(AF250="","",$P$17)</f>
        <v>42.5</v>
      </c>
    </row>
    <row r="251" spans="1:33" x14ac:dyDescent="0.5500000000000000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60">
        <f>IFERROR(IF(AC250+((($M$3-$M$5)/($G$3-$G$5)*-1))/100&gt;$C$14,MAX($AC$25:AC250),AC250+((($M$3-$M$5)/($G$3-$G$5)*-1))/100),MAX($AC$25:AC250))</f>
        <v>1625</v>
      </c>
      <c r="AD251" s="61">
        <f t="shared" ref="AD251" si="664">IF(AC251="","",AC251*$G$5+$M$5)</f>
        <v>42.5</v>
      </c>
      <c r="AE251" s="3"/>
      <c r="AF251" s="60">
        <f>IFERROR(IF(AF250+((($M$3-$M$5)/($G$3-$G$5)*-1))/100&gt;$C$14,MAX($AF$25:AF250),AF250+((($M$3-$M$5)/($G$3-$G$5)*-1))/100),MAX($AF$25:AF250))</f>
        <v>1625</v>
      </c>
      <c r="AG251" s="61">
        <f t="shared" ref="AG251" si="665">IF(AF251="","",AF251*$G$3+$M$3)</f>
        <v>42.5</v>
      </c>
    </row>
    <row r="252" spans="1:33" x14ac:dyDescent="0.5500000000000000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60">
        <f t="shared" ref="AC252" si="666">IFERROR(AC251,"")</f>
        <v>1625</v>
      </c>
      <c r="AD252" s="61">
        <f t="shared" ref="AD252" si="667">IF(AC252="","",$P$17)</f>
        <v>42.5</v>
      </c>
      <c r="AE252" s="3"/>
      <c r="AF252" s="60">
        <f t="shared" ref="AF252" si="668">IFERROR(AF251,"")</f>
        <v>1625</v>
      </c>
      <c r="AG252" s="61">
        <f t="shared" ref="AG252" si="669">IF(AF252="","",$P$17)</f>
        <v>42.5</v>
      </c>
    </row>
    <row r="253" spans="1:33" x14ac:dyDescent="0.5500000000000000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60">
        <f>IFERROR(IF(AC252+((($M$3-$M$5)/($G$3-$G$5)*-1))/100&gt;$C$14,MAX($AC$25:AC252),AC252+((($M$3-$M$5)/($G$3-$G$5)*-1))/100),MAX($AC$25:AC252))</f>
        <v>1625</v>
      </c>
      <c r="AD253" s="61">
        <f t="shared" ref="AD253" si="670">IF(AC253="","",AC253*$G$5+$M$5)</f>
        <v>42.5</v>
      </c>
      <c r="AE253" s="3"/>
      <c r="AF253" s="60">
        <f>IFERROR(IF(AF252+((($M$3-$M$5)/($G$3-$G$5)*-1))/100&gt;$C$14,MAX($AF$25:AF252),AF252+((($M$3-$M$5)/($G$3-$G$5)*-1))/100),MAX($AF$25:AF252))</f>
        <v>1625</v>
      </c>
      <c r="AG253" s="61">
        <f t="shared" ref="AG253" si="671">IF(AF253="","",AF253*$G$3+$M$3)</f>
        <v>42.5</v>
      </c>
    </row>
    <row r="254" spans="1:33" x14ac:dyDescent="0.5500000000000000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60">
        <f t="shared" ref="AC254" si="672">IFERROR(AC253,"")</f>
        <v>1625</v>
      </c>
      <c r="AD254" s="61">
        <f t="shared" ref="AD254" si="673">IF(AC254="","",$P$17)</f>
        <v>42.5</v>
      </c>
      <c r="AE254" s="3"/>
      <c r="AF254" s="60">
        <f t="shared" ref="AF254" si="674">IFERROR(AF253,"")</f>
        <v>1625</v>
      </c>
      <c r="AG254" s="61">
        <f t="shared" ref="AG254" si="675">IF(AF254="","",$P$17)</f>
        <v>42.5</v>
      </c>
    </row>
    <row r="255" spans="1:33" x14ac:dyDescent="0.5500000000000000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60">
        <f>IFERROR(IF(AC254+((($M$3-$M$5)/($G$3-$G$5)*-1))/100&gt;$C$14,MAX($AC$25:AC254),AC254+((($M$3-$M$5)/($G$3-$G$5)*-1))/100),MAX($AC$25:AC254))</f>
        <v>1625</v>
      </c>
      <c r="AD255" s="61">
        <f t="shared" ref="AD255" si="676">IF(AC255="","",AC255*$G$5+$M$5)</f>
        <v>42.5</v>
      </c>
      <c r="AE255" s="3"/>
      <c r="AF255" s="60">
        <f>IFERROR(IF(AF254+((($M$3-$M$5)/($G$3-$G$5)*-1))/100&gt;$C$14,MAX($AF$25:AF254),AF254+((($M$3-$M$5)/($G$3-$G$5)*-1))/100),MAX($AF$25:AF254))</f>
        <v>1625</v>
      </c>
      <c r="AG255" s="61">
        <f t="shared" ref="AG255" si="677">IF(AF255="","",AF255*$G$3+$M$3)</f>
        <v>42.5</v>
      </c>
    </row>
    <row r="256" spans="1:33" x14ac:dyDescent="0.5500000000000000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60">
        <f t="shared" ref="AC256" si="678">IFERROR(AC255,"")</f>
        <v>1625</v>
      </c>
      <c r="AD256" s="61">
        <f t="shared" ref="AD256" si="679">IF(AC256="","",$P$17)</f>
        <v>42.5</v>
      </c>
      <c r="AE256" s="3"/>
      <c r="AF256" s="60">
        <f t="shared" ref="AF256" si="680">IFERROR(AF255,"")</f>
        <v>1625</v>
      </c>
      <c r="AG256" s="61">
        <f t="shared" ref="AG256" si="681">IF(AF256="","",$P$17)</f>
        <v>42.5</v>
      </c>
    </row>
    <row r="257" spans="1:33" x14ac:dyDescent="0.5500000000000000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60">
        <f>IFERROR(IF(AC256+((($M$3-$M$5)/($G$3-$G$5)*-1))/100&gt;$C$14,MAX($AC$25:AC256),AC256+((($M$3-$M$5)/($G$3-$G$5)*-1))/100),MAX($AC$25:AC256))</f>
        <v>1625</v>
      </c>
      <c r="AD257" s="61">
        <f t="shared" ref="AD257" si="682">IF(AC257="","",AC257*$G$5+$M$5)</f>
        <v>42.5</v>
      </c>
      <c r="AE257" s="3"/>
      <c r="AF257" s="60">
        <f>IFERROR(IF(AF256+((($M$3-$M$5)/($G$3-$G$5)*-1))/100&gt;$C$14,MAX($AF$25:AF256),AF256+((($M$3-$M$5)/($G$3-$G$5)*-1))/100),MAX($AF$25:AF256))</f>
        <v>1625</v>
      </c>
      <c r="AG257" s="61">
        <f t="shared" ref="AG257" si="683">IF(AF257="","",AF257*$G$3+$M$3)</f>
        <v>42.5</v>
      </c>
    </row>
    <row r="258" spans="1:33" x14ac:dyDescent="0.5500000000000000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60">
        <f t="shared" ref="AC258" si="684">IFERROR(AC257,"")</f>
        <v>1625</v>
      </c>
      <c r="AD258" s="61">
        <f t="shared" ref="AD258" si="685">IF(AC258="","",$P$17)</f>
        <v>42.5</v>
      </c>
      <c r="AE258" s="3"/>
      <c r="AF258" s="60">
        <f t="shared" ref="AF258" si="686">IFERROR(AF257,"")</f>
        <v>1625</v>
      </c>
      <c r="AG258" s="61">
        <f t="shared" ref="AG258" si="687">IF(AF258="","",$P$17)</f>
        <v>42.5</v>
      </c>
    </row>
    <row r="259" spans="1:33" x14ac:dyDescent="0.5500000000000000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60">
        <f>IFERROR(IF(AC258+((($M$3-$M$5)/($G$3-$G$5)*-1))/100&gt;$C$14,MAX($AC$25:AC258),AC258+((($M$3-$M$5)/($G$3-$G$5)*-1))/100),MAX($AC$25:AC258))</f>
        <v>1625</v>
      </c>
      <c r="AD259" s="61">
        <f t="shared" ref="AD259" si="688">IF(AC259="","",AC259*$G$5+$M$5)</f>
        <v>42.5</v>
      </c>
      <c r="AE259" s="3"/>
      <c r="AF259" s="60">
        <f>IFERROR(IF(AF258+((($M$3-$M$5)/($G$3-$G$5)*-1))/100&gt;$C$14,MAX($AF$25:AF258),AF258+((($M$3-$M$5)/($G$3-$G$5)*-1))/100),MAX($AF$25:AF258))</f>
        <v>1625</v>
      </c>
      <c r="AG259" s="61">
        <f t="shared" ref="AG259" si="689">IF(AF259="","",AF259*$G$3+$M$3)</f>
        <v>42.5</v>
      </c>
    </row>
    <row r="260" spans="1:33" x14ac:dyDescent="0.5500000000000000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60">
        <f t="shared" ref="AC260" si="690">IFERROR(AC259,"")</f>
        <v>1625</v>
      </c>
      <c r="AD260" s="61">
        <f t="shared" ref="AD260" si="691">IF(AC260="","",$P$17)</f>
        <v>42.5</v>
      </c>
      <c r="AE260" s="3"/>
      <c r="AF260" s="60">
        <f t="shared" ref="AF260" si="692">IFERROR(AF259,"")</f>
        <v>1625</v>
      </c>
      <c r="AG260" s="61">
        <f t="shared" ref="AG260" si="693">IF(AF260="","",$P$17)</f>
        <v>42.5</v>
      </c>
    </row>
    <row r="261" spans="1:33" x14ac:dyDescent="0.5500000000000000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60">
        <f>IFERROR(IF(AC260+((($M$3-$M$5)/($G$3-$G$5)*-1))/100&gt;$C$14,MAX($AC$25:AC260),AC260+((($M$3-$M$5)/($G$3-$G$5)*-1))/100),MAX($AC$25:AC260))</f>
        <v>1625</v>
      </c>
      <c r="AD261" s="61">
        <f t="shared" ref="AD261" si="694">IF(AC261="","",AC261*$G$5+$M$5)</f>
        <v>42.5</v>
      </c>
      <c r="AE261" s="3"/>
      <c r="AF261" s="60">
        <f>IFERROR(IF(AF260+((($M$3-$M$5)/($G$3-$G$5)*-1))/100&gt;$C$14,MAX($AF$25:AF260),AF260+((($M$3-$M$5)/($G$3-$G$5)*-1))/100),MAX($AF$25:AF260))</f>
        <v>1625</v>
      </c>
      <c r="AG261" s="61">
        <f t="shared" ref="AG261" si="695">IF(AF261="","",AF261*$G$3+$M$3)</f>
        <v>42.5</v>
      </c>
    </row>
    <row r="262" spans="1:33" x14ac:dyDescent="0.5500000000000000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60">
        <f t="shared" ref="AC262" si="696">IFERROR(AC261,"")</f>
        <v>1625</v>
      </c>
      <c r="AD262" s="61">
        <f t="shared" ref="AD262" si="697">IF(AC262="","",$P$17)</f>
        <v>42.5</v>
      </c>
      <c r="AE262" s="3"/>
      <c r="AF262" s="60">
        <f t="shared" ref="AF262" si="698">IFERROR(AF261,"")</f>
        <v>1625</v>
      </c>
      <c r="AG262" s="61">
        <f t="shared" ref="AG262" si="699">IF(AF262="","",$P$17)</f>
        <v>42.5</v>
      </c>
    </row>
    <row r="263" spans="1:33" x14ac:dyDescent="0.5500000000000000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60">
        <f>IFERROR(IF(AC262+((($M$3-$M$5)/($G$3-$G$5)*-1))/100&gt;$C$14,MAX($AC$25:AC262),AC262+((($M$3-$M$5)/($G$3-$G$5)*-1))/100),MAX($AC$25:AC262))</f>
        <v>1625</v>
      </c>
      <c r="AD263" s="61">
        <f t="shared" ref="AD263" si="700">IF(AC263="","",AC263*$G$5+$M$5)</f>
        <v>42.5</v>
      </c>
      <c r="AE263" s="3"/>
      <c r="AF263" s="60">
        <f>IFERROR(IF(AF262+((($M$3-$M$5)/($G$3-$G$5)*-1))/100&gt;$C$14,MAX($AF$25:AF262),AF262+((($M$3-$M$5)/($G$3-$G$5)*-1))/100),MAX($AF$25:AF262))</f>
        <v>1625</v>
      </c>
      <c r="AG263" s="61">
        <f t="shared" ref="AG263" si="701">IF(AF263="","",AF263*$G$3+$M$3)</f>
        <v>42.5</v>
      </c>
    </row>
    <row r="264" spans="1:33" x14ac:dyDescent="0.5500000000000000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60">
        <f t="shared" ref="AC264" si="702">IFERROR(AC263,"")</f>
        <v>1625</v>
      </c>
      <c r="AD264" s="61">
        <f t="shared" ref="AD264" si="703">IF(AC264="","",$P$17)</f>
        <v>42.5</v>
      </c>
      <c r="AE264" s="3"/>
      <c r="AF264" s="60">
        <f t="shared" ref="AF264" si="704">IFERROR(AF263,"")</f>
        <v>1625</v>
      </c>
      <c r="AG264" s="61">
        <f t="shared" ref="AG264" si="705">IF(AF264="","",$P$17)</f>
        <v>42.5</v>
      </c>
    </row>
    <row r="265" spans="1:33" x14ac:dyDescent="0.5500000000000000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60">
        <f>IFERROR(IF(AC264+((($M$3-$M$5)/($G$3-$G$5)*-1))/100&gt;$C$14,MAX($AC$25:AC264),AC264+((($M$3-$M$5)/($G$3-$G$5)*-1))/100),MAX($AC$25:AC264))</f>
        <v>1625</v>
      </c>
      <c r="AD265" s="61">
        <f t="shared" ref="AD265" si="706">IF(AC265="","",AC265*$G$5+$M$5)</f>
        <v>42.5</v>
      </c>
      <c r="AE265" s="3"/>
      <c r="AF265" s="60">
        <f>IFERROR(IF(AF264+((($M$3-$M$5)/($G$3-$G$5)*-1))/100&gt;$C$14,MAX($AF$25:AF264),AF264+((($M$3-$M$5)/($G$3-$G$5)*-1))/100),MAX($AF$25:AF264))</f>
        <v>1625</v>
      </c>
      <c r="AG265" s="61">
        <f t="shared" ref="AG265" si="707">IF(AF265="","",AF265*$G$3+$M$3)</f>
        <v>42.5</v>
      </c>
    </row>
    <row r="266" spans="1:33" x14ac:dyDescent="0.5500000000000000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60">
        <f t="shared" ref="AC266" si="708">IFERROR(AC265,"")</f>
        <v>1625</v>
      </c>
      <c r="AD266" s="61">
        <f t="shared" ref="AD266" si="709">IF(AC266="","",$P$17)</f>
        <v>42.5</v>
      </c>
      <c r="AE266" s="3"/>
      <c r="AF266" s="60">
        <f t="shared" ref="AF266" si="710">IFERROR(AF265,"")</f>
        <v>1625</v>
      </c>
      <c r="AG266" s="61">
        <f t="shared" ref="AG266" si="711">IF(AF266="","",$P$17)</f>
        <v>42.5</v>
      </c>
    </row>
    <row r="267" spans="1:33" x14ac:dyDescent="0.5500000000000000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60">
        <f>IFERROR(IF(AC266+((($M$3-$M$5)/($G$3-$G$5)*-1))/100&gt;$C$14,MAX($AC$25:AC266),AC266+((($M$3-$M$5)/($G$3-$G$5)*-1))/100),MAX($AC$25:AC266))</f>
        <v>1625</v>
      </c>
      <c r="AD267" s="61">
        <f t="shared" ref="AD267" si="712">IF(AC267="","",AC267*$G$5+$M$5)</f>
        <v>42.5</v>
      </c>
      <c r="AE267" s="3"/>
      <c r="AF267" s="60">
        <f>IFERROR(IF(AF266+((($M$3-$M$5)/($G$3-$G$5)*-1))/100&gt;$C$14,MAX($AF$25:AF266),AF266+((($M$3-$M$5)/($G$3-$G$5)*-1))/100),MAX($AF$25:AF266))</f>
        <v>1625</v>
      </c>
      <c r="AG267" s="61">
        <f t="shared" ref="AG267" si="713">IF(AF267="","",AF267*$G$3+$M$3)</f>
        <v>42.5</v>
      </c>
    </row>
    <row r="268" spans="1:33" x14ac:dyDescent="0.5500000000000000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60">
        <f t="shared" ref="AC268" si="714">IFERROR(AC267,"")</f>
        <v>1625</v>
      </c>
      <c r="AD268" s="61">
        <f t="shared" ref="AD268" si="715">IF(AC268="","",$P$17)</f>
        <v>42.5</v>
      </c>
      <c r="AE268" s="3"/>
      <c r="AF268" s="60">
        <f t="shared" ref="AF268" si="716">IFERROR(AF267,"")</f>
        <v>1625</v>
      </c>
      <c r="AG268" s="61">
        <f t="shared" ref="AG268" si="717">IF(AF268="","",$P$17)</f>
        <v>42.5</v>
      </c>
    </row>
    <row r="269" spans="1:33" x14ac:dyDescent="0.5500000000000000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60">
        <f>IFERROR(IF(AC268+((($M$3-$M$5)/($G$3-$G$5)*-1))/100&gt;$C$14,MAX($AC$25:AC268),AC268+((($M$3-$M$5)/($G$3-$G$5)*-1))/100),MAX($AC$25:AC268))</f>
        <v>1625</v>
      </c>
      <c r="AD269" s="61">
        <f t="shared" ref="AD269" si="718">IF(AC269="","",AC269*$G$5+$M$5)</f>
        <v>42.5</v>
      </c>
      <c r="AE269" s="3"/>
      <c r="AF269" s="60">
        <f>IFERROR(IF(AF268+((($M$3-$M$5)/($G$3-$G$5)*-1))/100&gt;$C$14,MAX($AF$25:AF268),AF268+((($M$3-$M$5)/($G$3-$G$5)*-1))/100),MAX($AF$25:AF268))</f>
        <v>1625</v>
      </c>
      <c r="AG269" s="61">
        <f t="shared" ref="AG269" si="719">IF(AF269="","",AF269*$G$3+$M$3)</f>
        <v>42.5</v>
      </c>
    </row>
    <row r="270" spans="1:33" x14ac:dyDescent="0.5500000000000000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60">
        <f t="shared" ref="AC270" si="720">IFERROR(AC269,"")</f>
        <v>1625</v>
      </c>
      <c r="AD270" s="61">
        <f t="shared" ref="AD270" si="721">IF(AC270="","",$P$17)</f>
        <v>42.5</v>
      </c>
      <c r="AE270" s="3"/>
      <c r="AF270" s="60">
        <f t="shared" ref="AF270" si="722">IFERROR(AF269,"")</f>
        <v>1625</v>
      </c>
      <c r="AG270" s="61">
        <f t="shared" ref="AG270" si="723">IF(AF270="","",$P$17)</f>
        <v>42.5</v>
      </c>
    </row>
    <row r="271" spans="1:33" x14ac:dyDescent="0.5500000000000000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60">
        <f>IFERROR(IF(AC270+((($M$3-$M$5)/($G$3-$G$5)*-1))/100&gt;$C$14,MAX($AC$25:AC270),AC270+((($M$3-$M$5)/($G$3-$G$5)*-1))/100),MAX($AC$25:AC270))</f>
        <v>1625</v>
      </c>
      <c r="AD271" s="61">
        <f t="shared" ref="AD271" si="724">IF(AC271="","",AC271*$G$5+$M$5)</f>
        <v>42.5</v>
      </c>
      <c r="AE271" s="3"/>
      <c r="AF271" s="60">
        <f>IFERROR(IF(AF270+((($M$3-$M$5)/($G$3-$G$5)*-1))/100&gt;$C$14,MAX($AF$25:AF270),AF270+((($M$3-$M$5)/($G$3-$G$5)*-1))/100),MAX($AF$25:AF270))</f>
        <v>1625</v>
      </c>
      <c r="AG271" s="61">
        <f t="shared" ref="AG271" si="725">IF(AF271="","",AF271*$G$3+$M$3)</f>
        <v>42.5</v>
      </c>
    </row>
    <row r="272" spans="1:33" x14ac:dyDescent="0.5500000000000000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60">
        <f t="shared" ref="AC272" si="726">IFERROR(AC271,"")</f>
        <v>1625</v>
      </c>
      <c r="AD272" s="61">
        <f t="shared" ref="AD272" si="727">IF(AC272="","",$P$17)</f>
        <v>42.5</v>
      </c>
      <c r="AE272" s="3"/>
      <c r="AF272" s="60">
        <f t="shared" ref="AF272" si="728">IFERROR(AF271,"")</f>
        <v>1625</v>
      </c>
      <c r="AG272" s="61">
        <f t="shared" ref="AG272" si="729">IF(AF272="","",$P$17)</f>
        <v>42.5</v>
      </c>
    </row>
    <row r="273" spans="1:33" x14ac:dyDescent="0.5500000000000000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60">
        <f>IFERROR(IF(AC272+((($M$3-$M$5)/($G$3-$G$5)*-1))/100&gt;$C$14,MAX($AC$25:AC272),AC272+((($M$3-$M$5)/($G$3-$G$5)*-1))/100),MAX($AC$25:AC272))</f>
        <v>1625</v>
      </c>
      <c r="AD273" s="61">
        <f t="shared" ref="AD273" si="730">IF(AC273="","",AC273*$G$5+$M$5)</f>
        <v>42.5</v>
      </c>
      <c r="AE273" s="3"/>
      <c r="AF273" s="60">
        <f>IFERROR(IF(AF272+((($M$3-$M$5)/($G$3-$G$5)*-1))/100&gt;$C$14,MAX($AF$25:AF272),AF272+((($M$3-$M$5)/($G$3-$G$5)*-1))/100),MAX($AF$25:AF272))</f>
        <v>1625</v>
      </c>
      <c r="AG273" s="61">
        <f t="shared" ref="AG273" si="731">IF(AF273="","",AF273*$G$3+$M$3)</f>
        <v>42.5</v>
      </c>
    </row>
    <row r="274" spans="1:33" x14ac:dyDescent="0.5500000000000000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60">
        <f t="shared" ref="AC274" si="732">IFERROR(AC273,"")</f>
        <v>1625</v>
      </c>
      <c r="AD274" s="61">
        <f t="shared" ref="AD274" si="733">IF(AC274="","",$P$17)</f>
        <v>42.5</v>
      </c>
      <c r="AE274" s="3"/>
      <c r="AF274" s="60">
        <f t="shared" ref="AF274" si="734">IFERROR(AF273,"")</f>
        <v>1625</v>
      </c>
      <c r="AG274" s="61">
        <f t="shared" ref="AG274" si="735">IF(AF274="","",$P$17)</f>
        <v>42.5</v>
      </c>
    </row>
    <row r="275" spans="1:33" x14ac:dyDescent="0.5500000000000000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60">
        <f>IFERROR(IF(AC274+((($M$3-$M$5)/($G$3-$G$5)*-1))/100&gt;$C$14,MAX($AC$25:AC274),AC274+((($M$3-$M$5)/($G$3-$G$5)*-1))/100),MAX($AC$25:AC274))</f>
        <v>1625</v>
      </c>
      <c r="AD275" s="61">
        <f t="shared" ref="AD275" si="736">IF(AC275="","",AC275*$G$5+$M$5)</f>
        <v>42.5</v>
      </c>
      <c r="AE275" s="3"/>
      <c r="AF275" s="60">
        <f>IFERROR(IF(AF274+((($M$3-$M$5)/($G$3-$G$5)*-1))/100&gt;$C$14,MAX($AF$25:AF274),AF274+((($M$3-$M$5)/($G$3-$G$5)*-1))/100),MAX($AF$25:AF274))</f>
        <v>1625</v>
      </c>
      <c r="AG275" s="61">
        <f t="shared" ref="AG275" si="737">IF(AF275="","",AF275*$G$3+$M$3)</f>
        <v>42.5</v>
      </c>
    </row>
    <row r="276" spans="1:33" x14ac:dyDescent="0.5500000000000000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60">
        <f t="shared" ref="AC276" si="738">IFERROR(AC275,"")</f>
        <v>1625</v>
      </c>
      <c r="AD276" s="61">
        <f t="shared" ref="AD276" si="739">IF(AC276="","",$P$17)</f>
        <v>42.5</v>
      </c>
      <c r="AE276" s="3"/>
      <c r="AF276" s="60">
        <f t="shared" ref="AF276" si="740">IFERROR(AF275,"")</f>
        <v>1625</v>
      </c>
      <c r="AG276" s="61">
        <f t="shared" ref="AG276" si="741">IF(AF276="","",$P$17)</f>
        <v>42.5</v>
      </c>
    </row>
    <row r="277" spans="1:33" x14ac:dyDescent="0.5500000000000000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60">
        <f>IFERROR(IF(AC276+((($M$3-$M$5)/($G$3-$G$5)*-1))/100&gt;$C$14,MAX($AC$25:AC276),AC276+((($M$3-$M$5)/($G$3-$G$5)*-1))/100),MAX($AC$25:AC276))</f>
        <v>1625</v>
      </c>
      <c r="AD277" s="61">
        <f t="shared" ref="AD277" si="742">IF(AC277="","",AC277*$G$5+$M$5)</f>
        <v>42.5</v>
      </c>
      <c r="AE277" s="3"/>
      <c r="AF277" s="60">
        <f>IFERROR(IF(AF276+((($M$3-$M$5)/($G$3-$G$5)*-1))/100&gt;$C$14,MAX($AF$25:AF276),AF276+((($M$3-$M$5)/($G$3-$G$5)*-1))/100),MAX($AF$25:AF276))</f>
        <v>1625</v>
      </c>
      <c r="AG277" s="61">
        <f t="shared" ref="AG277" si="743">IF(AF277="","",AF277*$G$3+$M$3)</f>
        <v>42.5</v>
      </c>
    </row>
    <row r="278" spans="1:33" x14ac:dyDescent="0.5500000000000000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60">
        <f t="shared" ref="AC278" si="744">IFERROR(AC277,"")</f>
        <v>1625</v>
      </c>
      <c r="AD278" s="61">
        <f t="shared" ref="AD278" si="745">IF(AC278="","",$P$17)</f>
        <v>42.5</v>
      </c>
      <c r="AE278" s="3"/>
      <c r="AF278" s="60">
        <f t="shared" ref="AF278" si="746">IFERROR(AF277,"")</f>
        <v>1625</v>
      </c>
      <c r="AG278" s="61">
        <f t="shared" ref="AG278" si="747">IF(AF278="","",$P$17)</f>
        <v>42.5</v>
      </c>
    </row>
    <row r="279" spans="1:33" x14ac:dyDescent="0.5500000000000000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60">
        <f>IFERROR(IF(AC278+((($M$3-$M$5)/($G$3-$G$5)*-1))/100&gt;$C$14,MAX($AC$25:AC278),AC278+((($M$3-$M$5)/($G$3-$G$5)*-1))/100),MAX($AC$25:AC278))</f>
        <v>1625</v>
      </c>
      <c r="AD279" s="61">
        <f t="shared" ref="AD279" si="748">IF(AC279="","",AC279*$G$5+$M$5)</f>
        <v>42.5</v>
      </c>
      <c r="AE279" s="3"/>
      <c r="AF279" s="60">
        <f>IFERROR(IF(AF278+((($M$3-$M$5)/($G$3-$G$5)*-1))/100&gt;$C$14,MAX($AF$25:AF278),AF278+((($M$3-$M$5)/($G$3-$G$5)*-1))/100),MAX($AF$25:AF278))</f>
        <v>1625</v>
      </c>
      <c r="AG279" s="61">
        <f t="shared" ref="AG279" si="749">IF(AF279="","",AF279*$G$3+$M$3)</f>
        <v>42.5</v>
      </c>
    </row>
    <row r="280" spans="1:33" x14ac:dyDescent="0.5500000000000000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60">
        <f t="shared" ref="AC280" si="750">IFERROR(AC279,"")</f>
        <v>1625</v>
      </c>
      <c r="AD280" s="61">
        <f t="shared" ref="AD280" si="751">IF(AC280="","",$P$17)</f>
        <v>42.5</v>
      </c>
      <c r="AE280" s="3"/>
      <c r="AF280" s="60">
        <f t="shared" ref="AF280" si="752">IFERROR(AF279,"")</f>
        <v>1625</v>
      </c>
      <c r="AG280" s="61">
        <f t="shared" ref="AG280" si="753">IF(AF280="","",$P$17)</f>
        <v>42.5</v>
      </c>
    </row>
    <row r="281" spans="1:33" x14ac:dyDescent="0.5500000000000000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60">
        <f>IFERROR(IF(AC280+((($M$3-$M$5)/($G$3-$G$5)*-1))/100&gt;$C$14,MAX($AC$25:AC280),AC280+((($M$3-$M$5)/($G$3-$G$5)*-1))/100),MAX($AC$25:AC280))</f>
        <v>1625</v>
      </c>
      <c r="AD281" s="61">
        <f t="shared" ref="AD281" si="754">IF(AC281="","",AC281*$G$5+$M$5)</f>
        <v>42.5</v>
      </c>
      <c r="AE281" s="3"/>
      <c r="AF281" s="60">
        <f>IFERROR(IF(AF280+((($M$3-$M$5)/($G$3-$G$5)*-1))/100&gt;$C$14,MAX($AF$25:AF280),AF280+((($M$3-$M$5)/($G$3-$G$5)*-1))/100),MAX($AF$25:AF280))</f>
        <v>1625</v>
      </c>
      <c r="AG281" s="61">
        <f t="shared" ref="AG281" si="755">IF(AF281="","",AF281*$G$3+$M$3)</f>
        <v>42.5</v>
      </c>
    </row>
    <row r="282" spans="1:33" x14ac:dyDescent="0.5500000000000000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60">
        <f t="shared" ref="AC282" si="756">IFERROR(AC281,"")</f>
        <v>1625</v>
      </c>
      <c r="AD282" s="61">
        <f t="shared" ref="AD282" si="757">IF(AC282="","",$P$17)</f>
        <v>42.5</v>
      </c>
      <c r="AE282" s="3"/>
      <c r="AF282" s="60">
        <f t="shared" ref="AF282" si="758">IFERROR(AF281,"")</f>
        <v>1625</v>
      </c>
      <c r="AG282" s="61">
        <f t="shared" ref="AG282" si="759">IF(AF282="","",$P$17)</f>
        <v>42.5</v>
      </c>
    </row>
    <row r="283" spans="1:33" x14ac:dyDescent="0.5500000000000000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60">
        <f>IFERROR(IF(AC282+((($M$3-$M$5)/($G$3-$G$5)*-1))/100&gt;$C$14,MAX($AC$25:AC282),AC282+((($M$3-$M$5)/($G$3-$G$5)*-1))/100),MAX($AC$25:AC282))</f>
        <v>1625</v>
      </c>
      <c r="AD283" s="61">
        <f t="shared" ref="AD283" si="760">IF(AC283="","",AC283*$G$5+$M$5)</f>
        <v>42.5</v>
      </c>
      <c r="AE283" s="3"/>
      <c r="AF283" s="60">
        <f>IFERROR(IF(AF282+((($M$3-$M$5)/($G$3-$G$5)*-1))/100&gt;$C$14,MAX($AF$25:AF282),AF282+((($M$3-$M$5)/($G$3-$G$5)*-1))/100),MAX($AF$25:AF282))</f>
        <v>1625</v>
      </c>
      <c r="AG283" s="61">
        <f t="shared" ref="AG283" si="761">IF(AF283="","",AF283*$G$3+$M$3)</f>
        <v>42.5</v>
      </c>
    </row>
    <row r="284" spans="1:33" x14ac:dyDescent="0.5500000000000000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60">
        <f t="shared" ref="AC284" si="762">IFERROR(AC283,"")</f>
        <v>1625</v>
      </c>
      <c r="AD284" s="61">
        <f t="shared" ref="AD284" si="763">IF(AC284="","",$P$17)</f>
        <v>42.5</v>
      </c>
      <c r="AE284" s="3"/>
      <c r="AF284" s="60">
        <f t="shared" ref="AF284" si="764">IFERROR(AF283,"")</f>
        <v>1625</v>
      </c>
      <c r="AG284" s="61">
        <f t="shared" ref="AG284" si="765">IF(AF284="","",$P$17)</f>
        <v>42.5</v>
      </c>
    </row>
    <row r="285" spans="1:33" x14ac:dyDescent="0.5500000000000000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60">
        <f>IFERROR(IF(AC284+((($M$3-$M$5)/($G$3-$G$5)*-1))/100&gt;$C$14,MAX($AC$25:AC284),AC284+((($M$3-$M$5)/($G$3-$G$5)*-1))/100),MAX($AC$25:AC284))</f>
        <v>1625</v>
      </c>
      <c r="AD285" s="61">
        <f t="shared" ref="AD285" si="766">IF(AC285="","",AC285*$G$5+$M$5)</f>
        <v>42.5</v>
      </c>
      <c r="AE285" s="3"/>
      <c r="AF285" s="60">
        <f>IFERROR(IF(AF284+((($M$3-$M$5)/($G$3-$G$5)*-1))/100&gt;$C$14,MAX($AF$25:AF284),AF284+((($M$3-$M$5)/($G$3-$G$5)*-1))/100),MAX($AF$25:AF284))</f>
        <v>1625</v>
      </c>
      <c r="AG285" s="61">
        <f t="shared" ref="AG285" si="767">IF(AF285="","",AF285*$G$3+$M$3)</f>
        <v>42.5</v>
      </c>
    </row>
    <row r="286" spans="1:33" x14ac:dyDescent="0.5500000000000000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60">
        <f t="shared" ref="AC286" si="768">IFERROR(AC285,"")</f>
        <v>1625</v>
      </c>
      <c r="AD286" s="61">
        <f t="shared" ref="AD286" si="769">IF(AC286="","",$P$17)</f>
        <v>42.5</v>
      </c>
      <c r="AE286" s="3"/>
      <c r="AF286" s="60">
        <f t="shared" ref="AF286" si="770">IFERROR(AF285,"")</f>
        <v>1625</v>
      </c>
      <c r="AG286" s="61">
        <f t="shared" ref="AG286" si="771">IF(AF286="","",$P$17)</f>
        <v>42.5</v>
      </c>
    </row>
    <row r="287" spans="1:33" x14ac:dyDescent="0.5500000000000000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60">
        <f>IFERROR(IF(AC286+((($M$3-$M$5)/($G$3-$G$5)*-1))/100&gt;$C$14,MAX($AC$25:AC286),AC286+((($M$3-$M$5)/($G$3-$G$5)*-1))/100),MAX($AC$25:AC286))</f>
        <v>1625</v>
      </c>
      <c r="AD287" s="61">
        <f t="shared" ref="AD287" si="772">IF(AC287="","",AC287*$G$5+$M$5)</f>
        <v>42.5</v>
      </c>
      <c r="AE287" s="3"/>
      <c r="AF287" s="60">
        <f>IFERROR(IF(AF286+((($M$3-$M$5)/($G$3-$G$5)*-1))/100&gt;$C$14,MAX($AF$25:AF286),AF286+((($M$3-$M$5)/($G$3-$G$5)*-1))/100),MAX($AF$25:AF286))</f>
        <v>1625</v>
      </c>
      <c r="AG287" s="61">
        <f t="shared" ref="AG287" si="773">IF(AF287="","",AF287*$G$3+$M$3)</f>
        <v>42.5</v>
      </c>
    </row>
    <row r="288" spans="1:33" x14ac:dyDescent="0.5500000000000000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60">
        <f t="shared" ref="AC288" si="774">IFERROR(AC287,"")</f>
        <v>1625</v>
      </c>
      <c r="AD288" s="61">
        <f t="shared" ref="AD288" si="775">IF(AC288="","",$P$17)</f>
        <v>42.5</v>
      </c>
      <c r="AE288" s="3"/>
      <c r="AF288" s="60">
        <f t="shared" ref="AF288" si="776">IFERROR(AF287,"")</f>
        <v>1625</v>
      </c>
      <c r="AG288" s="61">
        <f t="shared" ref="AG288" si="777">IF(AF288="","",$P$17)</f>
        <v>42.5</v>
      </c>
    </row>
    <row r="289" spans="1:33" x14ac:dyDescent="0.5500000000000000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60">
        <f>IFERROR(IF(AC288+((($M$3-$M$5)/($G$3-$G$5)*-1))/100&gt;$C$14,MAX($AC$25:AC288),AC288+((($M$3-$M$5)/($G$3-$G$5)*-1))/100),MAX($AC$25:AC288))</f>
        <v>1625</v>
      </c>
      <c r="AD289" s="61">
        <f t="shared" ref="AD289" si="778">IF(AC289="","",AC289*$G$5+$M$5)</f>
        <v>42.5</v>
      </c>
      <c r="AE289" s="3"/>
      <c r="AF289" s="60">
        <f>IFERROR(IF(AF288+((($M$3-$M$5)/($G$3-$G$5)*-1))/100&gt;$C$14,MAX($AF$25:AF288),AF288+((($M$3-$M$5)/($G$3-$G$5)*-1))/100),MAX($AF$25:AF288))</f>
        <v>1625</v>
      </c>
      <c r="AG289" s="61">
        <f t="shared" ref="AG289" si="779">IF(AF289="","",AF289*$G$3+$M$3)</f>
        <v>42.5</v>
      </c>
    </row>
    <row r="290" spans="1:33" x14ac:dyDescent="0.5500000000000000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60">
        <f t="shared" ref="AC290" si="780">IFERROR(AC289,"")</f>
        <v>1625</v>
      </c>
      <c r="AD290" s="61">
        <f t="shared" ref="AD290" si="781">IF(AC290="","",$P$17)</f>
        <v>42.5</v>
      </c>
      <c r="AE290" s="3"/>
      <c r="AF290" s="60">
        <f t="shared" ref="AF290" si="782">IFERROR(AF289,"")</f>
        <v>1625</v>
      </c>
      <c r="AG290" s="61">
        <f t="shared" ref="AG290" si="783">IF(AF290="","",$P$17)</f>
        <v>42.5</v>
      </c>
    </row>
    <row r="291" spans="1:33" x14ac:dyDescent="0.5500000000000000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60">
        <f>IFERROR(IF(AC290+((($M$3-$M$5)/($G$3-$G$5)*-1))/100&gt;$C$14,MAX($AC$25:AC290),AC290+((($M$3-$M$5)/($G$3-$G$5)*-1))/100),MAX($AC$25:AC290))</f>
        <v>1625</v>
      </c>
      <c r="AD291" s="61">
        <f t="shared" ref="AD291" si="784">IF(AC291="","",AC291*$G$5+$M$5)</f>
        <v>42.5</v>
      </c>
      <c r="AE291" s="3"/>
      <c r="AF291" s="60">
        <f>IFERROR(IF(AF290+((($M$3-$M$5)/($G$3-$G$5)*-1))/100&gt;$C$14,MAX($AF$25:AF290),AF290+((($M$3-$M$5)/($G$3-$G$5)*-1))/100),MAX($AF$25:AF290))</f>
        <v>1625</v>
      </c>
      <c r="AG291" s="61">
        <f t="shared" ref="AG291" si="785">IF(AF291="","",AF291*$G$3+$M$3)</f>
        <v>42.5</v>
      </c>
    </row>
    <row r="292" spans="1:33" x14ac:dyDescent="0.5500000000000000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60">
        <f t="shared" ref="AC292" si="786">IFERROR(AC291,"")</f>
        <v>1625</v>
      </c>
      <c r="AD292" s="61">
        <f t="shared" ref="AD292" si="787">IF(AC292="","",$P$17)</f>
        <v>42.5</v>
      </c>
      <c r="AE292" s="3"/>
      <c r="AF292" s="60">
        <f t="shared" ref="AF292" si="788">IFERROR(AF291,"")</f>
        <v>1625</v>
      </c>
      <c r="AG292" s="61">
        <f t="shared" ref="AG292" si="789">IF(AF292="","",$P$17)</f>
        <v>42.5</v>
      </c>
    </row>
    <row r="293" spans="1:33" x14ac:dyDescent="0.5500000000000000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60">
        <f>IFERROR(IF(AC292+((($M$3-$M$5)/($G$3-$G$5)*-1))/100&gt;$C$14,MAX($AC$25:AC292),AC292+((($M$3-$M$5)/($G$3-$G$5)*-1))/100),MAX($AC$25:AC292))</f>
        <v>1625</v>
      </c>
      <c r="AD293" s="61">
        <f t="shared" ref="AD293" si="790">IF(AC293="","",AC293*$G$5+$M$5)</f>
        <v>42.5</v>
      </c>
      <c r="AE293" s="3"/>
      <c r="AF293" s="60">
        <f>IFERROR(IF(AF292+((($M$3-$M$5)/($G$3-$G$5)*-1))/100&gt;$C$14,MAX($AF$25:AF292),AF292+((($M$3-$M$5)/($G$3-$G$5)*-1))/100),MAX($AF$25:AF292))</f>
        <v>1625</v>
      </c>
      <c r="AG293" s="61">
        <f t="shared" ref="AG293" si="791">IF(AF293="","",AF293*$G$3+$M$3)</f>
        <v>42.5</v>
      </c>
    </row>
    <row r="294" spans="1:33" x14ac:dyDescent="0.5500000000000000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60">
        <f t="shared" ref="AC294" si="792">IFERROR(AC293,"")</f>
        <v>1625</v>
      </c>
      <c r="AD294" s="61">
        <f t="shared" ref="AD294" si="793">IF(AC294="","",$P$17)</f>
        <v>42.5</v>
      </c>
      <c r="AE294" s="3"/>
      <c r="AF294" s="60">
        <f t="shared" ref="AF294" si="794">IFERROR(AF293,"")</f>
        <v>1625</v>
      </c>
      <c r="AG294" s="61">
        <f t="shared" ref="AG294" si="795">IF(AF294="","",$P$17)</f>
        <v>42.5</v>
      </c>
    </row>
    <row r="295" spans="1:33" x14ac:dyDescent="0.5500000000000000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60">
        <f>IFERROR(IF(AC294+((($M$3-$M$5)/($G$3-$G$5)*-1))/100&gt;$C$14,MAX($AC$25:AC294),AC294+((($M$3-$M$5)/($G$3-$G$5)*-1))/100),MAX($AC$25:AC294))</f>
        <v>1625</v>
      </c>
      <c r="AD295" s="61">
        <f t="shared" ref="AD295" si="796">IF(AC295="","",AC295*$G$5+$M$5)</f>
        <v>42.5</v>
      </c>
      <c r="AE295" s="3"/>
      <c r="AF295" s="60">
        <f>IFERROR(IF(AF294+((($M$3-$M$5)/($G$3-$G$5)*-1))/100&gt;$C$14,MAX($AF$25:AF294),AF294+((($M$3-$M$5)/($G$3-$G$5)*-1))/100),MAX($AF$25:AF294))</f>
        <v>1625</v>
      </c>
      <c r="AG295" s="61">
        <f t="shared" ref="AG295" si="797">IF(AF295="","",AF295*$G$3+$M$3)</f>
        <v>42.5</v>
      </c>
    </row>
    <row r="296" spans="1:33" x14ac:dyDescent="0.5500000000000000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60">
        <f t="shared" ref="AC296" si="798">IFERROR(AC295,"")</f>
        <v>1625</v>
      </c>
      <c r="AD296" s="61">
        <f t="shared" ref="AD296" si="799">IF(AC296="","",$P$17)</f>
        <v>42.5</v>
      </c>
      <c r="AE296" s="3"/>
      <c r="AF296" s="60">
        <f t="shared" ref="AF296" si="800">IFERROR(AF295,"")</f>
        <v>1625</v>
      </c>
      <c r="AG296" s="61">
        <f t="shared" ref="AG296" si="801">IF(AF296="","",$P$17)</f>
        <v>42.5</v>
      </c>
    </row>
    <row r="297" spans="1:33" x14ac:dyDescent="0.5500000000000000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60">
        <f>IFERROR(IF(AC296+((($M$3-$M$5)/($G$3-$G$5)*-1))/100&gt;$C$14,MAX($AC$25:AC296),AC296+((($M$3-$M$5)/($G$3-$G$5)*-1))/100),MAX($AC$25:AC296))</f>
        <v>1625</v>
      </c>
      <c r="AD297" s="61">
        <f t="shared" ref="AD297" si="802">IF(AC297="","",AC297*$G$5+$M$5)</f>
        <v>42.5</v>
      </c>
      <c r="AE297" s="3"/>
      <c r="AF297" s="60">
        <f>IFERROR(IF(AF296+((($M$3-$M$5)/($G$3-$G$5)*-1))/100&gt;$C$14,MAX($AF$25:AF296),AF296+((($M$3-$M$5)/($G$3-$G$5)*-1))/100),MAX($AF$25:AF296))</f>
        <v>1625</v>
      </c>
      <c r="AG297" s="61">
        <f t="shared" ref="AG297" si="803">IF(AF297="","",AF297*$G$3+$M$3)</f>
        <v>42.5</v>
      </c>
    </row>
    <row r="298" spans="1:33" x14ac:dyDescent="0.5500000000000000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60">
        <f t="shared" ref="AC298" si="804">IFERROR(AC297,"")</f>
        <v>1625</v>
      </c>
      <c r="AD298" s="61">
        <f t="shared" ref="AD298" si="805">IF(AC298="","",$P$17)</f>
        <v>42.5</v>
      </c>
      <c r="AE298" s="3"/>
      <c r="AF298" s="60">
        <f t="shared" ref="AF298" si="806">IFERROR(AF297,"")</f>
        <v>1625</v>
      </c>
      <c r="AG298" s="61">
        <f t="shared" ref="AG298" si="807">IF(AF298="","",$P$17)</f>
        <v>42.5</v>
      </c>
    </row>
    <row r="299" spans="1:33" x14ac:dyDescent="0.5500000000000000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60">
        <f>IFERROR(IF(AC298+((($M$3-$M$5)/($G$3-$G$5)*-1))/100&gt;$C$14,MAX($AC$25:AC298),AC298+((($M$3-$M$5)/($G$3-$G$5)*-1))/100),MAX($AC$25:AC298))</f>
        <v>1625</v>
      </c>
      <c r="AD299" s="61">
        <f t="shared" ref="AD299" si="808">IF(AC299="","",AC299*$G$5+$M$5)</f>
        <v>42.5</v>
      </c>
      <c r="AE299" s="3"/>
      <c r="AF299" s="60">
        <f>IFERROR(IF(AF298+((($M$3-$M$5)/($G$3-$G$5)*-1))/100&gt;$C$14,MAX($AF$25:AF298),AF298+((($M$3-$M$5)/($G$3-$G$5)*-1))/100),MAX($AF$25:AF298))</f>
        <v>1625</v>
      </c>
      <c r="AG299" s="61">
        <f t="shared" ref="AG299" si="809">IF(AF299="","",AF299*$G$3+$M$3)</f>
        <v>42.5</v>
      </c>
    </row>
    <row r="300" spans="1:33" x14ac:dyDescent="0.5500000000000000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60">
        <f t="shared" ref="AC300" si="810">IFERROR(AC299,"")</f>
        <v>1625</v>
      </c>
      <c r="AD300" s="61">
        <f t="shared" ref="AD300" si="811">IF(AC300="","",$P$17)</f>
        <v>42.5</v>
      </c>
      <c r="AE300" s="3"/>
      <c r="AF300" s="60">
        <f t="shared" ref="AF300" si="812">IFERROR(AF299,"")</f>
        <v>1625</v>
      </c>
      <c r="AG300" s="61">
        <f t="shared" ref="AG300" si="813">IF(AF300="","",$P$17)</f>
        <v>42.5</v>
      </c>
    </row>
    <row r="301" spans="1:33" x14ac:dyDescent="0.5500000000000000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60">
        <f>IFERROR(IF(AC300+((($M$3-$M$5)/($G$3-$G$5)*-1))/100&gt;$C$14,MAX($AC$25:AC300),AC300+((($M$3-$M$5)/($G$3-$G$5)*-1))/100),MAX($AC$25:AC300))</f>
        <v>1625</v>
      </c>
      <c r="AD301" s="61">
        <f t="shared" ref="AD301" si="814">IF(AC301="","",AC301*$G$5+$M$5)</f>
        <v>42.5</v>
      </c>
      <c r="AE301" s="3"/>
      <c r="AF301" s="60">
        <f>IFERROR(IF(AF300+((($M$3-$M$5)/($G$3-$G$5)*-1))/100&gt;$C$14,MAX($AF$25:AF300),AF300+((($M$3-$M$5)/($G$3-$G$5)*-1))/100),MAX($AF$25:AF300))</f>
        <v>1625</v>
      </c>
      <c r="AG301" s="61">
        <f t="shared" ref="AG301" si="815">IF(AF301="","",AF301*$G$3+$M$3)</f>
        <v>42.5</v>
      </c>
    </row>
    <row r="302" spans="1:33" x14ac:dyDescent="0.5500000000000000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60">
        <f t="shared" ref="AC302" si="816">IFERROR(AC301,"")</f>
        <v>1625</v>
      </c>
      <c r="AD302" s="61">
        <f t="shared" ref="AD302" si="817">IF(AC302="","",$P$17)</f>
        <v>42.5</v>
      </c>
      <c r="AE302" s="3"/>
      <c r="AF302" s="60">
        <f t="shared" ref="AF302" si="818">IFERROR(AF301,"")</f>
        <v>1625</v>
      </c>
      <c r="AG302" s="61">
        <f t="shared" ref="AG302" si="819">IF(AF302="","",$P$17)</f>
        <v>42.5</v>
      </c>
    </row>
    <row r="303" spans="1:33" x14ac:dyDescent="0.5500000000000000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60">
        <f>IFERROR(IF(AC302+((($M$3-$M$5)/($G$3-$G$5)*-1))/100&gt;$C$14,MAX($AC$25:AC302),AC302+((($M$3-$M$5)/($G$3-$G$5)*-1))/100),MAX($AC$25:AC302))</f>
        <v>1625</v>
      </c>
      <c r="AD303" s="61">
        <f t="shared" ref="AD303" si="820">IF(AC303="","",AC303*$G$5+$M$5)</f>
        <v>42.5</v>
      </c>
      <c r="AE303" s="3"/>
      <c r="AF303" s="60">
        <f>IFERROR(IF(AF302+((($M$3-$M$5)/($G$3-$G$5)*-1))/100&gt;$C$14,MAX($AF$25:AF302),AF302+((($M$3-$M$5)/($G$3-$G$5)*-1))/100),MAX($AF$25:AF302))</f>
        <v>1625</v>
      </c>
      <c r="AG303" s="61">
        <f t="shared" ref="AG303" si="821">IF(AF303="","",AF303*$G$3+$M$3)</f>
        <v>42.5</v>
      </c>
    </row>
    <row r="304" spans="1:33" x14ac:dyDescent="0.550000000000000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60">
        <f t="shared" ref="AC304" si="822">IFERROR(AC303,"")</f>
        <v>1625</v>
      </c>
      <c r="AD304" s="61">
        <f t="shared" ref="AD304" si="823">IF(AC304="","",$P$17)</f>
        <v>42.5</v>
      </c>
      <c r="AE304" s="3"/>
      <c r="AF304" s="60">
        <f t="shared" ref="AF304" si="824">IFERROR(AF303,"")</f>
        <v>1625</v>
      </c>
      <c r="AG304" s="61">
        <f t="shared" ref="AG304" si="825">IF(AF304="","",$P$17)</f>
        <v>42.5</v>
      </c>
    </row>
    <row r="305" spans="1:33" x14ac:dyDescent="0.5500000000000000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60">
        <f>IFERROR(IF(AC304+((($M$3-$M$5)/($G$3-$G$5)*-1))/100&gt;$C$14,MAX($AC$25:AC304),AC304+((($M$3-$M$5)/($G$3-$G$5)*-1))/100),MAX($AC$25:AC304))</f>
        <v>1625</v>
      </c>
      <c r="AD305" s="61">
        <f t="shared" ref="AD305" si="826">IF(AC305="","",AC305*$G$5+$M$5)</f>
        <v>42.5</v>
      </c>
      <c r="AE305" s="3"/>
      <c r="AF305" s="60">
        <f>IFERROR(IF(AF304+((($M$3-$M$5)/($G$3-$G$5)*-1))/100&gt;$C$14,MAX($AF$25:AF304),AF304+((($M$3-$M$5)/($G$3-$G$5)*-1))/100),MAX($AF$25:AF304))</f>
        <v>1625</v>
      </c>
      <c r="AG305" s="61">
        <f t="shared" ref="AG305" si="827">IF(AF305="","",AF305*$G$3+$M$3)</f>
        <v>42.5</v>
      </c>
    </row>
    <row r="306" spans="1:33" x14ac:dyDescent="0.5500000000000000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60">
        <f t="shared" ref="AC306" si="828">IFERROR(AC305,"")</f>
        <v>1625</v>
      </c>
      <c r="AD306" s="61">
        <f t="shared" ref="AD306" si="829">IF(AC306="","",$P$17)</f>
        <v>42.5</v>
      </c>
      <c r="AE306" s="3"/>
      <c r="AF306" s="60">
        <f t="shared" ref="AF306" si="830">IFERROR(AF305,"")</f>
        <v>1625</v>
      </c>
      <c r="AG306" s="61">
        <f t="shared" ref="AG306" si="831">IF(AF306="","",$P$17)</f>
        <v>42.5</v>
      </c>
    </row>
    <row r="307" spans="1:33" x14ac:dyDescent="0.5500000000000000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60">
        <f>IFERROR(IF(AC306+((($M$3-$M$5)/($G$3-$G$5)*-1))/100&gt;$C$14,MAX($AC$25:AC306),AC306+((($M$3-$M$5)/($G$3-$G$5)*-1))/100),MAX($AC$25:AC306))</f>
        <v>1625</v>
      </c>
      <c r="AD307" s="61">
        <f t="shared" ref="AD307" si="832">IF(AC307="","",AC307*$G$5+$M$5)</f>
        <v>42.5</v>
      </c>
      <c r="AE307" s="3"/>
      <c r="AF307" s="60">
        <f>IFERROR(IF(AF306+((($M$3-$M$5)/($G$3-$G$5)*-1))/100&gt;$C$14,MAX($AF$25:AF306),AF306+((($M$3-$M$5)/($G$3-$G$5)*-1))/100),MAX($AF$25:AF306))</f>
        <v>1625</v>
      </c>
      <c r="AG307" s="61">
        <f t="shared" ref="AG307" si="833">IF(AF307="","",AF307*$G$3+$M$3)</f>
        <v>42.5</v>
      </c>
    </row>
    <row r="308" spans="1:33" x14ac:dyDescent="0.5500000000000000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60">
        <f t="shared" ref="AC308" si="834">IFERROR(AC307,"")</f>
        <v>1625</v>
      </c>
      <c r="AD308" s="61">
        <f t="shared" ref="AD308" si="835">IF(AC308="","",$P$17)</f>
        <v>42.5</v>
      </c>
      <c r="AE308" s="3"/>
      <c r="AF308" s="60">
        <f t="shared" ref="AF308" si="836">IFERROR(AF307,"")</f>
        <v>1625</v>
      </c>
      <c r="AG308" s="61">
        <f t="shared" ref="AG308" si="837">IF(AF308="","",$P$17)</f>
        <v>42.5</v>
      </c>
    </row>
    <row r="309" spans="1:33" x14ac:dyDescent="0.5500000000000000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60">
        <f>IFERROR(IF(AC308+((($M$3-$M$5)/($G$3-$G$5)*-1))/100&gt;$C$14,MAX($AC$25:AC308),AC308+((($M$3-$M$5)/($G$3-$G$5)*-1))/100),MAX($AC$25:AC308))</f>
        <v>1625</v>
      </c>
      <c r="AD309" s="61">
        <f t="shared" ref="AD309" si="838">IF(AC309="","",AC309*$G$5+$M$5)</f>
        <v>42.5</v>
      </c>
      <c r="AE309" s="3"/>
      <c r="AF309" s="60">
        <f>IFERROR(IF(AF308+((($M$3-$M$5)/($G$3-$G$5)*-1))/100&gt;$C$14,MAX($AF$25:AF308),AF308+((($M$3-$M$5)/($G$3-$G$5)*-1))/100),MAX($AF$25:AF308))</f>
        <v>1625</v>
      </c>
      <c r="AG309" s="61">
        <f t="shared" ref="AG309" si="839">IF(AF309="","",AF309*$G$3+$M$3)</f>
        <v>42.5</v>
      </c>
    </row>
    <row r="310" spans="1:33" x14ac:dyDescent="0.5500000000000000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60">
        <f t="shared" ref="AC310" si="840">IFERROR(AC309,"")</f>
        <v>1625</v>
      </c>
      <c r="AD310" s="61">
        <f t="shared" ref="AD310" si="841">IF(AC310="","",$P$17)</f>
        <v>42.5</v>
      </c>
      <c r="AE310" s="3"/>
      <c r="AF310" s="60">
        <f t="shared" ref="AF310" si="842">IFERROR(AF309,"")</f>
        <v>1625</v>
      </c>
      <c r="AG310" s="61">
        <f t="shared" ref="AG310" si="843">IF(AF310="","",$P$17)</f>
        <v>42.5</v>
      </c>
    </row>
    <row r="311" spans="1:33" x14ac:dyDescent="0.5500000000000000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60">
        <f>IFERROR(IF(AC310+((($M$3-$M$5)/($G$3-$G$5)*-1))/100&gt;$C$14,MAX($AC$25:AC310),AC310+((($M$3-$M$5)/($G$3-$G$5)*-1))/100),MAX($AC$25:AC310))</f>
        <v>1625</v>
      </c>
      <c r="AD311" s="61">
        <f t="shared" ref="AD311" si="844">IF(AC311="","",AC311*$G$5+$M$5)</f>
        <v>42.5</v>
      </c>
      <c r="AE311" s="3"/>
      <c r="AF311" s="60">
        <f>IFERROR(IF(AF310+((($M$3-$M$5)/($G$3-$G$5)*-1))/100&gt;$C$14,MAX($AF$25:AF310),AF310+((($M$3-$M$5)/($G$3-$G$5)*-1))/100),MAX($AF$25:AF310))</f>
        <v>1625</v>
      </c>
      <c r="AG311" s="61">
        <f t="shared" ref="AG311" si="845">IF(AF311="","",AF311*$G$3+$M$3)</f>
        <v>42.5</v>
      </c>
    </row>
    <row r="312" spans="1:33" x14ac:dyDescent="0.5500000000000000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60">
        <f t="shared" ref="AC312" si="846">IFERROR(AC311,"")</f>
        <v>1625</v>
      </c>
      <c r="AD312" s="61">
        <f t="shared" ref="AD312" si="847">IF(AC312="","",$P$17)</f>
        <v>42.5</v>
      </c>
      <c r="AE312" s="3"/>
      <c r="AF312" s="60">
        <f t="shared" ref="AF312" si="848">IFERROR(AF311,"")</f>
        <v>1625</v>
      </c>
      <c r="AG312" s="61">
        <f t="shared" ref="AG312" si="849">IF(AF312="","",$P$17)</f>
        <v>42.5</v>
      </c>
    </row>
    <row r="313" spans="1:33" x14ac:dyDescent="0.5500000000000000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60">
        <f>IFERROR(IF(AC312+((($M$3-$M$5)/($G$3-$G$5)*-1))/100&gt;$C$14,MAX($AC$25:AC312),AC312+((($M$3-$M$5)/($G$3-$G$5)*-1))/100),MAX($AC$25:AC312))</f>
        <v>1625</v>
      </c>
      <c r="AD313" s="61">
        <f t="shared" ref="AD313" si="850">IF(AC313="","",AC313*$G$5+$M$5)</f>
        <v>42.5</v>
      </c>
      <c r="AE313" s="3"/>
      <c r="AF313" s="60">
        <f>IFERROR(IF(AF312+((($M$3-$M$5)/($G$3-$G$5)*-1))/100&gt;$C$14,MAX($AF$25:AF312),AF312+((($M$3-$M$5)/($G$3-$G$5)*-1))/100),MAX($AF$25:AF312))</f>
        <v>1625</v>
      </c>
      <c r="AG313" s="61">
        <f t="shared" ref="AG313" si="851">IF(AF313="","",AF313*$G$3+$M$3)</f>
        <v>42.5</v>
      </c>
    </row>
    <row r="314" spans="1:33" x14ac:dyDescent="0.5500000000000000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60">
        <f t="shared" ref="AC314" si="852">IFERROR(AC313,"")</f>
        <v>1625</v>
      </c>
      <c r="AD314" s="61">
        <f t="shared" ref="AD314" si="853">IF(AC314="","",$P$17)</f>
        <v>42.5</v>
      </c>
      <c r="AE314" s="3"/>
      <c r="AF314" s="60">
        <f t="shared" ref="AF314" si="854">IFERROR(AF313,"")</f>
        <v>1625</v>
      </c>
      <c r="AG314" s="61">
        <f t="shared" ref="AG314" si="855">IF(AF314="","",$P$17)</f>
        <v>42.5</v>
      </c>
    </row>
    <row r="315" spans="1:33" x14ac:dyDescent="0.5500000000000000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60">
        <f>IFERROR(IF(AC314+((($M$3-$M$5)/($G$3-$G$5)*-1))/100&gt;$C$14,MAX($AC$25:AC314),AC314+((($M$3-$M$5)/($G$3-$G$5)*-1))/100),MAX($AC$25:AC314))</f>
        <v>1625</v>
      </c>
      <c r="AD315" s="61">
        <f t="shared" ref="AD315" si="856">IF(AC315="","",AC315*$G$5+$M$5)</f>
        <v>42.5</v>
      </c>
      <c r="AE315" s="3"/>
      <c r="AF315" s="60">
        <f>IFERROR(IF(AF314+((($M$3-$M$5)/($G$3-$G$5)*-1))/100&gt;$C$14,MAX($AF$25:AF314),AF314+((($M$3-$M$5)/($G$3-$G$5)*-1))/100),MAX($AF$25:AF314))</f>
        <v>1625</v>
      </c>
      <c r="AG315" s="61">
        <f t="shared" ref="AG315" si="857">IF(AF315="","",AF315*$G$3+$M$3)</f>
        <v>42.5</v>
      </c>
    </row>
    <row r="316" spans="1:33" x14ac:dyDescent="0.5500000000000000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60">
        <f t="shared" ref="AC316" si="858">IFERROR(AC315,"")</f>
        <v>1625</v>
      </c>
      <c r="AD316" s="61">
        <f t="shared" ref="AD316" si="859">IF(AC316="","",$P$17)</f>
        <v>42.5</v>
      </c>
      <c r="AE316" s="3"/>
      <c r="AF316" s="60">
        <f t="shared" ref="AF316" si="860">IFERROR(AF315,"")</f>
        <v>1625</v>
      </c>
      <c r="AG316" s="61">
        <f t="shared" ref="AG316" si="861">IF(AF316="","",$P$17)</f>
        <v>42.5</v>
      </c>
    </row>
    <row r="317" spans="1:33" x14ac:dyDescent="0.5500000000000000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60">
        <f>IFERROR(IF(AC316+((($M$3-$M$5)/($G$3-$G$5)*-1))/100&gt;$C$14,MAX($AC$25:AC316),AC316+((($M$3-$M$5)/($G$3-$G$5)*-1))/100),MAX($AC$25:AC316))</f>
        <v>1625</v>
      </c>
      <c r="AD317" s="61">
        <f t="shared" ref="AD317" si="862">IF(AC317="","",AC317*$G$5+$M$5)</f>
        <v>42.5</v>
      </c>
      <c r="AE317" s="3"/>
      <c r="AF317" s="60">
        <f>IFERROR(IF(AF316+((($M$3-$M$5)/($G$3-$G$5)*-1))/100&gt;$C$14,MAX($AF$25:AF316),AF316+((($M$3-$M$5)/($G$3-$G$5)*-1))/100),MAX($AF$25:AF316))</f>
        <v>1625</v>
      </c>
      <c r="AG317" s="61">
        <f t="shared" ref="AG317" si="863">IF(AF317="","",AF317*$G$3+$M$3)</f>
        <v>42.5</v>
      </c>
    </row>
    <row r="318" spans="1:33" x14ac:dyDescent="0.5500000000000000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60">
        <f t="shared" ref="AC318" si="864">IFERROR(AC317,"")</f>
        <v>1625</v>
      </c>
      <c r="AD318" s="61">
        <f t="shared" ref="AD318" si="865">IF(AC318="","",$P$17)</f>
        <v>42.5</v>
      </c>
      <c r="AE318" s="3"/>
      <c r="AF318" s="60">
        <f t="shared" ref="AF318" si="866">IFERROR(AF317,"")</f>
        <v>1625</v>
      </c>
      <c r="AG318" s="61">
        <f t="shared" ref="AG318" si="867">IF(AF318="","",$P$17)</f>
        <v>42.5</v>
      </c>
    </row>
    <row r="319" spans="1:33" x14ac:dyDescent="0.5500000000000000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60">
        <f>IFERROR(IF(AC318+((($M$3-$M$5)/($G$3-$G$5)*-1))/100&gt;$C$14,MAX($AC$25:AC318),AC318+((($M$3-$M$5)/($G$3-$G$5)*-1))/100),MAX($AC$25:AC318))</f>
        <v>1625</v>
      </c>
      <c r="AD319" s="61">
        <f t="shared" ref="AD319" si="868">IF(AC319="","",AC319*$G$5+$M$5)</f>
        <v>42.5</v>
      </c>
      <c r="AE319" s="3"/>
      <c r="AF319" s="60">
        <f>IFERROR(IF(AF318+((($M$3-$M$5)/($G$3-$G$5)*-1))/100&gt;$C$14,MAX($AF$25:AF318),AF318+((($M$3-$M$5)/($G$3-$G$5)*-1))/100),MAX($AF$25:AF318))</f>
        <v>1625</v>
      </c>
      <c r="AG319" s="61">
        <f t="shared" ref="AG319" si="869">IF(AF319="","",AF319*$G$3+$M$3)</f>
        <v>42.5</v>
      </c>
    </row>
    <row r="320" spans="1:33" x14ac:dyDescent="0.5500000000000000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60">
        <f t="shared" ref="AC320" si="870">IFERROR(AC319,"")</f>
        <v>1625</v>
      </c>
      <c r="AD320" s="61">
        <f t="shared" ref="AD320" si="871">IF(AC320="","",$P$17)</f>
        <v>42.5</v>
      </c>
      <c r="AE320" s="3"/>
      <c r="AF320" s="60">
        <f t="shared" ref="AF320" si="872">IFERROR(AF319,"")</f>
        <v>1625</v>
      </c>
      <c r="AG320" s="61">
        <f t="shared" ref="AG320" si="873">IF(AF320="","",$P$17)</f>
        <v>42.5</v>
      </c>
    </row>
    <row r="321" spans="1:33" x14ac:dyDescent="0.5500000000000000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60">
        <f>IFERROR(IF(AC320+((($M$3-$M$5)/($G$3-$G$5)*-1))/100&gt;$C$14,MAX($AC$25:AC320),AC320+((($M$3-$M$5)/($G$3-$G$5)*-1))/100),MAX($AC$25:AC320))</f>
        <v>1625</v>
      </c>
      <c r="AD321" s="61">
        <f t="shared" ref="AD321" si="874">IF(AC321="","",AC321*$G$5+$M$5)</f>
        <v>42.5</v>
      </c>
      <c r="AE321" s="3"/>
      <c r="AF321" s="60">
        <f>IFERROR(IF(AF320+((($M$3-$M$5)/($G$3-$G$5)*-1))/100&gt;$C$14,MAX($AF$25:AF320),AF320+((($M$3-$M$5)/($G$3-$G$5)*-1))/100),MAX($AF$25:AF320))</f>
        <v>1625</v>
      </c>
      <c r="AG321" s="61">
        <f t="shared" ref="AG321" si="875">IF(AF321="","",AF321*$G$3+$M$3)</f>
        <v>42.5</v>
      </c>
    </row>
    <row r="322" spans="1:33" x14ac:dyDescent="0.5500000000000000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60">
        <f t="shared" ref="AC322" si="876">IFERROR(AC321,"")</f>
        <v>1625</v>
      </c>
      <c r="AD322" s="61">
        <f t="shared" ref="AD322" si="877">IF(AC322="","",$P$17)</f>
        <v>42.5</v>
      </c>
      <c r="AE322" s="3"/>
      <c r="AF322" s="60">
        <f t="shared" ref="AF322" si="878">IFERROR(AF321,"")</f>
        <v>1625</v>
      </c>
      <c r="AG322" s="61">
        <f t="shared" ref="AG322" si="879">IF(AF322="","",$P$17)</f>
        <v>42.5</v>
      </c>
    </row>
    <row r="323" spans="1:33" x14ac:dyDescent="0.5500000000000000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60">
        <f>IFERROR(IF(AC322+((($M$3-$M$5)/($G$3-$G$5)*-1))/100&gt;$C$14,MAX($AC$25:AC322),AC322+((($M$3-$M$5)/($G$3-$G$5)*-1))/100),MAX($AC$25:AC322))</f>
        <v>1625</v>
      </c>
      <c r="AD323" s="61">
        <f t="shared" ref="AD323" si="880">IF(AC323="","",AC323*$G$5+$M$5)</f>
        <v>42.5</v>
      </c>
      <c r="AE323" s="3"/>
      <c r="AF323" s="60">
        <f>IFERROR(IF(AF322+((($M$3-$M$5)/($G$3-$G$5)*-1))/100&gt;$C$14,MAX($AF$25:AF322),AF322+((($M$3-$M$5)/($G$3-$G$5)*-1))/100),MAX($AF$25:AF322))</f>
        <v>1625</v>
      </c>
      <c r="AG323" s="61">
        <f t="shared" ref="AG323" si="881">IF(AF323="","",AF323*$G$3+$M$3)</f>
        <v>42.5</v>
      </c>
    </row>
    <row r="324" spans="1:33" x14ac:dyDescent="0.5500000000000000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60">
        <f t="shared" ref="AC324" si="882">IFERROR(AC323,"")</f>
        <v>1625</v>
      </c>
      <c r="AD324" s="61">
        <f t="shared" ref="AD324" si="883">IF(AC324="","",$P$17)</f>
        <v>42.5</v>
      </c>
      <c r="AE324" s="3"/>
      <c r="AF324" s="60">
        <f t="shared" ref="AF324" si="884">IFERROR(AF323,"")</f>
        <v>1625</v>
      </c>
      <c r="AG324" s="61">
        <f t="shared" ref="AG324" si="885">IF(AF324="","",$P$17)</f>
        <v>42.5</v>
      </c>
    </row>
    <row r="325" spans="1:33" x14ac:dyDescent="0.5500000000000000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60">
        <f>IFERROR(IF(AC324+((($M$3-$M$5)/($G$3-$G$5)*-1))/100&gt;$C$14,MAX($AC$25:AC324),AC324+((($M$3-$M$5)/($G$3-$G$5)*-1))/100),MAX($AC$25:AC324))</f>
        <v>1625</v>
      </c>
      <c r="AD325" s="61">
        <f t="shared" ref="AD325" si="886">IF(AC325="","",AC325*$G$5+$M$5)</f>
        <v>42.5</v>
      </c>
      <c r="AE325" s="3"/>
      <c r="AF325" s="60">
        <f>IFERROR(IF(AF324+((($M$3-$M$5)/($G$3-$G$5)*-1))/100&gt;$C$14,MAX($AF$25:AF324),AF324+((($M$3-$M$5)/($G$3-$G$5)*-1))/100),MAX($AF$25:AF324))</f>
        <v>1625</v>
      </c>
      <c r="AG325" s="61">
        <f t="shared" ref="AG325" si="887">IF(AF325="","",AF325*$G$3+$M$3)</f>
        <v>42.5</v>
      </c>
    </row>
    <row r="326" spans="1:33" x14ac:dyDescent="0.5500000000000000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60">
        <f t="shared" ref="AC326" si="888">IFERROR(AC325,"")</f>
        <v>1625</v>
      </c>
      <c r="AD326" s="61">
        <f t="shared" ref="AD326" si="889">IF(AC326="","",$P$17)</f>
        <v>42.5</v>
      </c>
      <c r="AE326" s="3"/>
      <c r="AF326" s="60">
        <f t="shared" ref="AF326" si="890">IFERROR(AF325,"")</f>
        <v>1625</v>
      </c>
      <c r="AG326" s="61">
        <f t="shared" ref="AG326" si="891">IF(AF326="","",$P$17)</f>
        <v>42.5</v>
      </c>
    </row>
    <row r="327" spans="1:33" x14ac:dyDescent="0.5500000000000000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60">
        <f>IFERROR(IF(AC326+((($M$3-$M$5)/($G$3-$G$5)*-1))/100&gt;$C$14,MAX($AC$25:AC326),AC326+((($M$3-$M$5)/($G$3-$G$5)*-1))/100),MAX($AC$25:AC326))</f>
        <v>1625</v>
      </c>
      <c r="AD327" s="61">
        <f t="shared" ref="AD327" si="892">IF(AC327="","",AC327*$G$5+$M$5)</f>
        <v>42.5</v>
      </c>
      <c r="AE327" s="3"/>
      <c r="AF327" s="60">
        <f>IFERROR(IF(AF326+((($M$3-$M$5)/($G$3-$G$5)*-1))/100&gt;$C$14,MAX($AF$25:AF326),AF326+((($M$3-$M$5)/($G$3-$G$5)*-1))/100),MAX($AF$25:AF326))</f>
        <v>1625</v>
      </c>
      <c r="AG327" s="61">
        <f t="shared" ref="AG327" si="893">IF(AF327="","",AF327*$G$3+$M$3)</f>
        <v>42.5</v>
      </c>
    </row>
    <row r="328" spans="1:33" x14ac:dyDescent="0.5500000000000000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60">
        <f t="shared" ref="AC328" si="894">IFERROR(AC327,"")</f>
        <v>1625</v>
      </c>
      <c r="AD328" s="61">
        <f t="shared" ref="AD328" si="895">IF(AC328="","",$P$17)</f>
        <v>42.5</v>
      </c>
      <c r="AE328" s="3"/>
      <c r="AF328" s="60">
        <f t="shared" ref="AF328" si="896">IFERROR(AF327,"")</f>
        <v>1625</v>
      </c>
      <c r="AG328" s="61">
        <f t="shared" ref="AG328" si="897">IF(AF328="","",$P$17)</f>
        <v>42.5</v>
      </c>
    </row>
    <row r="329" spans="1:33" x14ac:dyDescent="0.5500000000000000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60">
        <f>IFERROR(IF(AC328+((($M$3-$M$5)/($G$3-$G$5)*-1))/100&gt;$C$14,MAX($AC$25:AC328),AC328+((($M$3-$M$5)/($G$3-$G$5)*-1))/100),MAX($AC$25:AC328))</f>
        <v>1625</v>
      </c>
      <c r="AD329" s="61">
        <f t="shared" ref="AD329" si="898">IF(AC329="","",AC329*$G$5+$M$5)</f>
        <v>42.5</v>
      </c>
      <c r="AE329" s="3"/>
      <c r="AF329" s="60">
        <f>IFERROR(IF(AF328+((($M$3-$M$5)/($G$3-$G$5)*-1))/100&gt;$C$14,MAX($AF$25:AF328),AF328+((($M$3-$M$5)/($G$3-$G$5)*-1))/100),MAX($AF$25:AF328))</f>
        <v>1625</v>
      </c>
      <c r="AG329" s="61">
        <f t="shared" ref="AG329" si="899">IF(AF329="","",AF329*$G$3+$M$3)</f>
        <v>42.5</v>
      </c>
    </row>
    <row r="330" spans="1:33" x14ac:dyDescent="0.5500000000000000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60">
        <f t="shared" ref="AC330" si="900">IFERROR(AC329,"")</f>
        <v>1625</v>
      </c>
      <c r="AD330" s="61">
        <f t="shared" ref="AD330" si="901">IF(AC330="","",$P$17)</f>
        <v>42.5</v>
      </c>
      <c r="AE330" s="3"/>
      <c r="AF330" s="60">
        <f t="shared" ref="AF330" si="902">IFERROR(AF329,"")</f>
        <v>1625</v>
      </c>
      <c r="AG330" s="61">
        <f t="shared" ref="AG330" si="903">IF(AF330="","",$P$17)</f>
        <v>42.5</v>
      </c>
    </row>
    <row r="331" spans="1:33" x14ac:dyDescent="0.5500000000000000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60">
        <f>IFERROR(IF(AC330+((($M$3-$M$5)/($G$3-$G$5)*-1))/100&gt;$C$14,MAX($AC$25:AC330),AC330+((($M$3-$M$5)/($G$3-$G$5)*-1))/100),MAX($AC$25:AC330))</f>
        <v>1625</v>
      </c>
      <c r="AD331" s="61">
        <f t="shared" ref="AD331" si="904">IF(AC331="","",AC331*$G$5+$M$5)</f>
        <v>42.5</v>
      </c>
      <c r="AE331" s="3"/>
      <c r="AF331" s="60">
        <f>IFERROR(IF(AF330+((($M$3-$M$5)/($G$3-$G$5)*-1))/100&gt;$C$14,MAX($AF$25:AF330),AF330+((($M$3-$M$5)/($G$3-$G$5)*-1))/100),MAX($AF$25:AF330))</f>
        <v>1625</v>
      </c>
      <c r="AG331" s="61">
        <f t="shared" ref="AG331" si="905">IF(AF331="","",AF331*$G$3+$M$3)</f>
        <v>42.5</v>
      </c>
    </row>
    <row r="332" spans="1:33" x14ac:dyDescent="0.5500000000000000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60">
        <f t="shared" ref="AC332" si="906">IFERROR(AC331,"")</f>
        <v>1625</v>
      </c>
      <c r="AD332" s="61">
        <f t="shared" ref="AD332" si="907">IF(AC332="","",$P$17)</f>
        <v>42.5</v>
      </c>
      <c r="AE332" s="3"/>
      <c r="AF332" s="60">
        <f t="shared" ref="AF332" si="908">IFERROR(AF331,"")</f>
        <v>1625</v>
      </c>
      <c r="AG332" s="61">
        <f t="shared" ref="AG332" si="909">IF(AF332="","",$P$17)</f>
        <v>42.5</v>
      </c>
    </row>
    <row r="333" spans="1:33" x14ac:dyDescent="0.5500000000000000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60">
        <f>IFERROR(IF(AC332+((($M$3-$M$5)/($G$3-$G$5)*-1))/100&gt;$C$14,MAX($AC$25:AC332),AC332+((($M$3-$M$5)/($G$3-$G$5)*-1))/100),MAX($AC$25:AC332))</f>
        <v>1625</v>
      </c>
      <c r="AD333" s="61">
        <f t="shared" ref="AD333" si="910">IF(AC333="","",AC333*$G$5+$M$5)</f>
        <v>42.5</v>
      </c>
      <c r="AE333" s="3"/>
      <c r="AF333" s="60">
        <f>IFERROR(IF(AF332+((($M$3-$M$5)/($G$3-$G$5)*-1))/100&gt;$C$14,MAX($AF$25:AF332),AF332+((($M$3-$M$5)/($G$3-$G$5)*-1))/100),MAX($AF$25:AF332))</f>
        <v>1625</v>
      </c>
      <c r="AG333" s="61">
        <f t="shared" ref="AG333" si="911">IF(AF333="","",AF333*$G$3+$M$3)</f>
        <v>42.5</v>
      </c>
    </row>
    <row r="334" spans="1:33" x14ac:dyDescent="0.5500000000000000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60">
        <f t="shared" ref="AC334" si="912">IFERROR(AC333,"")</f>
        <v>1625</v>
      </c>
      <c r="AD334" s="61">
        <f t="shared" ref="AD334" si="913">IF(AC334="","",$P$17)</f>
        <v>42.5</v>
      </c>
      <c r="AE334" s="3"/>
      <c r="AF334" s="60">
        <f t="shared" ref="AF334" si="914">IFERROR(AF333,"")</f>
        <v>1625</v>
      </c>
      <c r="AG334" s="61">
        <f t="shared" ref="AG334" si="915">IF(AF334="","",$P$17)</f>
        <v>42.5</v>
      </c>
    </row>
    <row r="335" spans="1:33" x14ac:dyDescent="0.5500000000000000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60">
        <f>IFERROR(IF(AC334+((($M$3-$M$5)/($G$3-$G$5)*-1))/100&gt;$C$14,MAX($AC$25:AC334),AC334+((($M$3-$M$5)/($G$3-$G$5)*-1))/100),MAX($AC$25:AC334))</f>
        <v>1625</v>
      </c>
      <c r="AD335" s="61">
        <f t="shared" ref="AD335" si="916">IF(AC335="","",AC335*$G$5+$M$5)</f>
        <v>42.5</v>
      </c>
      <c r="AE335" s="3"/>
      <c r="AF335" s="60">
        <f>IFERROR(IF(AF334+((($M$3-$M$5)/($G$3-$G$5)*-1))/100&gt;$C$14,MAX($AF$25:AF334),AF334+((($M$3-$M$5)/($G$3-$G$5)*-1))/100),MAX($AF$25:AF334))</f>
        <v>1625</v>
      </c>
      <c r="AG335" s="61">
        <f t="shared" ref="AG335" si="917">IF(AF335="","",AF335*$G$3+$M$3)</f>
        <v>42.5</v>
      </c>
    </row>
    <row r="336" spans="1:33" x14ac:dyDescent="0.5500000000000000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60">
        <f t="shared" ref="AC336" si="918">IFERROR(AC335,"")</f>
        <v>1625</v>
      </c>
      <c r="AD336" s="61">
        <f t="shared" ref="AD336" si="919">IF(AC336="","",$P$17)</f>
        <v>42.5</v>
      </c>
      <c r="AE336" s="3"/>
      <c r="AF336" s="60">
        <f t="shared" ref="AF336" si="920">IFERROR(AF335,"")</f>
        <v>1625</v>
      </c>
      <c r="AG336" s="61">
        <f t="shared" ref="AG336" si="921">IF(AF336="","",$P$17)</f>
        <v>42.5</v>
      </c>
    </row>
    <row r="337" spans="1:33" x14ac:dyDescent="0.5500000000000000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60">
        <f>IFERROR(IF(AC336+((($M$3-$M$5)/($G$3-$G$5)*-1))/100&gt;$C$14,MAX($AC$25:AC336),AC336+((($M$3-$M$5)/($G$3-$G$5)*-1))/100),MAX($AC$25:AC336))</f>
        <v>1625</v>
      </c>
      <c r="AD337" s="61">
        <f t="shared" ref="AD337" si="922">IF(AC337="","",AC337*$G$5+$M$5)</f>
        <v>42.5</v>
      </c>
      <c r="AE337" s="3"/>
      <c r="AF337" s="60">
        <f>IFERROR(IF(AF336+((($M$3-$M$5)/($G$3-$G$5)*-1))/100&gt;$C$14,MAX($AF$25:AF336),AF336+((($M$3-$M$5)/($G$3-$G$5)*-1))/100),MAX($AF$25:AF336))</f>
        <v>1625</v>
      </c>
      <c r="AG337" s="61">
        <f t="shared" ref="AG337" si="923">IF(AF337="","",AF337*$G$3+$M$3)</f>
        <v>42.5</v>
      </c>
    </row>
    <row r="338" spans="1:33" x14ac:dyDescent="0.5500000000000000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60">
        <f t="shared" ref="AC338" si="924">IFERROR(AC337,"")</f>
        <v>1625</v>
      </c>
      <c r="AD338" s="61">
        <f t="shared" ref="AD338" si="925">IF(AC338="","",$P$17)</f>
        <v>42.5</v>
      </c>
      <c r="AE338" s="3"/>
      <c r="AF338" s="60">
        <f t="shared" ref="AF338" si="926">IFERROR(AF337,"")</f>
        <v>1625</v>
      </c>
      <c r="AG338" s="61">
        <f t="shared" ref="AG338" si="927">IF(AF338="","",$P$17)</f>
        <v>42.5</v>
      </c>
    </row>
    <row r="339" spans="1:33" x14ac:dyDescent="0.5500000000000000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60">
        <f>IFERROR(IF(AC338+((($M$3-$M$5)/($G$3-$G$5)*-1))/100&gt;$C$14,MAX($AC$25:AC338),AC338+((($M$3-$M$5)/($G$3-$G$5)*-1))/100),MAX($AC$25:AC338))</f>
        <v>1625</v>
      </c>
      <c r="AD339" s="61">
        <f t="shared" ref="AD339" si="928">IF(AC339="","",AC339*$G$5+$M$5)</f>
        <v>42.5</v>
      </c>
      <c r="AE339" s="3"/>
      <c r="AF339" s="60">
        <f>IFERROR(IF(AF338+((($M$3-$M$5)/($G$3-$G$5)*-1))/100&gt;$C$14,MAX($AF$25:AF338),AF338+((($M$3-$M$5)/($G$3-$G$5)*-1))/100),MAX($AF$25:AF338))</f>
        <v>1625</v>
      </c>
      <c r="AG339" s="61">
        <f t="shared" ref="AG339" si="929">IF(AF339="","",AF339*$G$3+$M$3)</f>
        <v>42.5</v>
      </c>
    </row>
    <row r="340" spans="1:33" x14ac:dyDescent="0.5500000000000000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60">
        <f t="shared" ref="AC340" si="930">IFERROR(AC339,"")</f>
        <v>1625</v>
      </c>
      <c r="AD340" s="61">
        <f t="shared" ref="AD340" si="931">IF(AC340="","",$P$17)</f>
        <v>42.5</v>
      </c>
      <c r="AE340" s="3"/>
      <c r="AF340" s="60">
        <f t="shared" ref="AF340" si="932">IFERROR(AF339,"")</f>
        <v>1625</v>
      </c>
      <c r="AG340" s="61">
        <f t="shared" ref="AG340" si="933">IF(AF340="","",$P$17)</f>
        <v>42.5</v>
      </c>
    </row>
    <row r="341" spans="1:33" x14ac:dyDescent="0.5500000000000000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60">
        <f>IFERROR(IF(AC340+((($M$3-$M$5)/($G$3-$G$5)*-1))/100&gt;$C$14,MAX($AC$25:AC340),AC340+((($M$3-$M$5)/($G$3-$G$5)*-1))/100),MAX($AC$25:AC340))</f>
        <v>1625</v>
      </c>
      <c r="AD341" s="61">
        <f t="shared" ref="AD341" si="934">IF(AC341="","",AC341*$G$5+$M$5)</f>
        <v>42.5</v>
      </c>
      <c r="AE341" s="3"/>
      <c r="AF341" s="60">
        <f>IFERROR(IF(AF340+((($M$3-$M$5)/($G$3-$G$5)*-1))/100&gt;$C$14,MAX($AF$25:AF340),AF340+((($M$3-$M$5)/($G$3-$G$5)*-1))/100),MAX($AF$25:AF340))</f>
        <v>1625</v>
      </c>
      <c r="AG341" s="61">
        <f t="shared" ref="AG341" si="935">IF(AF341="","",AF341*$G$3+$M$3)</f>
        <v>42.5</v>
      </c>
    </row>
    <row r="342" spans="1:33" x14ac:dyDescent="0.5500000000000000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60">
        <f t="shared" ref="AC342" si="936">IFERROR(AC341,"")</f>
        <v>1625</v>
      </c>
      <c r="AD342" s="61">
        <f t="shared" ref="AD342" si="937">IF(AC342="","",$P$17)</f>
        <v>42.5</v>
      </c>
      <c r="AE342" s="3"/>
      <c r="AF342" s="60">
        <f t="shared" ref="AF342" si="938">IFERROR(AF341,"")</f>
        <v>1625</v>
      </c>
      <c r="AG342" s="61">
        <f t="shared" ref="AG342" si="939">IF(AF342="","",$P$17)</f>
        <v>42.5</v>
      </c>
    </row>
    <row r="343" spans="1:33" x14ac:dyDescent="0.5500000000000000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60">
        <f>IFERROR(IF(AC342+((($M$3-$M$5)/($G$3-$G$5)*-1))/100&gt;$C$14,MAX($AC$25:AC342),AC342+((($M$3-$M$5)/($G$3-$G$5)*-1))/100),MAX($AC$25:AC342))</f>
        <v>1625</v>
      </c>
      <c r="AD343" s="61">
        <f t="shared" ref="AD343" si="940">IF(AC343="","",AC343*$G$5+$M$5)</f>
        <v>42.5</v>
      </c>
      <c r="AE343" s="3"/>
      <c r="AF343" s="60">
        <f>IFERROR(IF(AF342+((($M$3-$M$5)/($G$3-$G$5)*-1))/100&gt;$C$14,MAX($AF$25:AF342),AF342+((($M$3-$M$5)/($G$3-$G$5)*-1))/100),MAX($AF$25:AF342))</f>
        <v>1625</v>
      </c>
      <c r="AG343" s="61">
        <f t="shared" ref="AG343" si="941">IF(AF343="","",AF343*$G$3+$M$3)</f>
        <v>42.5</v>
      </c>
    </row>
    <row r="344" spans="1:33" x14ac:dyDescent="0.5500000000000000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60">
        <f t="shared" ref="AC344" si="942">IFERROR(AC343,"")</f>
        <v>1625</v>
      </c>
      <c r="AD344" s="61">
        <f t="shared" ref="AD344" si="943">IF(AC344="","",$P$17)</f>
        <v>42.5</v>
      </c>
      <c r="AE344" s="3"/>
      <c r="AF344" s="60">
        <f t="shared" ref="AF344" si="944">IFERROR(AF343,"")</f>
        <v>1625</v>
      </c>
      <c r="AG344" s="61">
        <f t="shared" ref="AG344" si="945">IF(AF344="","",$P$17)</f>
        <v>42.5</v>
      </c>
    </row>
    <row r="345" spans="1:33" x14ac:dyDescent="0.5500000000000000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60">
        <f>IFERROR(IF(AC344+((($M$3-$M$5)/($G$3-$G$5)*-1))/100&gt;$C$14,MAX($AC$25:AC344),AC344+((($M$3-$M$5)/($G$3-$G$5)*-1))/100),MAX($AC$25:AC344))</f>
        <v>1625</v>
      </c>
      <c r="AD345" s="61">
        <f t="shared" ref="AD345" si="946">IF(AC345="","",AC345*$G$5+$M$5)</f>
        <v>42.5</v>
      </c>
      <c r="AE345" s="3"/>
      <c r="AF345" s="60">
        <f>IFERROR(IF(AF344+((($M$3-$M$5)/($G$3-$G$5)*-1))/100&gt;$C$14,MAX($AF$25:AF344),AF344+((($M$3-$M$5)/($G$3-$G$5)*-1))/100),MAX($AF$25:AF344))</f>
        <v>1625</v>
      </c>
      <c r="AG345" s="61">
        <f t="shared" ref="AG345" si="947">IF(AF345="","",AF345*$G$3+$M$3)</f>
        <v>42.5</v>
      </c>
    </row>
    <row r="346" spans="1:33" x14ac:dyDescent="0.5500000000000000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60">
        <f t="shared" ref="AC346" si="948">IFERROR(AC345,"")</f>
        <v>1625</v>
      </c>
      <c r="AD346" s="61">
        <f t="shared" ref="AD346" si="949">IF(AC346="","",$P$17)</f>
        <v>42.5</v>
      </c>
      <c r="AE346" s="3"/>
      <c r="AF346" s="60">
        <f t="shared" ref="AF346" si="950">IFERROR(AF345,"")</f>
        <v>1625</v>
      </c>
      <c r="AG346" s="61">
        <f t="shared" ref="AG346" si="951">IF(AF346="","",$P$17)</f>
        <v>42.5</v>
      </c>
    </row>
    <row r="347" spans="1:33" x14ac:dyDescent="0.5500000000000000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60">
        <f>IFERROR(IF(AC346+((($M$3-$M$5)/($G$3-$G$5)*-1))/100&gt;$C$14,MAX($AC$25:AC346),AC346+((($M$3-$M$5)/($G$3-$G$5)*-1))/100),MAX($AC$25:AC346))</f>
        <v>1625</v>
      </c>
      <c r="AD347" s="61">
        <f t="shared" ref="AD347" si="952">IF(AC347="","",AC347*$G$5+$M$5)</f>
        <v>42.5</v>
      </c>
      <c r="AE347" s="3"/>
      <c r="AF347" s="60">
        <f>IFERROR(IF(AF346+((($M$3-$M$5)/($G$3-$G$5)*-1))/100&gt;$C$14,MAX($AF$25:AF346),AF346+((($M$3-$M$5)/($G$3-$G$5)*-1))/100),MAX($AF$25:AF346))</f>
        <v>1625</v>
      </c>
      <c r="AG347" s="61">
        <f t="shared" ref="AG347" si="953">IF(AF347="","",AF347*$G$3+$M$3)</f>
        <v>42.5</v>
      </c>
    </row>
    <row r="348" spans="1:33" x14ac:dyDescent="0.5500000000000000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60">
        <f t="shared" ref="AC348" si="954">IFERROR(AC347,"")</f>
        <v>1625</v>
      </c>
      <c r="AD348" s="61">
        <f t="shared" ref="AD348" si="955">IF(AC348="","",$P$17)</f>
        <v>42.5</v>
      </c>
      <c r="AE348" s="3"/>
      <c r="AF348" s="60">
        <f t="shared" ref="AF348" si="956">IFERROR(AF347,"")</f>
        <v>1625</v>
      </c>
      <c r="AG348" s="61">
        <f t="shared" ref="AG348" si="957">IF(AF348="","",$P$17)</f>
        <v>42.5</v>
      </c>
    </row>
    <row r="349" spans="1:33" x14ac:dyDescent="0.5500000000000000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60">
        <f>IFERROR(IF(AC348+((($M$3-$M$5)/($G$3-$G$5)*-1))/100&gt;$C$14,MAX($AC$25:AC348),AC348+((($M$3-$M$5)/($G$3-$G$5)*-1))/100),MAX($AC$25:AC348))</f>
        <v>1625</v>
      </c>
      <c r="AD349" s="61">
        <f t="shared" ref="AD349" si="958">IF(AC349="","",AC349*$G$5+$M$5)</f>
        <v>42.5</v>
      </c>
      <c r="AE349" s="3"/>
      <c r="AF349" s="60">
        <f>IFERROR(IF(AF348+((($M$3-$M$5)/($G$3-$G$5)*-1))/100&gt;$C$14,MAX($AF$25:AF348),AF348+((($M$3-$M$5)/($G$3-$G$5)*-1))/100),MAX($AF$25:AF348))</f>
        <v>1625</v>
      </c>
      <c r="AG349" s="61">
        <f t="shared" ref="AG349" si="959">IF(AF349="","",AF349*$G$3+$M$3)</f>
        <v>42.5</v>
      </c>
    </row>
    <row r="350" spans="1:33" x14ac:dyDescent="0.5500000000000000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60">
        <f t="shared" ref="AC350" si="960">IFERROR(AC349,"")</f>
        <v>1625</v>
      </c>
      <c r="AD350" s="61">
        <f t="shared" ref="AD350" si="961">IF(AC350="","",$P$17)</f>
        <v>42.5</v>
      </c>
      <c r="AE350" s="3"/>
      <c r="AF350" s="60">
        <f t="shared" ref="AF350" si="962">IFERROR(AF349,"")</f>
        <v>1625</v>
      </c>
      <c r="AG350" s="61">
        <f t="shared" ref="AG350" si="963">IF(AF350="","",$P$17)</f>
        <v>42.5</v>
      </c>
    </row>
    <row r="351" spans="1:33" x14ac:dyDescent="0.5500000000000000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60">
        <f>IFERROR(IF(AC350+((($M$3-$M$5)/($G$3-$G$5)*-1))/100&gt;$C$14,MAX($AC$25:AC350),AC350+((($M$3-$M$5)/($G$3-$G$5)*-1))/100),MAX($AC$25:AC350))</f>
        <v>1625</v>
      </c>
      <c r="AD351" s="61">
        <f t="shared" ref="AD351" si="964">IF(AC351="","",AC351*$G$5+$M$5)</f>
        <v>42.5</v>
      </c>
      <c r="AE351" s="3"/>
      <c r="AF351" s="60">
        <f>IFERROR(IF(AF350+((($M$3-$M$5)/($G$3-$G$5)*-1))/100&gt;$C$14,MAX($AF$25:AF350),AF350+((($M$3-$M$5)/($G$3-$G$5)*-1))/100),MAX($AF$25:AF350))</f>
        <v>1625</v>
      </c>
      <c r="AG351" s="61">
        <f t="shared" ref="AG351" si="965">IF(AF351="","",AF351*$G$3+$M$3)</f>
        <v>42.5</v>
      </c>
    </row>
    <row r="352" spans="1:33" x14ac:dyDescent="0.5500000000000000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60">
        <f t="shared" ref="AC352" si="966">IFERROR(AC351,"")</f>
        <v>1625</v>
      </c>
      <c r="AD352" s="61">
        <f t="shared" ref="AD352" si="967">IF(AC352="","",$P$17)</f>
        <v>42.5</v>
      </c>
      <c r="AE352" s="3"/>
      <c r="AF352" s="60">
        <f t="shared" ref="AF352" si="968">IFERROR(AF351,"")</f>
        <v>1625</v>
      </c>
      <c r="AG352" s="61">
        <f t="shared" ref="AG352" si="969">IF(AF352="","",$P$17)</f>
        <v>42.5</v>
      </c>
    </row>
    <row r="353" spans="1:33" x14ac:dyDescent="0.5500000000000000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60">
        <f>IFERROR(IF(AC352+((($M$3-$M$5)/($G$3-$G$5)*-1))/100&gt;$C$14,MAX($AC$25:AC352),AC352+((($M$3-$M$5)/($G$3-$G$5)*-1))/100),MAX($AC$25:AC352))</f>
        <v>1625</v>
      </c>
      <c r="AD353" s="61">
        <f t="shared" ref="AD353" si="970">IF(AC353="","",AC353*$G$5+$M$5)</f>
        <v>42.5</v>
      </c>
      <c r="AE353" s="3"/>
      <c r="AF353" s="60">
        <f>IFERROR(IF(AF352+((($M$3-$M$5)/($G$3-$G$5)*-1))/100&gt;$C$14,MAX($AF$25:AF352),AF352+((($M$3-$M$5)/($G$3-$G$5)*-1))/100),MAX($AF$25:AF352))</f>
        <v>1625</v>
      </c>
      <c r="AG353" s="61">
        <f t="shared" ref="AG353" si="971">IF(AF353="","",AF353*$G$3+$M$3)</f>
        <v>42.5</v>
      </c>
    </row>
    <row r="354" spans="1:33" x14ac:dyDescent="0.5500000000000000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60">
        <f t="shared" ref="AC354" si="972">IFERROR(AC353,"")</f>
        <v>1625</v>
      </c>
      <c r="AD354" s="61">
        <f t="shared" ref="AD354" si="973">IF(AC354="","",$P$17)</f>
        <v>42.5</v>
      </c>
      <c r="AE354" s="3"/>
      <c r="AF354" s="60">
        <f t="shared" ref="AF354" si="974">IFERROR(AF353,"")</f>
        <v>1625</v>
      </c>
      <c r="AG354" s="61">
        <f t="shared" ref="AG354" si="975">IF(AF354="","",$P$17)</f>
        <v>42.5</v>
      </c>
    </row>
    <row r="355" spans="1:33" x14ac:dyDescent="0.5500000000000000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60">
        <f>IFERROR(IF(AC354+((($M$3-$M$5)/($G$3-$G$5)*-1))/100&gt;$C$14,MAX($AC$25:AC354),AC354+((($M$3-$M$5)/($G$3-$G$5)*-1))/100),MAX($AC$25:AC354))</f>
        <v>1625</v>
      </c>
      <c r="AD355" s="61">
        <f t="shared" ref="AD355" si="976">IF(AC355="","",AC355*$G$5+$M$5)</f>
        <v>42.5</v>
      </c>
      <c r="AE355" s="3"/>
      <c r="AF355" s="60">
        <f>IFERROR(IF(AF354+((($M$3-$M$5)/($G$3-$G$5)*-1))/100&gt;$C$14,MAX($AF$25:AF354),AF354+((($M$3-$M$5)/($G$3-$G$5)*-1))/100),MAX($AF$25:AF354))</f>
        <v>1625</v>
      </c>
      <c r="AG355" s="61">
        <f t="shared" ref="AG355" si="977">IF(AF355="","",AF355*$G$3+$M$3)</f>
        <v>42.5</v>
      </c>
    </row>
    <row r="356" spans="1:33" x14ac:dyDescent="0.5500000000000000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60">
        <f t="shared" ref="AC356" si="978">IFERROR(AC355,"")</f>
        <v>1625</v>
      </c>
      <c r="AD356" s="61">
        <f t="shared" ref="AD356" si="979">IF(AC356="","",$P$17)</f>
        <v>42.5</v>
      </c>
      <c r="AE356" s="3"/>
      <c r="AF356" s="60">
        <f t="shared" ref="AF356" si="980">IFERROR(AF355,"")</f>
        <v>1625</v>
      </c>
      <c r="AG356" s="61">
        <f t="shared" ref="AG356" si="981">IF(AF356="","",$P$17)</f>
        <v>42.5</v>
      </c>
    </row>
    <row r="357" spans="1:33" x14ac:dyDescent="0.5500000000000000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60">
        <f>IFERROR(IF(AC356+((($M$3-$M$5)/($G$3-$G$5)*-1))/100&gt;$C$14,MAX($AC$25:AC356),AC356+((($M$3-$M$5)/($G$3-$G$5)*-1))/100),MAX($AC$25:AC356))</f>
        <v>1625</v>
      </c>
      <c r="AD357" s="61">
        <f t="shared" ref="AD357" si="982">IF(AC357="","",AC357*$G$5+$M$5)</f>
        <v>42.5</v>
      </c>
      <c r="AE357" s="3"/>
      <c r="AF357" s="60">
        <f>IFERROR(IF(AF356+((($M$3-$M$5)/($G$3-$G$5)*-1))/100&gt;$C$14,MAX($AF$25:AF356),AF356+((($M$3-$M$5)/($G$3-$G$5)*-1))/100),MAX($AF$25:AF356))</f>
        <v>1625</v>
      </c>
      <c r="AG357" s="61">
        <f t="shared" ref="AG357" si="983">IF(AF357="","",AF357*$G$3+$M$3)</f>
        <v>42.5</v>
      </c>
    </row>
    <row r="358" spans="1:33" x14ac:dyDescent="0.5500000000000000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60">
        <f t="shared" ref="AC358" si="984">IFERROR(AC357,"")</f>
        <v>1625</v>
      </c>
      <c r="AD358" s="61">
        <f t="shared" ref="AD358" si="985">IF(AC358="","",$P$17)</f>
        <v>42.5</v>
      </c>
      <c r="AE358" s="3"/>
      <c r="AF358" s="60">
        <f t="shared" ref="AF358" si="986">IFERROR(AF357,"")</f>
        <v>1625</v>
      </c>
      <c r="AG358" s="61">
        <f t="shared" ref="AG358" si="987">IF(AF358="","",$P$17)</f>
        <v>42.5</v>
      </c>
    </row>
    <row r="359" spans="1:33" x14ac:dyDescent="0.5500000000000000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60">
        <f>IFERROR(IF(AC358+((($M$3-$M$5)/($G$3-$G$5)*-1))/100&gt;$C$14,MAX($AC$25:AC358),AC358+((($M$3-$M$5)/($G$3-$G$5)*-1))/100),MAX($AC$25:AC358))</f>
        <v>1625</v>
      </c>
      <c r="AD359" s="61">
        <f t="shared" ref="AD359" si="988">IF(AC359="","",AC359*$G$5+$M$5)</f>
        <v>42.5</v>
      </c>
      <c r="AE359" s="3"/>
      <c r="AF359" s="60">
        <f>IFERROR(IF(AF358+((($M$3-$M$5)/($G$3-$G$5)*-1))/100&gt;$C$14,MAX($AF$25:AF358),AF358+((($M$3-$M$5)/($G$3-$G$5)*-1))/100),MAX($AF$25:AF358))</f>
        <v>1625</v>
      </c>
      <c r="AG359" s="61">
        <f t="shared" ref="AG359" si="989">IF(AF359="","",AF359*$G$3+$M$3)</f>
        <v>42.5</v>
      </c>
    </row>
    <row r="360" spans="1:33" x14ac:dyDescent="0.5500000000000000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60">
        <f t="shared" ref="AC360" si="990">IFERROR(AC359,"")</f>
        <v>1625</v>
      </c>
      <c r="AD360" s="61">
        <f t="shared" ref="AD360" si="991">IF(AC360="","",$P$17)</f>
        <v>42.5</v>
      </c>
      <c r="AE360" s="3"/>
      <c r="AF360" s="60">
        <f t="shared" ref="AF360" si="992">IFERROR(AF359,"")</f>
        <v>1625</v>
      </c>
      <c r="AG360" s="61">
        <f t="shared" ref="AG360" si="993">IF(AF360="","",$P$17)</f>
        <v>42.5</v>
      </c>
    </row>
    <row r="361" spans="1:33" x14ac:dyDescent="0.5500000000000000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60">
        <f>IFERROR(IF(AC360+((($M$3-$M$5)/($G$3-$G$5)*-1))/100&gt;$C$14,MAX($AC$25:AC360),AC360+((($M$3-$M$5)/($G$3-$G$5)*-1))/100),MAX($AC$25:AC360))</f>
        <v>1625</v>
      </c>
      <c r="AD361" s="61">
        <f t="shared" ref="AD361" si="994">IF(AC361="","",AC361*$G$5+$M$5)</f>
        <v>42.5</v>
      </c>
      <c r="AE361" s="3"/>
      <c r="AF361" s="60">
        <f>IFERROR(IF(AF360+((($M$3-$M$5)/($G$3-$G$5)*-1))/100&gt;$C$14,MAX($AF$25:AF360),AF360+((($M$3-$M$5)/($G$3-$G$5)*-1))/100),MAX($AF$25:AF360))</f>
        <v>1625</v>
      </c>
      <c r="AG361" s="61">
        <f t="shared" ref="AG361" si="995">IF(AF361="","",AF361*$G$3+$M$3)</f>
        <v>42.5</v>
      </c>
    </row>
    <row r="362" spans="1:33" x14ac:dyDescent="0.5500000000000000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60">
        <f t="shared" ref="AC362" si="996">IFERROR(AC361,"")</f>
        <v>1625</v>
      </c>
      <c r="AD362" s="61">
        <f t="shared" ref="AD362" si="997">IF(AC362="","",$P$17)</f>
        <v>42.5</v>
      </c>
      <c r="AE362" s="3"/>
      <c r="AF362" s="60">
        <f t="shared" ref="AF362" si="998">IFERROR(AF361,"")</f>
        <v>1625</v>
      </c>
      <c r="AG362" s="61">
        <f t="shared" ref="AG362" si="999">IF(AF362="","",$P$17)</f>
        <v>42.5</v>
      </c>
    </row>
    <row r="363" spans="1:33" x14ac:dyDescent="0.5500000000000000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60">
        <f>IFERROR(IF(AC362+((($M$3-$M$5)/($G$3-$G$5)*-1))/100&gt;$C$14,MAX($AC$25:AC362),AC362+((($M$3-$M$5)/($G$3-$G$5)*-1))/100),MAX($AC$25:AC362))</f>
        <v>1625</v>
      </c>
      <c r="AD363" s="61">
        <f t="shared" ref="AD363" si="1000">IF(AC363="","",AC363*$G$5+$M$5)</f>
        <v>42.5</v>
      </c>
      <c r="AE363" s="3"/>
      <c r="AF363" s="60">
        <f>IFERROR(IF(AF362+((($M$3-$M$5)/($G$3-$G$5)*-1))/100&gt;$C$14,MAX($AF$25:AF362),AF362+((($M$3-$M$5)/($G$3-$G$5)*-1))/100),MAX($AF$25:AF362))</f>
        <v>1625</v>
      </c>
      <c r="AG363" s="61">
        <f t="shared" ref="AG363" si="1001">IF(AF363="","",AF363*$G$3+$M$3)</f>
        <v>42.5</v>
      </c>
    </row>
    <row r="364" spans="1:33" x14ac:dyDescent="0.5500000000000000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60">
        <f t="shared" ref="AC364" si="1002">IFERROR(AC363,"")</f>
        <v>1625</v>
      </c>
      <c r="AD364" s="61">
        <f t="shared" ref="AD364" si="1003">IF(AC364="","",$P$17)</f>
        <v>42.5</v>
      </c>
      <c r="AE364" s="3"/>
      <c r="AF364" s="60">
        <f t="shared" ref="AF364" si="1004">IFERROR(AF363,"")</f>
        <v>1625</v>
      </c>
      <c r="AG364" s="61">
        <f t="shared" ref="AG364" si="1005">IF(AF364="","",$P$17)</f>
        <v>42.5</v>
      </c>
    </row>
    <row r="365" spans="1:33" x14ac:dyDescent="0.5500000000000000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60">
        <f>IFERROR(IF(AC364+((($M$3-$M$5)/($G$3-$G$5)*-1))/100&gt;$C$14,MAX($AC$25:AC364),AC364+((($M$3-$M$5)/($G$3-$G$5)*-1))/100),MAX($AC$25:AC364))</f>
        <v>1625</v>
      </c>
      <c r="AD365" s="61">
        <f t="shared" ref="AD365" si="1006">IF(AC365="","",AC365*$G$5+$M$5)</f>
        <v>42.5</v>
      </c>
      <c r="AE365" s="3"/>
      <c r="AF365" s="60">
        <f>IFERROR(IF(AF364+((($M$3-$M$5)/($G$3-$G$5)*-1))/100&gt;$C$14,MAX($AF$25:AF364),AF364+((($M$3-$M$5)/($G$3-$G$5)*-1))/100),MAX($AF$25:AF364))</f>
        <v>1625</v>
      </c>
      <c r="AG365" s="61">
        <f t="shared" ref="AG365" si="1007">IF(AF365="","",AF365*$G$3+$M$3)</f>
        <v>42.5</v>
      </c>
    </row>
    <row r="366" spans="1:33" x14ac:dyDescent="0.5500000000000000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60">
        <f t="shared" ref="AC366" si="1008">IFERROR(AC365,"")</f>
        <v>1625</v>
      </c>
      <c r="AD366" s="61">
        <f t="shared" ref="AD366" si="1009">IF(AC366="","",$P$17)</f>
        <v>42.5</v>
      </c>
      <c r="AE366" s="3"/>
      <c r="AF366" s="60">
        <f t="shared" ref="AF366" si="1010">IFERROR(AF365,"")</f>
        <v>1625</v>
      </c>
      <c r="AG366" s="61">
        <f t="shared" ref="AG366" si="1011">IF(AF366="","",$P$17)</f>
        <v>42.5</v>
      </c>
    </row>
    <row r="367" spans="1:33" x14ac:dyDescent="0.5500000000000000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60">
        <f>IFERROR(IF(AC366+((($M$3-$M$5)/($G$3-$G$5)*-1))/100&gt;$C$14,MAX($AC$25:AC366),AC366+((($M$3-$M$5)/($G$3-$G$5)*-1))/100),MAX($AC$25:AC366))</f>
        <v>1625</v>
      </c>
      <c r="AD367" s="61">
        <f t="shared" ref="AD367" si="1012">IF(AC367="","",AC367*$G$5+$M$5)</f>
        <v>42.5</v>
      </c>
      <c r="AE367" s="3"/>
      <c r="AF367" s="60">
        <f>IFERROR(IF(AF366+((($M$3-$M$5)/($G$3-$G$5)*-1))/100&gt;$C$14,MAX($AF$25:AF366),AF366+((($M$3-$M$5)/($G$3-$G$5)*-1))/100),MAX($AF$25:AF366))</f>
        <v>1625</v>
      </c>
      <c r="AG367" s="61">
        <f t="shared" ref="AG367" si="1013">IF(AF367="","",AF367*$G$3+$M$3)</f>
        <v>42.5</v>
      </c>
    </row>
    <row r="368" spans="1:33" x14ac:dyDescent="0.5500000000000000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60">
        <f t="shared" ref="AC368" si="1014">IFERROR(AC367,"")</f>
        <v>1625</v>
      </c>
      <c r="AD368" s="61">
        <f t="shared" ref="AD368" si="1015">IF(AC368="","",$P$17)</f>
        <v>42.5</v>
      </c>
      <c r="AE368" s="3"/>
      <c r="AF368" s="60">
        <f t="shared" ref="AF368" si="1016">IFERROR(AF367,"")</f>
        <v>1625</v>
      </c>
      <c r="AG368" s="61">
        <f t="shared" ref="AG368" si="1017">IF(AF368="","",$P$17)</f>
        <v>42.5</v>
      </c>
    </row>
    <row r="369" spans="1:33" x14ac:dyDescent="0.5500000000000000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60">
        <f>IFERROR(IF(AC368+((($M$3-$M$5)/($G$3-$G$5)*-1))/100&gt;$C$14,MAX($AC$25:AC368),AC368+((($M$3-$M$5)/($G$3-$G$5)*-1))/100),MAX($AC$25:AC368))</f>
        <v>1625</v>
      </c>
      <c r="AD369" s="61">
        <f t="shared" ref="AD369" si="1018">IF(AC369="","",AC369*$G$5+$M$5)</f>
        <v>42.5</v>
      </c>
      <c r="AE369" s="3"/>
      <c r="AF369" s="60">
        <f>IFERROR(IF(AF368+((($M$3-$M$5)/($G$3-$G$5)*-1))/100&gt;$C$14,MAX($AF$25:AF368),AF368+((($M$3-$M$5)/($G$3-$G$5)*-1))/100),MAX($AF$25:AF368))</f>
        <v>1625</v>
      </c>
      <c r="AG369" s="61">
        <f t="shared" ref="AG369" si="1019">IF(AF369="","",AF369*$G$3+$M$3)</f>
        <v>42.5</v>
      </c>
    </row>
    <row r="370" spans="1:33" x14ac:dyDescent="0.5500000000000000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60">
        <f t="shared" ref="AC370" si="1020">IFERROR(AC369,"")</f>
        <v>1625</v>
      </c>
      <c r="AD370" s="61">
        <f t="shared" ref="AD370" si="1021">IF(AC370="","",$P$17)</f>
        <v>42.5</v>
      </c>
      <c r="AE370" s="3"/>
      <c r="AF370" s="60">
        <f t="shared" ref="AF370" si="1022">IFERROR(AF369,"")</f>
        <v>1625</v>
      </c>
      <c r="AG370" s="61">
        <f t="shared" ref="AG370" si="1023">IF(AF370="","",$P$17)</f>
        <v>42.5</v>
      </c>
    </row>
    <row r="371" spans="1:33" x14ac:dyDescent="0.5500000000000000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60">
        <f>IFERROR(IF(AC370+((($M$3-$M$5)/($G$3-$G$5)*-1))/100&gt;$C$14,MAX($AC$25:AC370),AC370+((($M$3-$M$5)/($G$3-$G$5)*-1))/100),MAX($AC$25:AC370))</f>
        <v>1625</v>
      </c>
      <c r="AD371" s="61">
        <f t="shared" ref="AD371" si="1024">IF(AC371="","",AC371*$G$5+$M$5)</f>
        <v>42.5</v>
      </c>
      <c r="AE371" s="3"/>
      <c r="AF371" s="60">
        <f>IFERROR(IF(AF370+((($M$3-$M$5)/($G$3-$G$5)*-1))/100&gt;$C$14,MAX($AF$25:AF370),AF370+((($M$3-$M$5)/($G$3-$G$5)*-1))/100),MAX($AF$25:AF370))</f>
        <v>1625</v>
      </c>
      <c r="AG371" s="61">
        <f t="shared" ref="AG371" si="1025">IF(AF371="","",AF371*$G$3+$M$3)</f>
        <v>42.5</v>
      </c>
    </row>
    <row r="372" spans="1:33" x14ac:dyDescent="0.5500000000000000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60">
        <f t="shared" ref="AC372" si="1026">IFERROR(AC371,"")</f>
        <v>1625</v>
      </c>
      <c r="AD372" s="61">
        <f t="shared" ref="AD372" si="1027">IF(AC372="","",$P$17)</f>
        <v>42.5</v>
      </c>
      <c r="AE372" s="3"/>
      <c r="AF372" s="60">
        <f t="shared" ref="AF372" si="1028">IFERROR(AF371,"")</f>
        <v>1625</v>
      </c>
      <c r="AG372" s="61">
        <f t="shared" ref="AG372" si="1029">IF(AF372="","",$P$17)</f>
        <v>42.5</v>
      </c>
    </row>
    <row r="373" spans="1:33" x14ac:dyDescent="0.5500000000000000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60">
        <f>IFERROR(IF(AC372+((($M$3-$M$5)/($G$3-$G$5)*-1))/100&gt;$C$14,MAX($AC$25:AC372),AC372+((($M$3-$M$5)/($G$3-$G$5)*-1))/100),MAX($AC$25:AC372))</f>
        <v>1625</v>
      </c>
      <c r="AD373" s="61">
        <f t="shared" ref="AD373" si="1030">IF(AC373="","",AC373*$G$5+$M$5)</f>
        <v>42.5</v>
      </c>
      <c r="AE373" s="3"/>
      <c r="AF373" s="60">
        <f>IFERROR(IF(AF372+((($M$3-$M$5)/($G$3-$G$5)*-1))/100&gt;$C$14,MAX($AF$25:AF372),AF372+((($M$3-$M$5)/($G$3-$G$5)*-1))/100),MAX($AF$25:AF372))</f>
        <v>1625</v>
      </c>
      <c r="AG373" s="61">
        <f t="shared" ref="AG373" si="1031">IF(AF373="","",AF373*$G$3+$M$3)</f>
        <v>42.5</v>
      </c>
    </row>
    <row r="374" spans="1:33" x14ac:dyDescent="0.5500000000000000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60">
        <f t="shared" ref="AC374" si="1032">IFERROR(AC373,"")</f>
        <v>1625</v>
      </c>
      <c r="AD374" s="61">
        <f t="shared" ref="AD374" si="1033">IF(AC374="","",$P$17)</f>
        <v>42.5</v>
      </c>
      <c r="AE374" s="3"/>
      <c r="AF374" s="60">
        <f t="shared" ref="AF374" si="1034">IFERROR(AF373,"")</f>
        <v>1625</v>
      </c>
      <c r="AG374" s="61">
        <f t="shared" ref="AG374" si="1035">IF(AF374="","",$P$17)</f>
        <v>42.5</v>
      </c>
    </row>
    <row r="375" spans="1:33" x14ac:dyDescent="0.5500000000000000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60">
        <f>IFERROR(IF(AC374+((($M$3-$M$5)/($G$3-$G$5)*-1))/100&gt;$C$14,MAX($AC$25:AC374),AC374+((($M$3-$M$5)/($G$3-$G$5)*-1))/100),MAX($AC$25:AC374))</f>
        <v>1625</v>
      </c>
      <c r="AD375" s="61">
        <f t="shared" ref="AD375" si="1036">IF(AC375="","",AC375*$G$5+$M$5)</f>
        <v>42.5</v>
      </c>
      <c r="AE375" s="3"/>
      <c r="AF375" s="60">
        <f>IFERROR(IF(AF374+((($M$3-$M$5)/($G$3-$G$5)*-1))/100&gt;$C$14,MAX($AF$25:AF374),AF374+((($M$3-$M$5)/($G$3-$G$5)*-1))/100),MAX($AF$25:AF374))</f>
        <v>1625</v>
      </c>
      <c r="AG375" s="61">
        <f t="shared" ref="AG375" si="1037">IF(AF375="","",AF375*$G$3+$M$3)</f>
        <v>42.5</v>
      </c>
    </row>
    <row r="376" spans="1:33" x14ac:dyDescent="0.5500000000000000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60">
        <f t="shared" ref="AC376" si="1038">IFERROR(AC375,"")</f>
        <v>1625</v>
      </c>
      <c r="AD376" s="61">
        <f t="shared" ref="AD376" si="1039">IF(AC376="","",$P$17)</f>
        <v>42.5</v>
      </c>
      <c r="AE376" s="3"/>
      <c r="AF376" s="60">
        <f t="shared" ref="AF376" si="1040">IFERROR(AF375,"")</f>
        <v>1625</v>
      </c>
      <c r="AG376" s="61">
        <f t="shared" ref="AG376" si="1041">IF(AF376="","",$P$17)</f>
        <v>42.5</v>
      </c>
    </row>
    <row r="377" spans="1:33" x14ac:dyDescent="0.5500000000000000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60">
        <f>IFERROR(IF(AC376+((($M$3-$M$5)/($G$3-$G$5)*-1))/100&gt;$C$14,MAX($AC$25:AC376),AC376+((($M$3-$M$5)/($G$3-$G$5)*-1))/100),MAX($AC$25:AC376))</f>
        <v>1625</v>
      </c>
      <c r="AD377" s="61">
        <f t="shared" ref="AD377" si="1042">IF(AC377="","",AC377*$G$5+$M$5)</f>
        <v>42.5</v>
      </c>
      <c r="AE377" s="3"/>
      <c r="AF377" s="60">
        <f>IFERROR(IF(AF376+((($M$3-$M$5)/($G$3-$G$5)*-1))/100&gt;$C$14,MAX($AF$25:AF376),AF376+((($M$3-$M$5)/($G$3-$G$5)*-1))/100),MAX($AF$25:AF376))</f>
        <v>1625</v>
      </c>
      <c r="AG377" s="61">
        <f t="shared" ref="AG377" si="1043">IF(AF377="","",AF377*$G$3+$M$3)</f>
        <v>42.5</v>
      </c>
    </row>
    <row r="378" spans="1:33" x14ac:dyDescent="0.5500000000000000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60">
        <f t="shared" ref="AC378" si="1044">IFERROR(AC377,"")</f>
        <v>1625</v>
      </c>
      <c r="AD378" s="61">
        <f t="shared" ref="AD378" si="1045">IF(AC378="","",$P$17)</f>
        <v>42.5</v>
      </c>
      <c r="AE378" s="3"/>
      <c r="AF378" s="60">
        <f t="shared" ref="AF378" si="1046">IFERROR(AF377,"")</f>
        <v>1625</v>
      </c>
      <c r="AG378" s="61">
        <f t="shared" ref="AG378" si="1047">IF(AF378="","",$P$17)</f>
        <v>42.5</v>
      </c>
    </row>
    <row r="379" spans="1:33" x14ac:dyDescent="0.5500000000000000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60">
        <f>IFERROR(IF(AC378+((($M$3-$M$5)/($G$3-$G$5)*-1))/100&gt;$C$14,MAX($AC$25:AC378),AC378+((($M$3-$M$5)/($G$3-$G$5)*-1))/100),MAX($AC$25:AC378))</f>
        <v>1625</v>
      </c>
      <c r="AD379" s="61">
        <f t="shared" ref="AD379" si="1048">IF(AC379="","",AC379*$G$5+$M$5)</f>
        <v>42.5</v>
      </c>
      <c r="AE379" s="3"/>
      <c r="AF379" s="60">
        <f>IFERROR(IF(AF378+((($M$3-$M$5)/($G$3-$G$5)*-1))/100&gt;$C$14,MAX($AF$25:AF378),AF378+((($M$3-$M$5)/($G$3-$G$5)*-1))/100),MAX($AF$25:AF378))</f>
        <v>1625</v>
      </c>
      <c r="AG379" s="61">
        <f t="shared" ref="AG379" si="1049">IF(AF379="","",AF379*$G$3+$M$3)</f>
        <v>42.5</v>
      </c>
    </row>
    <row r="380" spans="1:33" x14ac:dyDescent="0.5500000000000000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60">
        <f t="shared" ref="AC380" si="1050">IFERROR(AC379,"")</f>
        <v>1625</v>
      </c>
      <c r="AD380" s="61">
        <f t="shared" ref="AD380" si="1051">IF(AC380="","",$P$17)</f>
        <v>42.5</v>
      </c>
      <c r="AE380" s="3"/>
      <c r="AF380" s="60">
        <f t="shared" ref="AF380" si="1052">IFERROR(AF379,"")</f>
        <v>1625</v>
      </c>
      <c r="AG380" s="61">
        <f t="shared" ref="AG380" si="1053">IF(AF380="","",$P$17)</f>
        <v>42.5</v>
      </c>
    </row>
    <row r="381" spans="1:33" x14ac:dyDescent="0.5500000000000000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60">
        <f>IFERROR(IF(AC380+((($M$3-$M$5)/($G$3-$G$5)*-1))/100&gt;$C$14,MAX($AC$25:AC380),AC380+((($M$3-$M$5)/($G$3-$G$5)*-1))/100),MAX($AC$25:AC380))</f>
        <v>1625</v>
      </c>
      <c r="AD381" s="61">
        <f t="shared" ref="AD381" si="1054">IF(AC381="","",AC381*$G$5+$M$5)</f>
        <v>42.5</v>
      </c>
      <c r="AE381" s="3"/>
      <c r="AF381" s="60">
        <f>IFERROR(IF(AF380+((($M$3-$M$5)/($G$3-$G$5)*-1))/100&gt;$C$14,MAX($AF$25:AF380),AF380+((($M$3-$M$5)/($G$3-$G$5)*-1))/100),MAX($AF$25:AF380))</f>
        <v>1625</v>
      </c>
      <c r="AG381" s="61">
        <f t="shared" ref="AG381" si="1055">IF(AF381="","",AF381*$G$3+$M$3)</f>
        <v>42.5</v>
      </c>
    </row>
    <row r="382" spans="1:33" x14ac:dyDescent="0.5500000000000000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60">
        <f t="shared" ref="AC382" si="1056">IFERROR(AC381,"")</f>
        <v>1625</v>
      </c>
      <c r="AD382" s="61">
        <f t="shared" ref="AD382" si="1057">IF(AC382="","",$P$17)</f>
        <v>42.5</v>
      </c>
      <c r="AE382" s="3"/>
      <c r="AF382" s="60">
        <f t="shared" ref="AF382" si="1058">IFERROR(AF381,"")</f>
        <v>1625</v>
      </c>
      <c r="AG382" s="61">
        <f t="shared" ref="AG382" si="1059">IF(AF382="","",$P$17)</f>
        <v>42.5</v>
      </c>
    </row>
    <row r="383" spans="1:33" x14ac:dyDescent="0.5500000000000000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60">
        <f>IFERROR(IF(AC382+((($M$3-$M$5)/($G$3-$G$5)*-1))/100&gt;$C$14,MAX($AC$25:AC382),AC382+((($M$3-$M$5)/($G$3-$G$5)*-1))/100),MAX($AC$25:AC382))</f>
        <v>1625</v>
      </c>
      <c r="AD383" s="61">
        <f t="shared" ref="AD383" si="1060">IF(AC383="","",AC383*$G$5+$M$5)</f>
        <v>42.5</v>
      </c>
      <c r="AE383" s="3"/>
      <c r="AF383" s="60">
        <f>IFERROR(IF(AF382+((($M$3-$M$5)/($G$3-$G$5)*-1))/100&gt;$C$14,MAX($AF$25:AF382),AF382+((($M$3-$M$5)/($G$3-$G$5)*-1))/100),MAX($AF$25:AF382))</f>
        <v>1625</v>
      </c>
      <c r="AG383" s="61">
        <f t="shared" ref="AG383" si="1061">IF(AF383="","",AF383*$G$3+$M$3)</f>
        <v>42.5</v>
      </c>
    </row>
    <row r="384" spans="1:33" x14ac:dyDescent="0.5500000000000000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60">
        <f t="shared" ref="AC384" si="1062">IFERROR(AC383,"")</f>
        <v>1625</v>
      </c>
      <c r="AD384" s="61">
        <f t="shared" ref="AD384" si="1063">IF(AC384="","",$P$17)</f>
        <v>42.5</v>
      </c>
      <c r="AE384" s="3"/>
      <c r="AF384" s="60">
        <f t="shared" ref="AF384" si="1064">IFERROR(AF383,"")</f>
        <v>1625</v>
      </c>
      <c r="AG384" s="61">
        <f t="shared" ref="AG384" si="1065">IF(AF384="","",$P$17)</f>
        <v>42.5</v>
      </c>
    </row>
    <row r="385" spans="1:33" x14ac:dyDescent="0.5500000000000000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60">
        <f>IFERROR(IF(AC384+((($M$3-$M$5)/($G$3-$G$5)*-1))/100&gt;$C$14,MAX($AC$25:AC384),AC384+((($M$3-$M$5)/($G$3-$G$5)*-1))/100),MAX($AC$25:AC384))</f>
        <v>1625</v>
      </c>
      <c r="AD385" s="61">
        <f t="shared" ref="AD385" si="1066">IF(AC385="","",AC385*$G$5+$M$5)</f>
        <v>42.5</v>
      </c>
      <c r="AE385" s="3"/>
      <c r="AF385" s="60">
        <f>IFERROR(IF(AF384+((($M$3-$M$5)/($G$3-$G$5)*-1))/100&gt;$C$14,MAX($AF$25:AF384),AF384+((($M$3-$M$5)/($G$3-$G$5)*-1))/100),MAX($AF$25:AF384))</f>
        <v>1625</v>
      </c>
      <c r="AG385" s="61">
        <f t="shared" ref="AG385" si="1067">IF(AF385="","",AF385*$G$3+$M$3)</f>
        <v>42.5</v>
      </c>
    </row>
    <row r="386" spans="1:33" x14ac:dyDescent="0.5500000000000000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60">
        <f t="shared" ref="AC386" si="1068">IFERROR(AC385,"")</f>
        <v>1625</v>
      </c>
      <c r="AD386" s="61">
        <f t="shared" ref="AD386" si="1069">IF(AC386="","",$P$17)</f>
        <v>42.5</v>
      </c>
      <c r="AE386" s="3"/>
      <c r="AF386" s="60">
        <f t="shared" ref="AF386" si="1070">IFERROR(AF385,"")</f>
        <v>1625</v>
      </c>
      <c r="AG386" s="61">
        <f t="shared" ref="AG386" si="1071">IF(AF386="","",$P$17)</f>
        <v>42.5</v>
      </c>
    </row>
    <row r="387" spans="1:33" x14ac:dyDescent="0.5500000000000000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60">
        <f>IFERROR(IF(AC386+((($M$3-$M$5)/($G$3-$G$5)*-1))/100&gt;$C$14,MAX($AC$25:AC386),AC386+((($M$3-$M$5)/($G$3-$G$5)*-1))/100),MAX($AC$25:AC386))</f>
        <v>1625</v>
      </c>
      <c r="AD387" s="61">
        <f t="shared" ref="AD387" si="1072">IF(AC387="","",AC387*$G$5+$M$5)</f>
        <v>42.5</v>
      </c>
      <c r="AE387" s="3"/>
      <c r="AF387" s="60">
        <f>IFERROR(IF(AF386+((($M$3-$M$5)/($G$3-$G$5)*-1))/100&gt;$C$14,MAX($AF$25:AF386),AF386+((($M$3-$M$5)/($G$3-$G$5)*-1))/100),MAX($AF$25:AF386))</f>
        <v>1625</v>
      </c>
      <c r="AG387" s="61">
        <f t="shared" ref="AG387" si="1073">IF(AF387="","",AF387*$G$3+$M$3)</f>
        <v>42.5</v>
      </c>
    </row>
    <row r="388" spans="1:33" x14ac:dyDescent="0.5500000000000000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60">
        <f t="shared" ref="AC388" si="1074">IFERROR(AC387,"")</f>
        <v>1625</v>
      </c>
      <c r="AD388" s="61">
        <f t="shared" ref="AD388" si="1075">IF(AC388="","",$P$17)</f>
        <v>42.5</v>
      </c>
      <c r="AE388" s="3"/>
      <c r="AF388" s="60">
        <f t="shared" ref="AF388" si="1076">IFERROR(AF387,"")</f>
        <v>1625</v>
      </c>
      <c r="AG388" s="61">
        <f t="shared" ref="AG388" si="1077">IF(AF388="","",$P$17)</f>
        <v>42.5</v>
      </c>
    </row>
    <row r="389" spans="1:33" x14ac:dyDescent="0.5500000000000000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60">
        <f>IFERROR(IF(AC388+((($M$3-$M$5)/($G$3-$G$5)*-1))/100&gt;$C$14,MAX($AC$25:AC388),AC388+((($M$3-$M$5)/($G$3-$G$5)*-1))/100),MAX($AC$25:AC388))</f>
        <v>1625</v>
      </c>
      <c r="AD389" s="61">
        <f t="shared" ref="AD389" si="1078">IF(AC389="","",AC389*$G$5+$M$5)</f>
        <v>42.5</v>
      </c>
      <c r="AE389" s="3"/>
      <c r="AF389" s="60">
        <f>IFERROR(IF(AF388+((($M$3-$M$5)/($G$3-$G$5)*-1))/100&gt;$C$14,MAX($AF$25:AF388),AF388+((($M$3-$M$5)/($G$3-$G$5)*-1))/100),MAX($AF$25:AF388))</f>
        <v>1625</v>
      </c>
      <c r="AG389" s="61">
        <f t="shared" ref="AG389" si="1079">IF(AF389="","",AF389*$G$3+$M$3)</f>
        <v>42.5</v>
      </c>
    </row>
    <row r="390" spans="1:33" x14ac:dyDescent="0.5500000000000000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60">
        <f t="shared" ref="AC390" si="1080">IFERROR(AC389,"")</f>
        <v>1625</v>
      </c>
      <c r="AD390" s="61">
        <f t="shared" ref="AD390" si="1081">IF(AC390="","",$P$17)</f>
        <v>42.5</v>
      </c>
      <c r="AE390" s="3"/>
      <c r="AF390" s="60">
        <f t="shared" ref="AF390" si="1082">IFERROR(AF389,"")</f>
        <v>1625</v>
      </c>
      <c r="AG390" s="61">
        <f t="shared" ref="AG390" si="1083">IF(AF390="","",$P$17)</f>
        <v>42.5</v>
      </c>
    </row>
    <row r="391" spans="1:33" x14ac:dyDescent="0.5500000000000000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60">
        <f>IFERROR(IF(AC390+((($M$3-$M$5)/($G$3-$G$5)*-1))/100&gt;$C$14,MAX($AC$25:AC390),AC390+((($M$3-$M$5)/($G$3-$G$5)*-1))/100),MAX($AC$25:AC390))</f>
        <v>1625</v>
      </c>
      <c r="AD391" s="61">
        <f t="shared" ref="AD391" si="1084">IF(AC391="","",AC391*$G$5+$M$5)</f>
        <v>42.5</v>
      </c>
      <c r="AE391" s="3"/>
      <c r="AF391" s="60">
        <f>IFERROR(IF(AF390+((($M$3-$M$5)/($G$3-$G$5)*-1))/100&gt;$C$14,MAX($AF$25:AF390),AF390+((($M$3-$M$5)/($G$3-$G$5)*-1))/100),MAX($AF$25:AF390))</f>
        <v>1625</v>
      </c>
      <c r="AG391" s="61">
        <f t="shared" ref="AG391" si="1085">IF(AF391="","",AF391*$G$3+$M$3)</f>
        <v>42.5</v>
      </c>
    </row>
    <row r="392" spans="1:33" x14ac:dyDescent="0.5500000000000000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60">
        <f t="shared" ref="AC392" si="1086">IFERROR(AC391,"")</f>
        <v>1625</v>
      </c>
      <c r="AD392" s="61">
        <f t="shared" ref="AD392" si="1087">IF(AC392="","",$P$17)</f>
        <v>42.5</v>
      </c>
      <c r="AE392" s="3"/>
      <c r="AF392" s="60">
        <f t="shared" ref="AF392" si="1088">IFERROR(AF391,"")</f>
        <v>1625</v>
      </c>
      <c r="AG392" s="61">
        <f t="shared" ref="AG392" si="1089">IF(AF392="","",$P$17)</f>
        <v>42.5</v>
      </c>
    </row>
    <row r="393" spans="1:33" x14ac:dyDescent="0.5500000000000000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60">
        <f>IFERROR(IF(AC392+((($M$3-$M$5)/($G$3-$G$5)*-1))/100&gt;$C$14,MAX($AC$25:AC392),AC392+((($M$3-$M$5)/($G$3-$G$5)*-1))/100),MAX($AC$25:AC392))</f>
        <v>1625</v>
      </c>
      <c r="AD393" s="61">
        <f t="shared" ref="AD393" si="1090">IF(AC393="","",AC393*$G$5+$M$5)</f>
        <v>42.5</v>
      </c>
      <c r="AE393" s="3"/>
      <c r="AF393" s="60">
        <f>IFERROR(IF(AF392+((($M$3-$M$5)/($G$3-$G$5)*-1))/100&gt;$C$14,MAX($AF$25:AF392),AF392+((($M$3-$M$5)/($G$3-$G$5)*-1))/100),MAX($AF$25:AF392))</f>
        <v>1625</v>
      </c>
      <c r="AG393" s="61">
        <f t="shared" ref="AG393" si="1091">IF(AF393="","",AF393*$G$3+$M$3)</f>
        <v>42.5</v>
      </c>
    </row>
    <row r="394" spans="1:33" x14ac:dyDescent="0.5500000000000000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60">
        <f t="shared" ref="AC394" si="1092">IFERROR(AC393,"")</f>
        <v>1625</v>
      </c>
      <c r="AD394" s="61">
        <f t="shared" ref="AD394" si="1093">IF(AC394="","",$P$17)</f>
        <v>42.5</v>
      </c>
      <c r="AE394" s="3"/>
      <c r="AF394" s="60">
        <f t="shared" ref="AF394" si="1094">IFERROR(AF393,"")</f>
        <v>1625</v>
      </c>
      <c r="AG394" s="61">
        <f t="shared" ref="AG394" si="1095">IF(AF394="","",$P$17)</f>
        <v>42.5</v>
      </c>
    </row>
    <row r="395" spans="1:33" x14ac:dyDescent="0.5500000000000000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60">
        <f>IFERROR(IF(AC394+((($M$3-$M$5)/($G$3-$G$5)*-1))/100&gt;$C$14,MAX($AC$25:AC394),AC394+((($M$3-$M$5)/($G$3-$G$5)*-1))/100),MAX($AC$25:AC394))</f>
        <v>1625</v>
      </c>
      <c r="AD395" s="61">
        <f t="shared" ref="AD395" si="1096">IF(AC395="","",AC395*$G$5+$M$5)</f>
        <v>42.5</v>
      </c>
      <c r="AE395" s="3"/>
      <c r="AF395" s="60">
        <f>IFERROR(IF(AF394+((($M$3-$M$5)/($G$3-$G$5)*-1))/100&gt;$C$14,MAX($AF$25:AF394),AF394+((($M$3-$M$5)/($G$3-$G$5)*-1))/100),MAX($AF$25:AF394))</f>
        <v>1625</v>
      </c>
      <c r="AG395" s="61">
        <f t="shared" ref="AG395" si="1097">IF(AF395="","",AF395*$G$3+$M$3)</f>
        <v>42.5</v>
      </c>
    </row>
    <row r="396" spans="1:33" x14ac:dyDescent="0.5500000000000000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60">
        <f t="shared" ref="AC396" si="1098">IFERROR(AC395,"")</f>
        <v>1625</v>
      </c>
      <c r="AD396" s="61">
        <f t="shared" ref="AD396" si="1099">IF(AC396="","",$P$17)</f>
        <v>42.5</v>
      </c>
      <c r="AE396" s="3"/>
      <c r="AF396" s="60">
        <f t="shared" ref="AF396" si="1100">IFERROR(AF395,"")</f>
        <v>1625</v>
      </c>
      <c r="AG396" s="61">
        <f t="shared" ref="AG396" si="1101">IF(AF396="","",$P$17)</f>
        <v>42.5</v>
      </c>
    </row>
    <row r="397" spans="1:33" x14ac:dyDescent="0.5500000000000000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60">
        <f>IFERROR(IF(AC396+((($M$3-$M$5)/($G$3-$G$5)*-1))/100&gt;$C$14,MAX($AC$25:AC396),AC396+((($M$3-$M$5)/($G$3-$G$5)*-1))/100),MAX($AC$25:AC396))</f>
        <v>1625</v>
      </c>
      <c r="AD397" s="61">
        <f t="shared" ref="AD397" si="1102">IF(AC397="","",AC397*$G$5+$M$5)</f>
        <v>42.5</v>
      </c>
      <c r="AE397" s="3"/>
      <c r="AF397" s="60">
        <f>IFERROR(IF(AF396+((($M$3-$M$5)/($G$3-$G$5)*-1))/100&gt;$C$14,MAX($AF$25:AF396),AF396+((($M$3-$M$5)/($G$3-$G$5)*-1))/100),MAX($AF$25:AF396))</f>
        <v>1625</v>
      </c>
      <c r="AG397" s="61">
        <f t="shared" ref="AG397" si="1103">IF(AF397="","",AF397*$G$3+$M$3)</f>
        <v>42.5</v>
      </c>
    </row>
    <row r="398" spans="1:33" x14ac:dyDescent="0.5500000000000000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60">
        <f t="shared" ref="AC398" si="1104">IFERROR(AC397,"")</f>
        <v>1625</v>
      </c>
      <c r="AD398" s="61">
        <f t="shared" ref="AD398" si="1105">IF(AC398="","",$P$17)</f>
        <v>42.5</v>
      </c>
      <c r="AE398" s="3"/>
      <c r="AF398" s="60">
        <f t="shared" ref="AF398" si="1106">IFERROR(AF397,"")</f>
        <v>1625</v>
      </c>
      <c r="AG398" s="61">
        <f t="shared" ref="AG398" si="1107">IF(AF398="","",$P$17)</f>
        <v>42.5</v>
      </c>
    </row>
    <row r="399" spans="1:33" x14ac:dyDescent="0.5500000000000000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60">
        <f>IFERROR(IF(AC398+((($M$3-$M$5)/($G$3-$G$5)*-1))/100&gt;$C$14,MAX($AC$25:AC398),AC398+((($M$3-$M$5)/($G$3-$G$5)*-1))/100),MAX($AC$25:AC398))</f>
        <v>1625</v>
      </c>
      <c r="AD399" s="61">
        <f t="shared" ref="AD399" si="1108">IF(AC399="","",AC399*$G$5+$M$5)</f>
        <v>42.5</v>
      </c>
      <c r="AE399" s="3"/>
      <c r="AF399" s="60">
        <f>IFERROR(IF(AF398+((($M$3-$M$5)/($G$3-$G$5)*-1))/100&gt;$C$14,MAX($AF$25:AF398),AF398+((($M$3-$M$5)/($G$3-$G$5)*-1))/100),MAX($AF$25:AF398))</f>
        <v>1625</v>
      </c>
      <c r="AG399" s="61">
        <f t="shared" ref="AG399" si="1109">IF(AF399="","",AF399*$G$3+$M$3)</f>
        <v>42.5</v>
      </c>
    </row>
    <row r="400" spans="1:33" x14ac:dyDescent="0.5500000000000000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60">
        <f t="shared" ref="AC400" si="1110">IFERROR(AC399,"")</f>
        <v>1625</v>
      </c>
      <c r="AD400" s="61">
        <f t="shared" ref="AD400" si="1111">IF(AC400="","",$P$17)</f>
        <v>42.5</v>
      </c>
      <c r="AE400" s="3"/>
      <c r="AF400" s="60">
        <f t="shared" ref="AF400" si="1112">IFERROR(AF399,"")</f>
        <v>1625</v>
      </c>
      <c r="AG400" s="61">
        <f t="shared" ref="AG400" si="1113">IF(AF400="","",$P$17)</f>
        <v>42.5</v>
      </c>
    </row>
    <row r="401" spans="1:33" x14ac:dyDescent="0.5500000000000000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60">
        <f>IFERROR(IF(AC400+((($M$3-$M$5)/($G$3-$G$5)*-1))/100&gt;$C$14,MAX($AC$25:AC400),AC400+((($M$3-$M$5)/($G$3-$G$5)*-1))/100),MAX($AC$25:AC400))</f>
        <v>1625</v>
      </c>
      <c r="AD401" s="61">
        <f t="shared" ref="AD401" si="1114">IF(AC401="","",AC401*$G$5+$M$5)</f>
        <v>42.5</v>
      </c>
      <c r="AE401" s="3"/>
      <c r="AF401" s="60">
        <f>IFERROR(IF(AF400+((($M$3-$M$5)/($G$3-$G$5)*-1))/100&gt;$C$14,MAX($AF$25:AF400),AF400+((($M$3-$M$5)/($G$3-$G$5)*-1))/100),MAX($AF$25:AF400))</f>
        <v>1625</v>
      </c>
      <c r="AG401" s="61">
        <f t="shared" ref="AG401" si="1115">IF(AF401="","",AF401*$G$3+$M$3)</f>
        <v>42.5</v>
      </c>
    </row>
    <row r="402" spans="1:33" x14ac:dyDescent="0.5500000000000000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60">
        <f t="shared" ref="AC402" si="1116">IFERROR(AC401,"")</f>
        <v>1625</v>
      </c>
      <c r="AD402" s="61">
        <f t="shared" ref="AD402" si="1117">IF(AC402="","",$P$17)</f>
        <v>42.5</v>
      </c>
      <c r="AE402" s="3"/>
      <c r="AF402" s="60">
        <f t="shared" ref="AF402" si="1118">IFERROR(AF401,"")</f>
        <v>1625</v>
      </c>
      <c r="AG402" s="61">
        <f t="shared" ref="AG402" si="1119">IF(AF402="","",$P$17)</f>
        <v>42.5</v>
      </c>
    </row>
    <row r="403" spans="1:33" x14ac:dyDescent="0.5500000000000000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60">
        <f>IFERROR(IF(AC402+((($M$3-$M$5)/($G$3-$G$5)*-1))/100&gt;$C$14,MAX($AC$25:AC402),AC402+((($M$3-$M$5)/($G$3-$G$5)*-1))/100),MAX($AC$25:AC402))</f>
        <v>1625</v>
      </c>
      <c r="AD403" s="61">
        <f t="shared" ref="AD403" si="1120">IF(AC403="","",AC403*$G$5+$M$5)</f>
        <v>42.5</v>
      </c>
      <c r="AE403" s="3"/>
      <c r="AF403" s="60">
        <f>IFERROR(IF(AF402+((($M$3-$M$5)/($G$3-$G$5)*-1))/100&gt;$C$14,MAX($AF$25:AF402),AF402+((($M$3-$M$5)/($G$3-$G$5)*-1))/100),MAX($AF$25:AF402))</f>
        <v>1625</v>
      </c>
      <c r="AG403" s="61">
        <f t="shared" ref="AG403" si="1121">IF(AF403="","",AF403*$G$3+$M$3)</f>
        <v>42.5</v>
      </c>
    </row>
    <row r="404" spans="1:33" x14ac:dyDescent="0.550000000000000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60">
        <f t="shared" ref="AC404" si="1122">IFERROR(AC403,"")</f>
        <v>1625</v>
      </c>
      <c r="AD404" s="61">
        <f t="shared" ref="AD404" si="1123">IF(AC404="","",$P$17)</f>
        <v>42.5</v>
      </c>
      <c r="AE404" s="3"/>
      <c r="AF404" s="60">
        <f t="shared" ref="AF404" si="1124">IFERROR(AF403,"")</f>
        <v>1625</v>
      </c>
      <c r="AG404" s="61">
        <f t="shared" ref="AG404" si="1125">IF(AF404="","",$P$17)</f>
        <v>42.5</v>
      </c>
    </row>
    <row r="405" spans="1:33" x14ac:dyDescent="0.5500000000000000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60">
        <f>IFERROR(IF(AC404+((($M$3-$M$5)/($G$3-$G$5)*-1))/100&gt;$C$14,MAX($AC$25:AC404),AC404+((($M$3-$M$5)/($G$3-$G$5)*-1))/100),MAX($AC$25:AC404))</f>
        <v>1625</v>
      </c>
      <c r="AD405" s="61">
        <f t="shared" ref="AD405" si="1126">IF(AC405="","",AC405*$G$5+$M$5)</f>
        <v>42.5</v>
      </c>
      <c r="AE405" s="3"/>
      <c r="AF405" s="60">
        <f>IFERROR(IF(AF404+((($M$3-$M$5)/($G$3-$G$5)*-1))/100&gt;$C$14,MAX($AF$25:AF404),AF404+((($M$3-$M$5)/($G$3-$G$5)*-1))/100),MAX($AF$25:AF404))</f>
        <v>1625</v>
      </c>
      <c r="AG405" s="61">
        <f t="shared" ref="AG405" si="1127">IF(AF405="","",AF405*$G$3+$M$3)</f>
        <v>42.5</v>
      </c>
    </row>
    <row r="406" spans="1:33" x14ac:dyDescent="0.5500000000000000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60">
        <f t="shared" ref="AC406" si="1128">IFERROR(AC405,"")</f>
        <v>1625</v>
      </c>
      <c r="AD406" s="61">
        <f t="shared" ref="AD406" si="1129">IF(AC406="","",$P$17)</f>
        <v>42.5</v>
      </c>
      <c r="AE406" s="3"/>
      <c r="AF406" s="60">
        <f t="shared" ref="AF406" si="1130">IFERROR(AF405,"")</f>
        <v>1625</v>
      </c>
      <c r="AG406" s="61">
        <f t="shared" ref="AG406" si="1131">IF(AF406="","",$P$17)</f>
        <v>42.5</v>
      </c>
    </row>
    <row r="407" spans="1:33" x14ac:dyDescent="0.5500000000000000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60">
        <f>IFERROR(IF(AC406+((($M$3-$M$5)/($G$3-$G$5)*-1))/100&gt;$C$14,MAX($AC$25:AC406),AC406+((($M$3-$M$5)/($G$3-$G$5)*-1))/100),MAX($AC$25:AC406))</f>
        <v>1625</v>
      </c>
      <c r="AD407" s="61">
        <f t="shared" ref="AD407" si="1132">IF(AC407="","",AC407*$G$5+$M$5)</f>
        <v>42.5</v>
      </c>
      <c r="AE407" s="3"/>
      <c r="AF407" s="60">
        <f>IFERROR(IF(AF406+((($M$3-$M$5)/($G$3-$G$5)*-1))/100&gt;$C$14,MAX($AF$25:AF406),AF406+((($M$3-$M$5)/($G$3-$G$5)*-1))/100),MAX($AF$25:AF406))</f>
        <v>1625</v>
      </c>
      <c r="AG407" s="61">
        <f t="shared" ref="AG407" si="1133">IF(AF407="","",AF407*$G$3+$M$3)</f>
        <v>42.5</v>
      </c>
    </row>
    <row r="408" spans="1:33" x14ac:dyDescent="0.5500000000000000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60">
        <f t="shared" ref="AC408" si="1134">IFERROR(AC407,"")</f>
        <v>1625</v>
      </c>
      <c r="AD408" s="61">
        <f t="shared" ref="AD408" si="1135">IF(AC408="","",$P$17)</f>
        <v>42.5</v>
      </c>
      <c r="AE408" s="3"/>
      <c r="AF408" s="60">
        <f t="shared" ref="AF408" si="1136">IFERROR(AF407,"")</f>
        <v>1625</v>
      </c>
      <c r="AG408" s="61">
        <f t="shared" ref="AG408" si="1137">IF(AF408="","",$P$17)</f>
        <v>42.5</v>
      </c>
    </row>
    <row r="409" spans="1:33" x14ac:dyDescent="0.5500000000000000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60">
        <f>IFERROR(IF(AC408+((($M$3-$M$5)/($G$3-$G$5)*-1))/100&gt;$C$14,MAX($AC$25:AC408),AC408+((($M$3-$M$5)/($G$3-$G$5)*-1))/100),MAX($AC$25:AC408))</f>
        <v>1625</v>
      </c>
      <c r="AD409" s="61">
        <f t="shared" ref="AD409" si="1138">IF(AC409="","",AC409*$G$5+$M$5)</f>
        <v>42.5</v>
      </c>
      <c r="AE409" s="3"/>
      <c r="AF409" s="60">
        <f>IFERROR(IF(AF408+((($M$3-$M$5)/($G$3-$G$5)*-1))/100&gt;$C$14,MAX($AF$25:AF408),AF408+((($M$3-$M$5)/($G$3-$G$5)*-1))/100),MAX($AF$25:AF408))</f>
        <v>1625</v>
      </c>
      <c r="AG409" s="61">
        <f t="shared" ref="AG409" si="1139">IF(AF409="","",AF409*$G$3+$M$3)</f>
        <v>42.5</v>
      </c>
    </row>
    <row r="410" spans="1:33" x14ac:dyDescent="0.5500000000000000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60">
        <f t="shared" ref="AC410" si="1140">IFERROR(AC409,"")</f>
        <v>1625</v>
      </c>
      <c r="AD410" s="61">
        <f t="shared" ref="AD410" si="1141">IF(AC410="","",$P$17)</f>
        <v>42.5</v>
      </c>
      <c r="AE410" s="3"/>
      <c r="AF410" s="60">
        <f t="shared" ref="AF410" si="1142">IFERROR(AF409,"")</f>
        <v>1625</v>
      </c>
      <c r="AG410" s="61">
        <f t="shared" ref="AG410" si="1143">IF(AF410="","",$P$17)</f>
        <v>42.5</v>
      </c>
    </row>
    <row r="411" spans="1:33" x14ac:dyDescent="0.5500000000000000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60">
        <f>IFERROR(IF(AC410+((($M$3-$M$5)/($G$3-$G$5)*-1))/100&gt;$C$14,MAX($AC$25:AC410),AC410+((($M$3-$M$5)/($G$3-$G$5)*-1))/100),MAX($AC$25:AC410))</f>
        <v>1625</v>
      </c>
      <c r="AD411" s="61">
        <f t="shared" ref="AD411" si="1144">IF(AC411="","",AC411*$G$5+$M$5)</f>
        <v>42.5</v>
      </c>
      <c r="AE411" s="3"/>
      <c r="AF411" s="60">
        <f>IFERROR(IF(AF410+((($M$3-$M$5)/($G$3-$G$5)*-1))/100&gt;$C$14,MAX($AF$25:AF410),AF410+((($M$3-$M$5)/($G$3-$G$5)*-1))/100),MAX($AF$25:AF410))</f>
        <v>1625</v>
      </c>
      <c r="AG411" s="61">
        <f t="shared" ref="AG411" si="1145">IF(AF411="","",AF411*$G$3+$M$3)</f>
        <v>42.5</v>
      </c>
    </row>
    <row r="412" spans="1:33" x14ac:dyDescent="0.5500000000000000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60">
        <f t="shared" ref="AC412" si="1146">IFERROR(AC411,"")</f>
        <v>1625</v>
      </c>
      <c r="AD412" s="61">
        <f t="shared" ref="AD412" si="1147">IF(AC412="","",$P$17)</f>
        <v>42.5</v>
      </c>
      <c r="AE412" s="3"/>
      <c r="AF412" s="60">
        <f t="shared" ref="AF412" si="1148">IFERROR(AF411,"")</f>
        <v>1625</v>
      </c>
      <c r="AG412" s="61">
        <f t="shared" ref="AG412" si="1149">IF(AF412="","",$P$17)</f>
        <v>42.5</v>
      </c>
    </row>
    <row r="413" spans="1:33" x14ac:dyDescent="0.5500000000000000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60">
        <f>IFERROR(IF(AC412+((($M$3-$M$5)/($G$3-$G$5)*-1))/100&gt;$C$14,MAX($AC$25:AC412),AC412+((($M$3-$M$5)/($G$3-$G$5)*-1))/100),MAX($AC$25:AC412))</f>
        <v>1625</v>
      </c>
      <c r="AD413" s="61">
        <f t="shared" ref="AD413" si="1150">IF(AC413="","",AC413*$G$5+$M$5)</f>
        <v>42.5</v>
      </c>
      <c r="AE413" s="3"/>
      <c r="AF413" s="60">
        <f>IFERROR(IF(AF412+((($M$3-$M$5)/($G$3-$G$5)*-1))/100&gt;$C$14,MAX($AF$25:AF412),AF412+((($M$3-$M$5)/($G$3-$G$5)*-1))/100),MAX($AF$25:AF412))</f>
        <v>1625</v>
      </c>
      <c r="AG413" s="61">
        <f t="shared" ref="AG413" si="1151">IF(AF413="","",AF413*$G$3+$M$3)</f>
        <v>42.5</v>
      </c>
    </row>
    <row r="414" spans="1:33" x14ac:dyDescent="0.5500000000000000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60">
        <f t="shared" ref="AC414" si="1152">IFERROR(AC413,"")</f>
        <v>1625</v>
      </c>
      <c r="AD414" s="61">
        <f t="shared" ref="AD414" si="1153">IF(AC414="","",$P$17)</f>
        <v>42.5</v>
      </c>
      <c r="AE414" s="3"/>
      <c r="AF414" s="60">
        <f t="shared" ref="AF414" si="1154">IFERROR(AF413,"")</f>
        <v>1625</v>
      </c>
      <c r="AG414" s="61">
        <f t="shared" ref="AG414" si="1155">IF(AF414="","",$P$17)</f>
        <v>42.5</v>
      </c>
    </row>
    <row r="415" spans="1:33" x14ac:dyDescent="0.5500000000000000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60">
        <f>IFERROR(IF(AC414+((($M$3-$M$5)/($G$3-$G$5)*-1))/100&gt;$C$14,MAX($AC$25:AC414),AC414+((($M$3-$M$5)/($G$3-$G$5)*-1))/100),MAX($AC$25:AC414))</f>
        <v>1625</v>
      </c>
      <c r="AD415" s="61">
        <f t="shared" ref="AD415" si="1156">IF(AC415="","",AC415*$G$5+$M$5)</f>
        <v>42.5</v>
      </c>
      <c r="AE415" s="3"/>
      <c r="AF415" s="60">
        <f>IFERROR(IF(AF414+((($M$3-$M$5)/($G$3-$G$5)*-1))/100&gt;$C$14,MAX($AF$25:AF414),AF414+((($M$3-$M$5)/($G$3-$G$5)*-1))/100),MAX($AF$25:AF414))</f>
        <v>1625</v>
      </c>
      <c r="AG415" s="61">
        <f t="shared" ref="AG415" si="1157">IF(AF415="","",AF415*$G$3+$M$3)</f>
        <v>42.5</v>
      </c>
    </row>
    <row r="416" spans="1:33" x14ac:dyDescent="0.5500000000000000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60">
        <f t="shared" ref="AC416" si="1158">IFERROR(AC415,"")</f>
        <v>1625</v>
      </c>
      <c r="AD416" s="61">
        <f t="shared" ref="AD416" si="1159">IF(AC416="","",$P$17)</f>
        <v>42.5</v>
      </c>
      <c r="AE416" s="3"/>
      <c r="AF416" s="60">
        <f t="shared" ref="AF416" si="1160">IFERROR(AF415,"")</f>
        <v>1625</v>
      </c>
      <c r="AG416" s="61">
        <f t="shared" ref="AG416" si="1161">IF(AF416="","",$P$17)</f>
        <v>42.5</v>
      </c>
    </row>
    <row r="417" spans="1:33" x14ac:dyDescent="0.5500000000000000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60">
        <f>IFERROR(IF(AC416+((($M$3-$M$5)/($G$3-$G$5)*-1))/100&gt;$C$14,MAX($AC$25:AC416),AC416+((($M$3-$M$5)/($G$3-$G$5)*-1))/100),MAX($AC$25:AC416))</f>
        <v>1625</v>
      </c>
      <c r="AD417" s="61">
        <f t="shared" ref="AD417" si="1162">IF(AC417="","",AC417*$G$5+$M$5)</f>
        <v>42.5</v>
      </c>
      <c r="AE417" s="3"/>
      <c r="AF417" s="60">
        <f>IFERROR(IF(AF416+((($M$3-$M$5)/($G$3-$G$5)*-1))/100&gt;$C$14,MAX($AF$25:AF416),AF416+((($M$3-$M$5)/($G$3-$G$5)*-1))/100),MAX($AF$25:AF416))</f>
        <v>1625</v>
      </c>
      <c r="AG417" s="61">
        <f t="shared" ref="AG417" si="1163">IF(AF417="","",AF417*$G$3+$M$3)</f>
        <v>42.5</v>
      </c>
    </row>
    <row r="418" spans="1:33" x14ac:dyDescent="0.5500000000000000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60">
        <f t="shared" ref="AC418" si="1164">IFERROR(AC417,"")</f>
        <v>1625</v>
      </c>
      <c r="AD418" s="61">
        <f t="shared" ref="AD418" si="1165">IF(AC418="","",$P$17)</f>
        <v>42.5</v>
      </c>
      <c r="AE418" s="3"/>
      <c r="AF418" s="60">
        <f t="shared" ref="AF418" si="1166">IFERROR(AF417,"")</f>
        <v>1625</v>
      </c>
      <c r="AG418" s="61">
        <f t="shared" ref="AG418" si="1167">IF(AF418="","",$P$17)</f>
        <v>42.5</v>
      </c>
    </row>
    <row r="419" spans="1:33" x14ac:dyDescent="0.5500000000000000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60">
        <f>IFERROR(IF(AC418+((($M$3-$M$5)/($G$3-$G$5)*-1))/100&gt;$C$14,MAX($AC$25:AC418),AC418+((($M$3-$M$5)/($G$3-$G$5)*-1))/100),MAX($AC$25:AC418))</f>
        <v>1625</v>
      </c>
      <c r="AD419" s="61">
        <f t="shared" ref="AD419" si="1168">IF(AC419="","",AC419*$G$5+$M$5)</f>
        <v>42.5</v>
      </c>
      <c r="AE419" s="3"/>
      <c r="AF419" s="60">
        <f>IFERROR(IF(AF418+((($M$3-$M$5)/($G$3-$G$5)*-1))/100&gt;$C$14,MAX($AF$25:AF418),AF418+((($M$3-$M$5)/($G$3-$G$5)*-1))/100),MAX($AF$25:AF418))</f>
        <v>1625</v>
      </c>
      <c r="AG419" s="61">
        <f t="shared" ref="AG419" si="1169">IF(AF419="","",AF419*$G$3+$M$3)</f>
        <v>42.5</v>
      </c>
    </row>
    <row r="420" spans="1:33" x14ac:dyDescent="0.5500000000000000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60">
        <f t="shared" ref="AC420" si="1170">IFERROR(AC419,"")</f>
        <v>1625</v>
      </c>
      <c r="AD420" s="61">
        <f t="shared" ref="AD420" si="1171">IF(AC420="","",$P$17)</f>
        <v>42.5</v>
      </c>
      <c r="AE420" s="3"/>
      <c r="AF420" s="60">
        <f t="shared" ref="AF420" si="1172">IFERROR(AF419,"")</f>
        <v>1625</v>
      </c>
      <c r="AG420" s="61">
        <f t="shared" ref="AG420" si="1173">IF(AF420="","",$P$17)</f>
        <v>42.5</v>
      </c>
    </row>
    <row r="421" spans="1:33" x14ac:dyDescent="0.5500000000000000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60">
        <f>IFERROR(IF(AC420+((($M$3-$M$5)/($G$3-$G$5)*-1))/100&gt;$C$14,MAX($AC$25:AC420),AC420+((($M$3-$M$5)/($G$3-$G$5)*-1))/100),MAX($AC$25:AC420))</f>
        <v>1625</v>
      </c>
      <c r="AD421" s="61">
        <f t="shared" ref="AD421" si="1174">IF(AC421="","",AC421*$G$5+$M$5)</f>
        <v>42.5</v>
      </c>
      <c r="AE421" s="3"/>
      <c r="AF421" s="60">
        <f>IFERROR(IF(AF420+((($M$3-$M$5)/($G$3-$G$5)*-1))/100&gt;$C$14,MAX($AF$25:AF420),AF420+((($M$3-$M$5)/($G$3-$G$5)*-1))/100),MAX($AF$25:AF420))</f>
        <v>1625</v>
      </c>
      <c r="AG421" s="61">
        <f t="shared" ref="AG421" si="1175">IF(AF421="","",AF421*$G$3+$M$3)</f>
        <v>42.5</v>
      </c>
    </row>
    <row r="422" spans="1:33" x14ac:dyDescent="0.5500000000000000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60">
        <f t="shared" ref="AC422" si="1176">IFERROR(AC421,"")</f>
        <v>1625</v>
      </c>
      <c r="AD422" s="61">
        <f t="shared" ref="AD422" si="1177">IF(AC422="","",$P$17)</f>
        <v>42.5</v>
      </c>
      <c r="AE422" s="3"/>
      <c r="AF422" s="60">
        <f t="shared" ref="AF422" si="1178">IFERROR(AF421,"")</f>
        <v>1625</v>
      </c>
      <c r="AG422" s="61">
        <f t="shared" ref="AG422" si="1179">IF(AF422="","",$P$17)</f>
        <v>42.5</v>
      </c>
    </row>
    <row r="423" spans="1:33" x14ac:dyDescent="0.5500000000000000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60">
        <f>IFERROR(IF(AC422+((($M$3-$M$5)/($G$3-$G$5)*-1))/100&gt;$C$14,MAX($AC$25:AC422),AC422+((($M$3-$M$5)/($G$3-$G$5)*-1))/100),MAX($AC$25:AC422))</f>
        <v>1625</v>
      </c>
      <c r="AD423" s="61">
        <f t="shared" ref="AD423" si="1180">IF(AC423="","",AC423*$G$5+$M$5)</f>
        <v>42.5</v>
      </c>
      <c r="AE423" s="3"/>
      <c r="AF423" s="60">
        <f>IFERROR(IF(AF422+((($M$3-$M$5)/($G$3-$G$5)*-1))/100&gt;$C$14,MAX($AF$25:AF422),AF422+((($M$3-$M$5)/($G$3-$G$5)*-1))/100),MAX($AF$25:AF422))</f>
        <v>1625</v>
      </c>
      <c r="AG423" s="61">
        <f t="shared" ref="AG423" si="1181">IF(AF423="","",AF423*$G$3+$M$3)</f>
        <v>42.5</v>
      </c>
    </row>
    <row r="424" spans="1:33" x14ac:dyDescent="0.5500000000000000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60">
        <f t="shared" ref="AC424" si="1182">IFERROR(AC423,"")</f>
        <v>1625</v>
      </c>
      <c r="AD424" s="61">
        <f t="shared" ref="AD424" si="1183">IF(AC424="","",$P$17)</f>
        <v>42.5</v>
      </c>
      <c r="AE424" s="3"/>
      <c r="AF424" s="60">
        <f t="shared" ref="AF424" si="1184">IFERROR(AF423,"")</f>
        <v>1625</v>
      </c>
      <c r="AG424" s="61">
        <f t="shared" ref="AG424" si="1185">IF(AF424="","",$P$17)</f>
        <v>42.5</v>
      </c>
    </row>
    <row r="425" spans="1:33" x14ac:dyDescent="0.5500000000000000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60">
        <f>IFERROR(IF(AC424+((($M$3-$M$5)/($G$3-$G$5)*-1))/100&gt;$C$14,MAX($AC$25:AC424),AC424+((($M$3-$M$5)/($G$3-$G$5)*-1))/100),MAX($AC$25:AC424))</f>
        <v>1625</v>
      </c>
      <c r="AD425" s="61">
        <f t="shared" ref="AD425" si="1186">IF(AC425="","",AC425*$G$5+$M$5)</f>
        <v>42.5</v>
      </c>
      <c r="AE425" s="3"/>
      <c r="AF425" s="60">
        <f>IFERROR(IF(AF424+((($M$3-$M$5)/($G$3-$G$5)*-1))/100&gt;$C$14,MAX($AF$25:AF424),AF424+((($M$3-$M$5)/($G$3-$G$5)*-1))/100),MAX($AF$25:AF424))</f>
        <v>1625</v>
      </c>
      <c r="AG425" s="61">
        <f t="shared" ref="AG425" si="1187">IF(AF425="","",AF425*$G$3+$M$3)</f>
        <v>42.5</v>
      </c>
    </row>
    <row r="426" spans="1:33" x14ac:dyDescent="0.5500000000000000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60">
        <f t="shared" ref="AC426" si="1188">IFERROR(AC425,"")</f>
        <v>1625</v>
      </c>
      <c r="AD426" s="61">
        <f t="shared" ref="AD426" si="1189">IF(AC426="","",$P$17)</f>
        <v>42.5</v>
      </c>
      <c r="AE426" s="3"/>
      <c r="AF426" s="60">
        <f t="shared" ref="AF426" si="1190">IFERROR(AF425,"")</f>
        <v>1625</v>
      </c>
      <c r="AG426" s="61">
        <f t="shared" ref="AG426" si="1191">IF(AF426="","",$P$17)</f>
        <v>42.5</v>
      </c>
    </row>
    <row r="427" spans="1:33" x14ac:dyDescent="0.5500000000000000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60">
        <f>IFERROR(IF(AC426+((($M$3-$M$5)/($G$3-$G$5)*-1))/100&gt;$C$14,MAX($AC$25:AC426),AC426+((($M$3-$M$5)/($G$3-$G$5)*-1))/100),MAX($AC$25:AC426))</f>
        <v>1625</v>
      </c>
      <c r="AD427" s="61">
        <f t="shared" ref="AD427" si="1192">IF(AC427="","",AC427*$G$5+$M$5)</f>
        <v>42.5</v>
      </c>
      <c r="AE427" s="3"/>
      <c r="AF427" s="60">
        <f>IFERROR(IF(AF426+((($M$3-$M$5)/($G$3-$G$5)*-1))/100&gt;$C$14,MAX($AF$25:AF426),AF426+((($M$3-$M$5)/($G$3-$G$5)*-1))/100),MAX($AF$25:AF426))</f>
        <v>1625</v>
      </c>
      <c r="AG427" s="61">
        <f t="shared" ref="AG427" si="1193">IF(AF427="","",AF427*$G$3+$M$3)</f>
        <v>42.5</v>
      </c>
    </row>
    <row r="428" spans="1:33" x14ac:dyDescent="0.5500000000000000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60">
        <f t="shared" ref="AC428" si="1194">IFERROR(AC427,"")</f>
        <v>1625</v>
      </c>
      <c r="AD428" s="61">
        <f t="shared" ref="AD428" si="1195">IF(AC428="","",$P$17)</f>
        <v>42.5</v>
      </c>
      <c r="AE428" s="3"/>
      <c r="AF428" s="60">
        <f t="shared" ref="AF428" si="1196">IFERROR(AF427,"")</f>
        <v>1625</v>
      </c>
      <c r="AG428" s="61">
        <f t="shared" ref="AG428" si="1197">IF(AF428="","",$P$17)</f>
        <v>42.5</v>
      </c>
    </row>
    <row r="429" spans="1:33" x14ac:dyDescent="0.5500000000000000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60">
        <f>IFERROR(IF(AC428+((($M$3-$M$5)/($G$3-$G$5)*-1))/100&gt;$C$14,MAX($AC$25:AC428),AC428+((($M$3-$M$5)/($G$3-$G$5)*-1))/100),MAX($AC$25:AC428))</f>
        <v>1625</v>
      </c>
      <c r="AD429" s="61">
        <f t="shared" ref="AD429" si="1198">IF(AC429="","",AC429*$G$5+$M$5)</f>
        <v>42.5</v>
      </c>
      <c r="AE429" s="3"/>
      <c r="AF429" s="60">
        <f>IFERROR(IF(AF428+((($M$3-$M$5)/($G$3-$G$5)*-1))/100&gt;$C$14,MAX($AF$25:AF428),AF428+((($M$3-$M$5)/($G$3-$G$5)*-1))/100),MAX($AF$25:AF428))</f>
        <v>1625</v>
      </c>
      <c r="AG429" s="61">
        <f t="shared" ref="AG429" si="1199">IF(AF429="","",AF429*$G$3+$M$3)</f>
        <v>42.5</v>
      </c>
    </row>
    <row r="430" spans="1:33" x14ac:dyDescent="0.5500000000000000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60">
        <f t="shared" ref="AC430" si="1200">IFERROR(AC429,"")</f>
        <v>1625</v>
      </c>
      <c r="AD430" s="61">
        <f t="shared" ref="AD430" si="1201">IF(AC430="","",$P$17)</f>
        <v>42.5</v>
      </c>
      <c r="AE430" s="3"/>
      <c r="AF430" s="60">
        <f t="shared" ref="AF430" si="1202">IFERROR(AF429,"")</f>
        <v>1625</v>
      </c>
      <c r="AG430" s="61">
        <f t="shared" ref="AG430" si="1203">IF(AF430="","",$P$17)</f>
        <v>42.5</v>
      </c>
    </row>
    <row r="431" spans="1:33" x14ac:dyDescent="0.5500000000000000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60">
        <f>IFERROR(IF(AC430+((($M$3-$M$5)/($G$3-$G$5)*-1))/100&gt;$C$14,MAX($AC$25:AC430),AC430+((($M$3-$M$5)/($G$3-$G$5)*-1))/100),MAX($AC$25:AC430))</f>
        <v>1625</v>
      </c>
      <c r="AD431" s="61">
        <f t="shared" ref="AD431" si="1204">IF(AC431="","",AC431*$G$5+$M$5)</f>
        <v>42.5</v>
      </c>
      <c r="AE431" s="3"/>
      <c r="AF431" s="60">
        <f>IFERROR(IF(AF430+((($M$3-$M$5)/($G$3-$G$5)*-1))/100&gt;$C$14,MAX($AF$25:AF430),AF430+((($M$3-$M$5)/($G$3-$G$5)*-1))/100),MAX($AF$25:AF430))</f>
        <v>1625</v>
      </c>
      <c r="AG431" s="61">
        <f t="shared" ref="AG431" si="1205">IF(AF431="","",AF431*$G$3+$M$3)</f>
        <v>42.5</v>
      </c>
    </row>
    <row r="432" spans="1:33" x14ac:dyDescent="0.5500000000000000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60">
        <f t="shared" ref="AC432" si="1206">IFERROR(AC431,"")</f>
        <v>1625</v>
      </c>
      <c r="AD432" s="61">
        <f t="shared" ref="AD432" si="1207">IF(AC432="","",$P$17)</f>
        <v>42.5</v>
      </c>
      <c r="AE432" s="3"/>
      <c r="AF432" s="60">
        <f t="shared" ref="AF432" si="1208">IFERROR(AF431,"")</f>
        <v>1625</v>
      </c>
      <c r="AG432" s="61">
        <f t="shared" ref="AG432" si="1209">IF(AF432="","",$P$17)</f>
        <v>42.5</v>
      </c>
    </row>
    <row r="433" spans="1:33" x14ac:dyDescent="0.5500000000000000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60">
        <f>IFERROR(IF(AC432+((($M$3-$M$5)/($G$3-$G$5)*-1))/100&gt;$C$14,MAX($AC$25:AC432),AC432+((($M$3-$M$5)/($G$3-$G$5)*-1))/100),MAX($AC$25:AC432))</f>
        <v>1625</v>
      </c>
      <c r="AD433" s="61">
        <f t="shared" ref="AD433" si="1210">IF(AC433="","",AC433*$G$5+$M$5)</f>
        <v>42.5</v>
      </c>
      <c r="AE433" s="3"/>
      <c r="AF433" s="60">
        <f>IFERROR(IF(AF432+((($M$3-$M$5)/($G$3-$G$5)*-1))/100&gt;$C$14,MAX($AF$25:AF432),AF432+((($M$3-$M$5)/($G$3-$G$5)*-1))/100),MAX($AF$25:AF432))</f>
        <v>1625</v>
      </c>
      <c r="AG433" s="61">
        <f t="shared" ref="AG433" si="1211">IF(AF433="","",AF433*$G$3+$M$3)</f>
        <v>42.5</v>
      </c>
    </row>
    <row r="434" spans="1:33" x14ac:dyDescent="0.5500000000000000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60">
        <f t="shared" ref="AC434" si="1212">IFERROR(AC433,"")</f>
        <v>1625</v>
      </c>
      <c r="AD434" s="61">
        <f t="shared" ref="AD434" si="1213">IF(AC434="","",$P$17)</f>
        <v>42.5</v>
      </c>
      <c r="AE434" s="3"/>
      <c r="AF434" s="60">
        <f t="shared" ref="AF434" si="1214">IFERROR(AF433,"")</f>
        <v>1625</v>
      </c>
      <c r="AG434" s="61">
        <f t="shared" ref="AG434" si="1215">IF(AF434="","",$P$17)</f>
        <v>42.5</v>
      </c>
    </row>
    <row r="435" spans="1:33" x14ac:dyDescent="0.5500000000000000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60">
        <f>IFERROR(IF(AC434+((($M$3-$M$5)/($G$3-$G$5)*-1))/100&gt;$C$14,MAX($AC$25:AC434),AC434+((($M$3-$M$5)/($G$3-$G$5)*-1))/100),MAX($AC$25:AC434))</f>
        <v>1625</v>
      </c>
      <c r="AD435" s="61">
        <f t="shared" ref="AD435" si="1216">IF(AC435="","",AC435*$G$5+$M$5)</f>
        <v>42.5</v>
      </c>
      <c r="AE435" s="3"/>
      <c r="AF435" s="60">
        <f>IFERROR(IF(AF434+((($M$3-$M$5)/($G$3-$G$5)*-1))/100&gt;$C$14,MAX($AF$25:AF434),AF434+((($M$3-$M$5)/($G$3-$G$5)*-1))/100),MAX($AF$25:AF434))</f>
        <v>1625</v>
      </c>
      <c r="AG435" s="61">
        <f t="shared" ref="AG435" si="1217">IF(AF435="","",AF435*$G$3+$M$3)</f>
        <v>42.5</v>
      </c>
    </row>
    <row r="436" spans="1:33" x14ac:dyDescent="0.5500000000000000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60">
        <f t="shared" ref="AC436" si="1218">IFERROR(AC435,"")</f>
        <v>1625</v>
      </c>
      <c r="AD436" s="61">
        <f t="shared" ref="AD436" si="1219">IF(AC436="","",$P$17)</f>
        <v>42.5</v>
      </c>
      <c r="AE436" s="3"/>
      <c r="AF436" s="60">
        <f t="shared" ref="AF436" si="1220">IFERROR(AF435,"")</f>
        <v>1625</v>
      </c>
      <c r="AG436" s="61">
        <f t="shared" ref="AG436" si="1221">IF(AF436="","",$P$17)</f>
        <v>42.5</v>
      </c>
    </row>
    <row r="437" spans="1:33" x14ac:dyDescent="0.5500000000000000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60">
        <f>IFERROR(IF(AC436+((($M$3-$M$5)/($G$3-$G$5)*-1))/100&gt;$C$14,MAX($AC$25:AC436),AC436+((($M$3-$M$5)/($G$3-$G$5)*-1))/100),MAX($AC$25:AC436))</f>
        <v>1625</v>
      </c>
      <c r="AD437" s="61">
        <f t="shared" ref="AD437" si="1222">IF(AC437="","",AC437*$G$5+$M$5)</f>
        <v>42.5</v>
      </c>
      <c r="AE437" s="3"/>
      <c r="AF437" s="60">
        <f>IFERROR(IF(AF436+((($M$3-$M$5)/($G$3-$G$5)*-1))/100&gt;$C$14,MAX($AF$25:AF436),AF436+((($M$3-$M$5)/($G$3-$G$5)*-1))/100),MAX($AF$25:AF436))</f>
        <v>1625</v>
      </c>
      <c r="AG437" s="61">
        <f t="shared" ref="AG437" si="1223">IF(AF437="","",AF437*$G$3+$M$3)</f>
        <v>42.5</v>
      </c>
    </row>
    <row r="438" spans="1:33" x14ac:dyDescent="0.5500000000000000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60">
        <f t="shared" ref="AC438" si="1224">IFERROR(AC437,"")</f>
        <v>1625</v>
      </c>
      <c r="AD438" s="61">
        <f t="shared" ref="AD438" si="1225">IF(AC438="","",$P$17)</f>
        <v>42.5</v>
      </c>
      <c r="AE438" s="3"/>
      <c r="AF438" s="60">
        <f t="shared" ref="AF438" si="1226">IFERROR(AF437,"")</f>
        <v>1625</v>
      </c>
      <c r="AG438" s="61">
        <f t="shared" ref="AG438" si="1227">IF(AF438="","",$P$17)</f>
        <v>42.5</v>
      </c>
    </row>
    <row r="439" spans="1:33" x14ac:dyDescent="0.5500000000000000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60">
        <f>IFERROR(IF(AC438+((($M$3-$M$5)/($G$3-$G$5)*-1))/100&gt;$C$14,MAX($AC$25:AC438),AC438+((($M$3-$M$5)/($G$3-$G$5)*-1))/100),MAX($AC$25:AC438))</f>
        <v>1625</v>
      </c>
      <c r="AD439" s="61">
        <f t="shared" ref="AD439" si="1228">IF(AC439="","",AC439*$G$5+$M$5)</f>
        <v>42.5</v>
      </c>
      <c r="AE439" s="3"/>
      <c r="AF439" s="60">
        <f>IFERROR(IF(AF438+((($M$3-$M$5)/($G$3-$G$5)*-1))/100&gt;$C$14,MAX($AF$25:AF438),AF438+((($M$3-$M$5)/($G$3-$G$5)*-1))/100),MAX($AF$25:AF438))</f>
        <v>1625</v>
      </c>
      <c r="AG439" s="61">
        <f t="shared" ref="AG439" si="1229">IF(AF439="","",AF439*$G$3+$M$3)</f>
        <v>42.5</v>
      </c>
    </row>
    <row r="440" spans="1:33" x14ac:dyDescent="0.5500000000000000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60">
        <f t="shared" ref="AC440" si="1230">IFERROR(AC439,"")</f>
        <v>1625</v>
      </c>
      <c r="AD440" s="61">
        <f t="shared" ref="AD440" si="1231">IF(AC440="","",$P$17)</f>
        <v>42.5</v>
      </c>
      <c r="AE440" s="3"/>
      <c r="AF440" s="60">
        <f t="shared" ref="AF440" si="1232">IFERROR(AF439,"")</f>
        <v>1625</v>
      </c>
      <c r="AG440" s="61">
        <f t="shared" ref="AG440" si="1233">IF(AF440="","",$P$17)</f>
        <v>42.5</v>
      </c>
    </row>
    <row r="441" spans="1:33" x14ac:dyDescent="0.5500000000000000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60">
        <f>IFERROR(IF(AC440+((($M$3-$M$5)/($G$3-$G$5)*-1))/100&gt;$C$14,MAX($AC$25:AC440),AC440+((($M$3-$M$5)/($G$3-$G$5)*-1))/100),MAX($AC$25:AC440))</f>
        <v>1625</v>
      </c>
      <c r="AD441" s="61">
        <f t="shared" ref="AD441" si="1234">IF(AC441="","",AC441*$G$5+$M$5)</f>
        <v>42.5</v>
      </c>
      <c r="AE441" s="3"/>
      <c r="AF441" s="60">
        <f>IFERROR(IF(AF440+((($M$3-$M$5)/($G$3-$G$5)*-1))/100&gt;$C$14,MAX($AF$25:AF440),AF440+((($M$3-$M$5)/($G$3-$G$5)*-1))/100),MAX($AF$25:AF440))</f>
        <v>1625</v>
      </c>
      <c r="AG441" s="61">
        <f t="shared" ref="AG441" si="1235">IF(AF441="","",AF441*$G$3+$M$3)</f>
        <v>42.5</v>
      </c>
    </row>
    <row r="442" spans="1:33" x14ac:dyDescent="0.5500000000000000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60">
        <f t="shared" ref="AC442" si="1236">IFERROR(AC441,"")</f>
        <v>1625</v>
      </c>
      <c r="AD442" s="61">
        <f t="shared" ref="AD442" si="1237">IF(AC442="","",$P$17)</f>
        <v>42.5</v>
      </c>
      <c r="AE442" s="3"/>
      <c r="AF442" s="60">
        <f t="shared" ref="AF442" si="1238">IFERROR(AF441,"")</f>
        <v>1625</v>
      </c>
      <c r="AG442" s="61">
        <f t="shared" ref="AG442" si="1239">IF(AF442="","",$P$17)</f>
        <v>42.5</v>
      </c>
    </row>
    <row r="443" spans="1:33" x14ac:dyDescent="0.5500000000000000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60">
        <f>IFERROR(IF(AC442+((($M$3-$M$5)/($G$3-$G$5)*-1))/100&gt;$C$14,MAX($AC$25:AC442),AC442+((($M$3-$M$5)/($G$3-$G$5)*-1))/100),MAX($AC$25:AC442))</f>
        <v>1625</v>
      </c>
      <c r="AD443" s="61">
        <f t="shared" ref="AD443" si="1240">IF(AC443="","",AC443*$G$5+$M$5)</f>
        <v>42.5</v>
      </c>
      <c r="AE443" s="3"/>
      <c r="AF443" s="60">
        <f>IFERROR(IF(AF442+((($M$3-$M$5)/($G$3-$G$5)*-1))/100&gt;$C$14,MAX($AF$25:AF442),AF442+((($M$3-$M$5)/($G$3-$G$5)*-1))/100),MAX($AF$25:AF442))</f>
        <v>1625</v>
      </c>
      <c r="AG443" s="61">
        <f t="shared" ref="AG443" si="1241">IF(AF443="","",AF443*$G$3+$M$3)</f>
        <v>42.5</v>
      </c>
    </row>
    <row r="444" spans="1:33" x14ac:dyDescent="0.5500000000000000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60">
        <f t="shared" ref="AC444" si="1242">IFERROR(AC443,"")</f>
        <v>1625</v>
      </c>
      <c r="AD444" s="61">
        <f t="shared" ref="AD444" si="1243">IF(AC444="","",$P$17)</f>
        <v>42.5</v>
      </c>
      <c r="AE444" s="3"/>
      <c r="AF444" s="60">
        <f t="shared" ref="AF444" si="1244">IFERROR(AF443,"")</f>
        <v>1625</v>
      </c>
      <c r="AG444" s="61">
        <f t="shared" ref="AG444" si="1245">IF(AF444="","",$P$17)</f>
        <v>42.5</v>
      </c>
    </row>
    <row r="445" spans="1:33" x14ac:dyDescent="0.5500000000000000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60">
        <f>IFERROR(IF(AC444+((($M$3-$M$5)/($G$3-$G$5)*-1))/100&gt;$C$14,MAX($AC$25:AC444),AC444+((($M$3-$M$5)/($G$3-$G$5)*-1))/100),MAX($AC$25:AC444))</f>
        <v>1625</v>
      </c>
      <c r="AD445" s="61">
        <f t="shared" ref="AD445" si="1246">IF(AC445="","",AC445*$G$5+$M$5)</f>
        <v>42.5</v>
      </c>
      <c r="AE445" s="3"/>
      <c r="AF445" s="60">
        <f>IFERROR(IF(AF444+((($M$3-$M$5)/($G$3-$G$5)*-1))/100&gt;$C$14,MAX($AF$25:AF444),AF444+((($M$3-$M$5)/($G$3-$G$5)*-1))/100),MAX($AF$25:AF444))</f>
        <v>1625</v>
      </c>
      <c r="AG445" s="61">
        <f t="shared" ref="AG445" si="1247">IF(AF445="","",AF445*$G$3+$M$3)</f>
        <v>42.5</v>
      </c>
    </row>
    <row r="446" spans="1:33" x14ac:dyDescent="0.5500000000000000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60">
        <f t="shared" ref="AC446" si="1248">IFERROR(AC445,"")</f>
        <v>1625</v>
      </c>
      <c r="AD446" s="61">
        <f t="shared" ref="AD446" si="1249">IF(AC446="","",$P$17)</f>
        <v>42.5</v>
      </c>
      <c r="AE446" s="3"/>
      <c r="AF446" s="60">
        <f t="shared" ref="AF446" si="1250">IFERROR(AF445,"")</f>
        <v>1625</v>
      </c>
      <c r="AG446" s="61">
        <f t="shared" ref="AG446" si="1251">IF(AF446="","",$P$17)</f>
        <v>42.5</v>
      </c>
    </row>
    <row r="447" spans="1:33" x14ac:dyDescent="0.5500000000000000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60">
        <f>IFERROR(IF(AC446+((($M$3-$M$5)/($G$3-$G$5)*-1))/100&gt;$C$14,MAX($AC$25:AC446),AC446+((($M$3-$M$5)/($G$3-$G$5)*-1))/100),MAX($AC$25:AC446))</f>
        <v>1625</v>
      </c>
      <c r="AD447" s="61">
        <f t="shared" ref="AD447" si="1252">IF(AC447="","",AC447*$G$5+$M$5)</f>
        <v>42.5</v>
      </c>
      <c r="AE447" s="3"/>
      <c r="AF447" s="60">
        <f>IFERROR(IF(AF446+((($M$3-$M$5)/($G$3-$G$5)*-1))/100&gt;$C$14,MAX($AF$25:AF446),AF446+((($M$3-$M$5)/($G$3-$G$5)*-1))/100),MAX($AF$25:AF446))</f>
        <v>1625</v>
      </c>
      <c r="AG447" s="61">
        <f t="shared" ref="AG447" si="1253">IF(AF447="","",AF447*$G$3+$M$3)</f>
        <v>42.5</v>
      </c>
    </row>
    <row r="448" spans="1:33" x14ac:dyDescent="0.5500000000000000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60">
        <f t="shared" ref="AC448" si="1254">IFERROR(AC447,"")</f>
        <v>1625</v>
      </c>
      <c r="AD448" s="61">
        <f t="shared" ref="AD448" si="1255">IF(AC448="","",$P$17)</f>
        <v>42.5</v>
      </c>
      <c r="AE448" s="3"/>
      <c r="AF448" s="60">
        <f t="shared" ref="AF448" si="1256">IFERROR(AF447,"")</f>
        <v>1625</v>
      </c>
      <c r="AG448" s="61">
        <f t="shared" ref="AG448" si="1257">IF(AF448="","",$P$17)</f>
        <v>42.5</v>
      </c>
    </row>
    <row r="449" spans="1:33" x14ac:dyDescent="0.5500000000000000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60">
        <f>IFERROR(IF(AC448+((($M$3-$M$5)/($G$3-$G$5)*-1))/100&gt;$C$14,MAX($AC$25:AC448),AC448+((($M$3-$M$5)/($G$3-$G$5)*-1))/100),MAX($AC$25:AC448))</f>
        <v>1625</v>
      </c>
      <c r="AD449" s="61">
        <f t="shared" ref="AD449" si="1258">IF(AC449="","",AC449*$G$5+$M$5)</f>
        <v>42.5</v>
      </c>
      <c r="AE449" s="3"/>
      <c r="AF449" s="60">
        <f>IFERROR(IF(AF448+((($M$3-$M$5)/($G$3-$G$5)*-1))/100&gt;$C$14,MAX($AF$25:AF448),AF448+((($M$3-$M$5)/($G$3-$G$5)*-1))/100),MAX($AF$25:AF448))</f>
        <v>1625</v>
      </c>
      <c r="AG449" s="61">
        <f t="shared" ref="AG449" si="1259">IF(AF449="","",AF449*$G$3+$M$3)</f>
        <v>42.5</v>
      </c>
    </row>
    <row r="450" spans="1:33" x14ac:dyDescent="0.5500000000000000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60">
        <f t="shared" ref="AC450" si="1260">IFERROR(AC449,"")</f>
        <v>1625</v>
      </c>
      <c r="AD450" s="61">
        <f t="shared" ref="AD450" si="1261">IF(AC450="","",$P$17)</f>
        <v>42.5</v>
      </c>
      <c r="AE450" s="3"/>
      <c r="AF450" s="60">
        <f t="shared" ref="AF450" si="1262">IFERROR(AF449,"")</f>
        <v>1625</v>
      </c>
      <c r="AG450" s="61">
        <f t="shared" ref="AG450" si="1263">IF(AF450="","",$P$17)</f>
        <v>42.5</v>
      </c>
    </row>
  </sheetData>
  <mergeCells count="39">
    <mergeCell ref="A10:D10"/>
    <mergeCell ref="G10:J10"/>
    <mergeCell ref="L10:O10"/>
    <mergeCell ref="R10:U10"/>
    <mergeCell ref="Y1:AA1"/>
    <mergeCell ref="G3:J3"/>
    <mergeCell ref="M3:P3"/>
    <mergeCell ref="G5:J5"/>
    <mergeCell ref="M5:P5"/>
    <mergeCell ref="A11:D11"/>
    <mergeCell ref="G11:J11"/>
    <mergeCell ref="M11:P11"/>
    <mergeCell ref="R11:U11"/>
    <mergeCell ref="A12:D12"/>
    <mergeCell ref="G12:J12"/>
    <mergeCell ref="C13:F13"/>
    <mergeCell ref="H13:K13"/>
    <mergeCell ref="C14:F14"/>
    <mergeCell ref="A17:D17"/>
    <mergeCell ref="F17:I17"/>
    <mergeCell ref="K17:N17"/>
    <mergeCell ref="P17:S17"/>
    <mergeCell ref="A20:D20"/>
    <mergeCell ref="F20:I20"/>
    <mergeCell ref="K20:N20"/>
    <mergeCell ref="A23:D23"/>
    <mergeCell ref="G23:J23"/>
    <mergeCell ref="L23:O23"/>
    <mergeCell ref="A28:D28"/>
    <mergeCell ref="G28:J28"/>
    <mergeCell ref="L28:O28"/>
    <mergeCell ref="R28:U28"/>
    <mergeCell ref="A24:D24"/>
    <mergeCell ref="G24:J24"/>
    <mergeCell ref="L24:O24"/>
    <mergeCell ref="R24:U24"/>
    <mergeCell ref="A27:D27"/>
    <mergeCell ref="G27:J27"/>
    <mergeCell ref="L27:O27"/>
  </mergeCells>
  <conditionalFormatting sqref="Q5:U5">
    <cfRule type="expression" dxfId="7" priority="2">
      <formula>$AB$4="Nej"</formula>
    </cfRule>
  </conditionalFormatting>
  <conditionalFormatting sqref="Q5:T5">
    <cfRule type="expression" dxfId="6" priority="1">
      <formula>$AB$4="Nej"</formula>
    </cfRule>
  </conditionalFormatting>
  <hyperlinks>
    <hyperlink ref="Y1:AA1" location="Menu!A1" display="BACK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0"/>
  <sheetViews>
    <sheetView workbookViewId="0"/>
  </sheetViews>
  <sheetFormatPr defaultColWidth="13.68359375" defaultRowHeight="14.4" x14ac:dyDescent="0.55000000000000004"/>
  <cols>
    <col min="1" max="28" width="3.15625" customWidth="1"/>
    <col min="34" max="16384" width="13.68359375" style="68"/>
  </cols>
  <sheetData>
    <row r="1" spans="1:33" ht="18.3" x14ac:dyDescent="0.7">
      <c r="A1" s="2" t="s">
        <v>28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168" t="s">
        <v>2</v>
      </c>
      <c r="Z1" s="168"/>
      <c r="AA1" s="168"/>
      <c r="AB1" s="70"/>
      <c r="AC1" s="71"/>
      <c r="AD1" s="71"/>
      <c r="AE1" s="72"/>
      <c r="AF1" s="71"/>
      <c r="AG1" s="71"/>
    </row>
    <row r="2" spans="1:33" ht="18.3" x14ac:dyDescent="0.7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0"/>
      <c r="Z2" s="70"/>
      <c r="AA2" s="70"/>
      <c r="AB2" s="72"/>
      <c r="AC2" s="72"/>
      <c r="AD2" s="72"/>
      <c r="AE2" s="72"/>
      <c r="AF2" s="72"/>
      <c r="AG2" s="72"/>
    </row>
    <row r="3" spans="1:33" ht="18.3" x14ac:dyDescent="0.7">
      <c r="A3" s="75" t="s">
        <v>29</v>
      </c>
      <c r="B3" s="74"/>
      <c r="C3" s="74"/>
      <c r="D3" s="76" t="s">
        <v>9</v>
      </c>
      <c r="E3" s="77" t="s">
        <v>20</v>
      </c>
      <c r="F3" s="77" t="s">
        <v>14</v>
      </c>
      <c r="G3" s="77" t="s">
        <v>30</v>
      </c>
      <c r="H3" s="77" t="s">
        <v>24</v>
      </c>
      <c r="I3" s="77" t="s">
        <v>23</v>
      </c>
      <c r="J3" s="70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9"/>
      <c r="Z3" s="79"/>
      <c r="AA3" s="70"/>
      <c r="AB3" s="70"/>
      <c r="AC3" s="70"/>
      <c r="AD3" s="70"/>
      <c r="AE3" s="70"/>
      <c r="AF3" s="70"/>
      <c r="AG3" s="70"/>
    </row>
    <row r="4" spans="1:33" ht="18.3" x14ac:dyDescent="0.7">
      <c r="A4" s="73"/>
      <c r="B4" s="74"/>
      <c r="C4" s="74"/>
      <c r="D4" s="78"/>
      <c r="E4" s="78"/>
      <c r="F4" s="70"/>
      <c r="G4" s="70"/>
      <c r="H4" s="70"/>
      <c r="I4" s="70"/>
      <c r="J4" s="70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9"/>
      <c r="Z4" s="79"/>
      <c r="AA4" s="70"/>
      <c r="AB4" s="70"/>
      <c r="AC4" s="70"/>
      <c r="AD4" s="70"/>
      <c r="AE4" s="70"/>
      <c r="AF4" s="70"/>
      <c r="AG4" s="70"/>
    </row>
    <row r="5" spans="1:33" ht="18.600000000000001" x14ac:dyDescent="0.75">
      <c r="A5" s="80" t="s">
        <v>31</v>
      </c>
      <c r="B5" s="74"/>
      <c r="C5" s="74"/>
      <c r="D5" s="74"/>
      <c r="E5" s="74"/>
      <c r="F5" s="81" t="s">
        <v>4</v>
      </c>
      <c r="G5" s="82" t="s">
        <v>20</v>
      </c>
      <c r="H5" s="191">
        <v>5000</v>
      </c>
      <c r="I5" s="191"/>
      <c r="J5" s="191"/>
      <c r="K5" s="191"/>
      <c r="L5" s="83" t="s">
        <v>30</v>
      </c>
      <c r="M5" s="191">
        <v>40</v>
      </c>
      <c r="N5" s="191"/>
      <c r="O5" s="191"/>
      <c r="P5" s="191"/>
      <c r="Q5" s="78" t="s">
        <v>32</v>
      </c>
      <c r="R5" s="191">
        <v>45000</v>
      </c>
      <c r="S5" s="191"/>
      <c r="T5" s="191"/>
      <c r="U5" s="191"/>
      <c r="V5" s="83" t="s">
        <v>30</v>
      </c>
      <c r="W5" s="191">
        <v>10</v>
      </c>
      <c r="X5" s="191"/>
      <c r="Y5" s="191"/>
      <c r="Z5" s="191"/>
      <c r="AA5" s="84" t="s">
        <v>23</v>
      </c>
      <c r="AB5" s="70"/>
      <c r="AC5" s="70"/>
      <c r="AD5" s="70"/>
      <c r="AE5" s="70"/>
      <c r="AF5" s="70"/>
      <c r="AG5" s="70"/>
    </row>
    <row r="6" spans="1:33" ht="16.8" x14ac:dyDescent="0.75">
      <c r="A6" s="80" t="s">
        <v>33</v>
      </c>
      <c r="B6" s="70"/>
      <c r="C6" s="70"/>
      <c r="D6" s="70"/>
      <c r="E6" s="70"/>
      <c r="F6" s="81" t="s">
        <v>4</v>
      </c>
      <c r="G6" s="82" t="s">
        <v>20</v>
      </c>
      <c r="H6" s="191">
        <v>5000</v>
      </c>
      <c r="I6" s="191"/>
      <c r="J6" s="191"/>
      <c r="K6" s="191"/>
      <c r="L6" s="83" t="s">
        <v>30</v>
      </c>
      <c r="M6" s="191">
        <v>20</v>
      </c>
      <c r="N6" s="191"/>
      <c r="O6" s="191"/>
      <c r="P6" s="191"/>
      <c r="Q6" s="78" t="s">
        <v>32</v>
      </c>
      <c r="R6" s="191">
        <v>42000</v>
      </c>
      <c r="S6" s="191"/>
      <c r="T6" s="191"/>
      <c r="U6" s="191"/>
      <c r="V6" s="83" t="s">
        <v>30</v>
      </c>
      <c r="W6" s="191">
        <v>30</v>
      </c>
      <c r="X6" s="191"/>
      <c r="Y6" s="191"/>
      <c r="Z6" s="191"/>
      <c r="AA6" s="84" t="s">
        <v>23</v>
      </c>
      <c r="AB6" s="70"/>
      <c r="AC6" s="85"/>
      <c r="AD6" s="85"/>
      <c r="AE6" s="85"/>
      <c r="AF6" s="85"/>
      <c r="AG6" s="85"/>
    </row>
    <row r="7" spans="1:33" x14ac:dyDescent="0.55000000000000004">
      <c r="A7" s="70"/>
      <c r="B7" s="70"/>
      <c r="C7" s="70"/>
      <c r="D7" s="70"/>
      <c r="E7" s="70"/>
      <c r="F7" s="70"/>
      <c r="G7" s="70"/>
      <c r="H7" s="70"/>
      <c r="I7" s="70"/>
      <c r="J7" s="70"/>
      <c r="K7" s="86"/>
      <c r="L7" s="87"/>
      <c r="M7" s="82"/>
      <c r="N7" s="70"/>
      <c r="O7" s="70"/>
      <c r="P7" s="70"/>
      <c r="Q7" s="70"/>
      <c r="R7" s="70"/>
      <c r="S7" s="70"/>
      <c r="T7" s="70"/>
      <c r="U7" s="70"/>
      <c r="V7" s="70"/>
      <c r="W7" s="70"/>
      <c r="X7" s="88"/>
      <c r="Y7" s="88"/>
      <c r="Z7" s="88"/>
      <c r="AA7" s="88"/>
      <c r="AB7" s="85"/>
      <c r="AC7" s="85"/>
      <c r="AD7" s="85"/>
      <c r="AE7" s="85"/>
      <c r="AF7" s="85"/>
      <c r="AG7" s="89"/>
    </row>
    <row r="8" spans="1:33" x14ac:dyDescent="0.55000000000000004">
      <c r="A8" s="90" t="s">
        <v>34</v>
      </c>
      <c r="B8" s="90"/>
      <c r="C8" s="90"/>
      <c r="D8" s="90"/>
      <c r="E8" s="90"/>
      <c r="F8" s="90"/>
      <c r="G8" s="90"/>
      <c r="H8" s="77" t="s">
        <v>35</v>
      </c>
      <c r="I8" s="76" t="s">
        <v>4</v>
      </c>
      <c r="J8" s="91" t="s">
        <v>36</v>
      </c>
      <c r="K8" s="92" t="s">
        <v>16</v>
      </c>
      <c r="L8" s="91" t="s">
        <v>5</v>
      </c>
      <c r="M8" s="77" t="s">
        <v>6</v>
      </c>
      <c r="N8" s="93" t="s">
        <v>37</v>
      </c>
      <c r="O8" s="94" t="s">
        <v>38</v>
      </c>
      <c r="P8" s="70"/>
      <c r="Q8" s="90"/>
      <c r="R8" s="90"/>
      <c r="S8" s="90"/>
      <c r="T8" s="90"/>
      <c r="U8" s="70"/>
      <c r="V8" s="70"/>
      <c r="W8" s="70"/>
      <c r="X8" s="70"/>
      <c r="Y8" s="70"/>
      <c r="Z8" s="70"/>
      <c r="AA8" s="70"/>
      <c r="AB8" s="95"/>
      <c r="AC8" s="96"/>
      <c r="AD8" s="95"/>
      <c r="AE8" s="85"/>
      <c r="AF8" s="85"/>
      <c r="AG8" s="85"/>
    </row>
    <row r="9" spans="1:33" x14ac:dyDescent="0.55000000000000004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85"/>
      <c r="AC9" s="85"/>
      <c r="AD9" s="85"/>
      <c r="AE9" s="95"/>
      <c r="AF9" s="95"/>
      <c r="AG9" s="85"/>
    </row>
    <row r="10" spans="1:33" x14ac:dyDescent="0.55000000000000004">
      <c r="A10" s="97" t="s">
        <v>39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48"/>
      <c r="N10" s="48"/>
      <c r="O10" s="99"/>
      <c r="P10" s="100"/>
      <c r="Q10" s="100"/>
      <c r="R10" s="21"/>
      <c r="S10" s="48"/>
      <c r="T10" s="98"/>
      <c r="U10" s="70"/>
      <c r="V10" s="70"/>
      <c r="W10" s="70"/>
      <c r="X10" s="70"/>
      <c r="Y10" s="70"/>
      <c r="Z10" s="88"/>
      <c r="AA10" s="88"/>
      <c r="AB10" s="16"/>
      <c r="AC10" s="16"/>
      <c r="AD10" s="16"/>
      <c r="AE10" s="85"/>
      <c r="AF10" s="85"/>
      <c r="AG10" s="85"/>
    </row>
    <row r="11" spans="1:33" x14ac:dyDescent="0.55000000000000004">
      <c r="A11" s="181" t="s">
        <v>40</v>
      </c>
      <c r="B11" s="181"/>
      <c r="C11" s="181"/>
      <c r="D11" s="181"/>
      <c r="E11" s="181"/>
      <c r="F11" s="181"/>
      <c r="G11" s="181"/>
      <c r="H11" s="182" t="s">
        <v>9</v>
      </c>
      <c r="I11" s="101" t="s">
        <v>20</v>
      </c>
      <c r="J11" s="183">
        <f>M6</f>
        <v>20</v>
      </c>
      <c r="K11" s="183"/>
      <c r="L11" s="183"/>
      <c r="M11" s="183"/>
      <c r="N11" s="102" t="s">
        <v>11</v>
      </c>
      <c r="O11" s="184">
        <f>W6</f>
        <v>30</v>
      </c>
      <c r="P11" s="184"/>
      <c r="Q11" s="184"/>
      <c r="R11" s="184"/>
      <c r="S11" s="101" t="s">
        <v>23</v>
      </c>
      <c r="T11" s="185" t="s">
        <v>9</v>
      </c>
      <c r="U11" s="187">
        <f>(J11-O11)/(J12-O12)</f>
        <v>2.7027027027027027E-4</v>
      </c>
      <c r="V11" s="187"/>
      <c r="W11" s="187"/>
      <c r="X11" s="187"/>
      <c r="Y11" s="70"/>
      <c r="Z11" s="88"/>
      <c r="AA11" s="88"/>
      <c r="AB11" s="88"/>
      <c r="AC11" s="88"/>
      <c r="AD11" s="88"/>
      <c r="AE11" s="16"/>
      <c r="AF11" s="16"/>
      <c r="AG11" s="85"/>
    </row>
    <row r="12" spans="1:33" x14ac:dyDescent="0.55000000000000004">
      <c r="A12" s="181"/>
      <c r="B12" s="181"/>
      <c r="C12" s="181"/>
      <c r="D12" s="181"/>
      <c r="E12" s="181"/>
      <c r="F12" s="181"/>
      <c r="G12" s="181"/>
      <c r="H12" s="182"/>
      <c r="I12" s="70" t="s">
        <v>20</v>
      </c>
      <c r="J12" s="189">
        <f>H6</f>
        <v>5000</v>
      </c>
      <c r="K12" s="189"/>
      <c r="L12" s="189"/>
      <c r="M12" s="189"/>
      <c r="N12" s="103" t="s">
        <v>11</v>
      </c>
      <c r="O12" s="190">
        <f>R6</f>
        <v>42000</v>
      </c>
      <c r="P12" s="190"/>
      <c r="Q12" s="190"/>
      <c r="R12" s="190"/>
      <c r="S12" s="70" t="s">
        <v>23</v>
      </c>
      <c r="T12" s="186"/>
      <c r="U12" s="188"/>
      <c r="V12" s="188"/>
      <c r="W12" s="188"/>
      <c r="X12" s="188"/>
      <c r="Y12" s="88"/>
      <c r="Z12" s="88"/>
      <c r="AA12" s="88"/>
      <c r="AB12" s="85"/>
      <c r="AC12" s="85"/>
      <c r="AD12" s="85"/>
      <c r="AE12" s="85"/>
      <c r="AF12" s="85"/>
      <c r="AG12" s="85"/>
    </row>
    <row r="13" spans="1:33" x14ac:dyDescent="0.55000000000000004">
      <c r="A13" s="181" t="s">
        <v>40</v>
      </c>
      <c r="B13" s="181"/>
      <c r="C13" s="181"/>
      <c r="D13" s="181"/>
      <c r="E13" s="181"/>
      <c r="F13" s="181"/>
      <c r="G13" s="181"/>
      <c r="H13" s="182" t="s">
        <v>9</v>
      </c>
      <c r="I13" s="101" t="s">
        <v>20</v>
      </c>
      <c r="J13" s="183">
        <f>M5</f>
        <v>40</v>
      </c>
      <c r="K13" s="183"/>
      <c r="L13" s="183"/>
      <c r="M13" s="183"/>
      <c r="N13" s="102" t="s">
        <v>11</v>
      </c>
      <c r="O13" s="184">
        <f>W5</f>
        <v>10</v>
      </c>
      <c r="P13" s="184"/>
      <c r="Q13" s="184"/>
      <c r="R13" s="184"/>
      <c r="S13" s="101" t="s">
        <v>23</v>
      </c>
      <c r="T13" s="185" t="s">
        <v>9</v>
      </c>
      <c r="U13" s="187">
        <f>(J13-O13)/(J14-O14)</f>
        <v>-7.5000000000000002E-4</v>
      </c>
      <c r="V13" s="187"/>
      <c r="W13" s="187"/>
      <c r="X13" s="187"/>
      <c r="Y13" s="88"/>
      <c r="Z13" s="95"/>
      <c r="AA13" s="95"/>
      <c r="AB13" s="85"/>
      <c r="AC13" s="85"/>
      <c r="AD13" s="85"/>
      <c r="AE13" s="85"/>
      <c r="AF13" s="85"/>
      <c r="AG13" s="85"/>
    </row>
    <row r="14" spans="1:33" x14ac:dyDescent="0.55000000000000004">
      <c r="A14" s="181"/>
      <c r="B14" s="181"/>
      <c r="C14" s="181"/>
      <c r="D14" s="181"/>
      <c r="E14" s="181"/>
      <c r="F14" s="181"/>
      <c r="G14" s="181"/>
      <c r="H14" s="182"/>
      <c r="I14" s="70" t="s">
        <v>20</v>
      </c>
      <c r="J14" s="189">
        <f>H5</f>
        <v>5000</v>
      </c>
      <c r="K14" s="189"/>
      <c r="L14" s="189"/>
      <c r="M14" s="189"/>
      <c r="N14" s="103" t="s">
        <v>11</v>
      </c>
      <c r="O14" s="190">
        <f>R5</f>
        <v>45000</v>
      </c>
      <c r="P14" s="190"/>
      <c r="Q14" s="190"/>
      <c r="R14" s="190"/>
      <c r="S14" s="70" t="s">
        <v>23</v>
      </c>
      <c r="T14" s="186"/>
      <c r="U14" s="188"/>
      <c r="V14" s="188"/>
      <c r="W14" s="188"/>
      <c r="X14" s="188"/>
      <c r="Y14" s="88"/>
      <c r="Z14" s="90" t="s">
        <v>41</v>
      </c>
      <c r="AA14" s="95"/>
      <c r="AB14" s="85"/>
      <c r="AC14" s="85"/>
      <c r="AD14" s="85"/>
      <c r="AE14" s="85"/>
      <c r="AF14" s="85"/>
      <c r="AG14" s="85"/>
    </row>
    <row r="15" spans="1:33" x14ac:dyDescent="0.55000000000000004">
      <c r="A15" s="104"/>
      <c r="B15" s="104"/>
      <c r="C15" s="104"/>
      <c r="D15" s="104"/>
      <c r="E15" s="104"/>
      <c r="F15" s="104"/>
      <c r="G15" s="104"/>
      <c r="H15" s="105"/>
      <c r="I15" s="70"/>
      <c r="J15" s="83"/>
      <c r="K15" s="83"/>
      <c r="L15" s="83"/>
      <c r="M15" s="83"/>
      <c r="N15" s="102"/>
      <c r="O15" s="106"/>
      <c r="P15" s="106"/>
      <c r="Q15" s="106"/>
      <c r="R15" s="106"/>
      <c r="S15" s="70"/>
      <c r="T15" s="107"/>
      <c r="U15" s="108"/>
      <c r="V15" s="108"/>
      <c r="W15" s="108"/>
      <c r="X15" s="108"/>
      <c r="Y15" s="88"/>
      <c r="Z15" s="70"/>
      <c r="AA15" s="95"/>
      <c r="AB15" s="85"/>
      <c r="AC15" s="85"/>
      <c r="AD15" s="85"/>
      <c r="AE15" s="85"/>
      <c r="AF15" s="85"/>
      <c r="AG15" s="85"/>
    </row>
    <row r="16" spans="1:33" x14ac:dyDescent="0.55000000000000004">
      <c r="A16" s="109" t="s">
        <v>42</v>
      </c>
      <c r="B16" s="110"/>
      <c r="C16" s="110"/>
      <c r="D16" s="110"/>
      <c r="E16" s="110"/>
      <c r="F16" s="111"/>
      <c r="G16" s="90"/>
      <c r="H16" s="9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95"/>
      <c r="AA16" s="95"/>
      <c r="AB16" s="85"/>
      <c r="AC16" s="85"/>
      <c r="AD16" s="85"/>
      <c r="AE16" s="85"/>
      <c r="AF16" s="85"/>
      <c r="AG16" s="85"/>
    </row>
    <row r="17" spans="1:33" x14ac:dyDescent="0.55000000000000004">
      <c r="A17" s="178" t="s">
        <v>43</v>
      </c>
      <c r="B17" s="178"/>
      <c r="C17" s="178"/>
      <c r="D17" s="178"/>
      <c r="E17" s="178"/>
      <c r="F17" s="178"/>
      <c r="G17" s="112" t="s">
        <v>9</v>
      </c>
      <c r="H17" s="177" t="s">
        <v>35</v>
      </c>
      <c r="I17" s="177"/>
      <c r="J17" s="177"/>
      <c r="K17" s="177"/>
      <c r="L17" s="111" t="s">
        <v>4</v>
      </c>
      <c r="M17" s="179" t="s">
        <v>36</v>
      </c>
      <c r="N17" s="179"/>
      <c r="O17" s="179"/>
      <c r="P17" s="179"/>
      <c r="Q17" s="92" t="s">
        <v>16</v>
      </c>
      <c r="R17" s="177" t="s">
        <v>5</v>
      </c>
      <c r="S17" s="177"/>
      <c r="T17" s="177"/>
      <c r="U17" s="177"/>
      <c r="V17" s="111" t="s">
        <v>6</v>
      </c>
      <c r="W17" s="111" t="s">
        <v>37</v>
      </c>
      <c r="X17" s="70"/>
      <c r="Y17" s="70"/>
      <c r="Z17" s="70"/>
      <c r="AA17" s="90"/>
      <c r="AB17" s="85"/>
      <c r="AC17" s="113" t="s">
        <v>14</v>
      </c>
      <c r="AD17" s="113" t="s">
        <v>7</v>
      </c>
      <c r="AE17" s="114" t="s">
        <v>3</v>
      </c>
      <c r="AF17" s="115" t="s">
        <v>14</v>
      </c>
      <c r="AG17" s="115" t="s">
        <v>24</v>
      </c>
    </row>
    <row r="18" spans="1:33" x14ac:dyDescent="0.55000000000000004">
      <c r="A18" s="178" t="s">
        <v>44</v>
      </c>
      <c r="B18" s="178"/>
      <c r="C18" s="178"/>
      <c r="D18" s="178"/>
      <c r="E18" s="178"/>
      <c r="F18" s="178"/>
      <c r="G18" s="112" t="s">
        <v>9</v>
      </c>
      <c r="H18" s="177">
        <f>W6</f>
        <v>30</v>
      </c>
      <c r="I18" s="177"/>
      <c r="J18" s="177"/>
      <c r="K18" s="177"/>
      <c r="L18" s="111" t="s">
        <v>4</v>
      </c>
      <c r="M18" s="176">
        <f>U11</f>
        <v>2.7027027027027027E-4</v>
      </c>
      <c r="N18" s="176"/>
      <c r="O18" s="176"/>
      <c r="P18" s="176"/>
      <c r="Q18" s="92" t="s">
        <v>16</v>
      </c>
      <c r="R18" s="177">
        <f>R6</f>
        <v>42000</v>
      </c>
      <c r="S18" s="177"/>
      <c r="T18" s="177"/>
      <c r="U18" s="177"/>
      <c r="V18" s="111" t="s">
        <v>6</v>
      </c>
      <c r="W18" s="111" t="s">
        <v>37</v>
      </c>
      <c r="X18" s="70"/>
      <c r="Y18" s="70"/>
      <c r="Z18" s="90"/>
      <c r="AA18" s="90"/>
      <c r="AB18" s="85"/>
      <c r="AC18" s="116">
        <v>0</v>
      </c>
      <c r="AD18" s="117">
        <f>$H$26*AC18+$N$26</f>
        <v>18.648648648648649</v>
      </c>
      <c r="AE18" s="118">
        <f>$H$27*AC18+$N$27</f>
        <v>43.75</v>
      </c>
      <c r="AF18" s="118">
        <f>R6</f>
        <v>42000</v>
      </c>
      <c r="AG18" s="119">
        <f>W6</f>
        <v>30</v>
      </c>
    </row>
    <row r="19" spans="1:33" x14ac:dyDescent="0.55000000000000004">
      <c r="A19" s="178" t="s">
        <v>45</v>
      </c>
      <c r="B19" s="178"/>
      <c r="C19" s="178"/>
      <c r="D19" s="178"/>
      <c r="E19" s="178"/>
      <c r="F19" s="178"/>
      <c r="G19" s="112" t="s">
        <v>9</v>
      </c>
      <c r="H19" s="179" t="s">
        <v>37</v>
      </c>
      <c r="I19" s="179"/>
      <c r="J19" s="179"/>
      <c r="K19" s="179"/>
      <c r="L19" s="111" t="s">
        <v>4</v>
      </c>
      <c r="M19" s="180">
        <f>M18*-R18+H18</f>
        <v>18.648648648648649</v>
      </c>
      <c r="N19" s="180"/>
      <c r="O19" s="180"/>
      <c r="P19" s="180"/>
      <c r="Q19" s="70"/>
      <c r="R19" s="90"/>
      <c r="S19" s="90"/>
      <c r="T19" s="90"/>
      <c r="U19" s="90"/>
      <c r="V19" s="90"/>
      <c r="W19" s="90"/>
      <c r="X19" s="70"/>
      <c r="Y19" s="88"/>
      <c r="Z19" s="120"/>
      <c r="AA19" s="120"/>
      <c r="AB19" s="85"/>
      <c r="AC19" s="121">
        <f>IF(OR((IF(H26&gt;=0,F36*1.1,-N26/H26))&lt;R5,(IF(H26&gt;=0,F36*1.1,-N26/H26))&lt;R6),MAX(R5,R6)*1.1,IF(H26&gt;=0,F36*1.1,-N26/H26))</f>
        <v>49500.000000000007</v>
      </c>
      <c r="AD19" s="117">
        <f>$H$26*AC19+$N$26</f>
        <v>32.027027027027032</v>
      </c>
      <c r="AE19" s="118">
        <f>$H$27*AC19+$N$27</f>
        <v>6.6249999999999929</v>
      </c>
      <c r="AF19" s="118">
        <f>H6</f>
        <v>5000</v>
      </c>
      <c r="AG19" s="119">
        <f>M6</f>
        <v>20</v>
      </c>
    </row>
    <row r="20" spans="1:33" x14ac:dyDescent="0.55000000000000004">
      <c r="A20" s="122"/>
      <c r="B20" s="122"/>
      <c r="C20" s="122"/>
      <c r="D20" s="122"/>
      <c r="E20" s="122"/>
      <c r="F20" s="122"/>
      <c r="G20" s="112"/>
      <c r="H20" s="112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95"/>
      <c r="AA20" s="95"/>
      <c r="AB20" s="85"/>
      <c r="AC20" s="85"/>
      <c r="AD20" s="85"/>
      <c r="AE20" s="85"/>
      <c r="AF20" s="118">
        <f>R5</f>
        <v>45000</v>
      </c>
      <c r="AG20" s="119">
        <f>W5</f>
        <v>10</v>
      </c>
    </row>
    <row r="21" spans="1:33" x14ac:dyDescent="0.55000000000000004">
      <c r="A21" s="178" t="s">
        <v>43</v>
      </c>
      <c r="B21" s="178"/>
      <c r="C21" s="178"/>
      <c r="D21" s="178"/>
      <c r="E21" s="178"/>
      <c r="F21" s="178"/>
      <c r="G21" s="112" t="s">
        <v>9</v>
      </c>
      <c r="H21" s="177" t="s">
        <v>35</v>
      </c>
      <c r="I21" s="177"/>
      <c r="J21" s="177"/>
      <c r="K21" s="177"/>
      <c r="L21" s="111" t="s">
        <v>4</v>
      </c>
      <c r="M21" s="179" t="s">
        <v>36</v>
      </c>
      <c r="N21" s="179"/>
      <c r="O21" s="179"/>
      <c r="P21" s="179"/>
      <c r="Q21" s="92" t="s">
        <v>16</v>
      </c>
      <c r="R21" s="177" t="s">
        <v>5</v>
      </c>
      <c r="S21" s="177"/>
      <c r="T21" s="177"/>
      <c r="U21" s="177"/>
      <c r="V21" s="111" t="s">
        <v>6</v>
      </c>
      <c r="W21" s="111" t="s">
        <v>37</v>
      </c>
      <c r="X21" s="70"/>
      <c r="Y21" s="70"/>
      <c r="Z21" s="95"/>
      <c r="AA21" s="95"/>
      <c r="AB21" s="85"/>
      <c r="AC21" s="85"/>
      <c r="AD21" s="85"/>
      <c r="AE21" s="85"/>
      <c r="AF21" s="118">
        <f>H5</f>
        <v>5000</v>
      </c>
      <c r="AG21" s="119">
        <f>M5</f>
        <v>40</v>
      </c>
    </row>
    <row r="22" spans="1:33" x14ac:dyDescent="0.55000000000000004">
      <c r="A22" s="178" t="s">
        <v>44</v>
      </c>
      <c r="B22" s="178"/>
      <c r="C22" s="178"/>
      <c r="D22" s="178"/>
      <c r="E22" s="178"/>
      <c r="F22" s="178"/>
      <c r="G22" s="112" t="s">
        <v>9</v>
      </c>
      <c r="H22" s="177">
        <f>W5</f>
        <v>10</v>
      </c>
      <c r="I22" s="177"/>
      <c r="J22" s="177"/>
      <c r="K22" s="177"/>
      <c r="L22" s="111" t="s">
        <v>4</v>
      </c>
      <c r="M22" s="176">
        <f>U13</f>
        <v>-7.5000000000000002E-4</v>
      </c>
      <c r="N22" s="176"/>
      <c r="O22" s="176"/>
      <c r="P22" s="176"/>
      <c r="Q22" s="92" t="s">
        <v>16</v>
      </c>
      <c r="R22" s="177">
        <f>R5</f>
        <v>45000</v>
      </c>
      <c r="S22" s="177"/>
      <c r="T22" s="177"/>
      <c r="U22" s="177"/>
      <c r="V22" s="111" t="s">
        <v>6</v>
      </c>
      <c r="W22" s="111" t="s">
        <v>37</v>
      </c>
      <c r="X22" s="70"/>
      <c r="Y22" s="70"/>
      <c r="Z22" s="95"/>
      <c r="AA22" s="95"/>
      <c r="AB22" s="85"/>
      <c r="AC22" s="85"/>
      <c r="AD22" s="85"/>
      <c r="AE22" s="85"/>
      <c r="AF22" s="85"/>
      <c r="AG22" s="85"/>
    </row>
    <row r="23" spans="1:33" x14ac:dyDescent="0.55000000000000004">
      <c r="A23" s="178" t="s">
        <v>45</v>
      </c>
      <c r="B23" s="178"/>
      <c r="C23" s="178"/>
      <c r="D23" s="178"/>
      <c r="E23" s="178"/>
      <c r="F23" s="178"/>
      <c r="G23" s="112" t="s">
        <v>9</v>
      </c>
      <c r="H23" s="179" t="s">
        <v>37</v>
      </c>
      <c r="I23" s="179"/>
      <c r="J23" s="179"/>
      <c r="K23" s="179"/>
      <c r="L23" s="111" t="s">
        <v>4</v>
      </c>
      <c r="M23" s="180">
        <f>M22*-R22+H22</f>
        <v>43.75</v>
      </c>
      <c r="N23" s="180"/>
      <c r="O23" s="180"/>
      <c r="P23" s="180"/>
      <c r="Q23" s="70"/>
      <c r="R23" s="90"/>
      <c r="S23" s="90"/>
      <c r="T23" s="90"/>
      <c r="U23" s="90"/>
      <c r="V23" s="90"/>
      <c r="W23" s="90"/>
      <c r="X23" s="70"/>
      <c r="Y23" s="70"/>
      <c r="Z23" s="95"/>
      <c r="AA23" s="95"/>
      <c r="AB23" s="85"/>
      <c r="AC23" s="85"/>
      <c r="AD23" s="85"/>
      <c r="AE23" s="85"/>
      <c r="AF23" s="85"/>
      <c r="AG23" s="85"/>
    </row>
    <row r="24" spans="1:33" x14ac:dyDescent="0.55000000000000004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95"/>
      <c r="AA24" s="95"/>
      <c r="AB24" s="85"/>
      <c r="AC24" s="55" t="s">
        <v>14</v>
      </c>
      <c r="AD24" s="56" t="s">
        <v>24</v>
      </c>
      <c r="AE24" s="3"/>
      <c r="AF24" s="55" t="s">
        <v>14</v>
      </c>
      <c r="AG24" s="56" t="s">
        <v>24</v>
      </c>
    </row>
    <row r="25" spans="1:33" x14ac:dyDescent="0.55000000000000004">
      <c r="A25" s="109" t="s">
        <v>46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95"/>
      <c r="AA25" s="95"/>
      <c r="AB25" s="70"/>
      <c r="AC25" s="60">
        <v>0</v>
      </c>
      <c r="AD25" s="61">
        <f>IF(AC25="","",AC25*$H$26+$N$26)</f>
        <v>18.648648648648649</v>
      </c>
      <c r="AE25" s="3"/>
      <c r="AF25" s="60">
        <v>0</v>
      </c>
      <c r="AG25" s="61">
        <f>IF(AF25="","",AF25*$H$27+$N$27)</f>
        <v>43.75</v>
      </c>
    </row>
    <row r="26" spans="1:33" x14ac:dyDescent="0.55000000000000004">
      <c r="A26" s="90" t="s">
        <v>7</v>
      </c>
      <c r="B26" s="95"/>
      <c r="C26" s="70"/>
      <c r="D26" s="70"/>
      <c r="E26" s="70"/>
      <c r="F26" s="70"/>
      <c r="G26" s="111" t="s">
        <v>4</v>
      </c>
      <c r="H26" s="176">
        <f>U11</f>
        <v>2.7027027027027027E-4</v>
      </c>
      <c r="I26" s="176"/>
      <c r="J26" s="176"/>
      <c r="K26" s="176"/>
      <c r="L26" s="111" t="s">
        <v>5</v>
      </c>
      <c r="M26" s="111" t="s">
        <v>6</v>
      </c>
      <c r="N26" s="177">
        <f>M19</f>
        <v>18.648648648648649</v>
      </c>
      <c r="O26" s="177"/>
      <c r="P26" s="177"/>
      <c r="Q26" s="177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60">
        <v>0</v>
      </c>
      <c r="AD26" s="61">
        <f>IF(AC26="","",$P$39)</f>
        <v>25.298013245033111</v>
      </c>
      <c r="AE26" s="3"/>
      <c r="AF26" s="60">
        <v>0</v>
      </c>
      <c r="AG26" s="61">
        <f>IF(AF26="","",$P$39)</f>
        <v>25.298013245033111</v>
      </c>
    </row>
    <row r="27" spans="1:33" x14ac:dyDescent="0.55000000000000004">
      <c r="A27" s="95" t="s">
        <v>3</v>
      </c>
      <c r="B27" s="110"/>
      <c r="C27" s="110"/>
      <c r="D27" s="110"/>
      <c r="E27" s="110"/>
      <c r="F27" s="70"/>
      <c r="G27" s="111" t="s">
        <v>4</v>
      </c>
      <c r="H27" s="176">
        <f>U13</f>
        <v>-7.5000000000000002E-4</v>
      </c>
      <c r="I27" s="176"/>
      <c r="J27" s="176"/>
      <c r="K27" s="176"/>
      <c r="L27" s="111" t="s">
        <v>5</v>
      </c>
      <c r="M27" s="111" t="s">
        <v>6</v>
      </c>
      <c r="N27" s="177">
        <f>M23</f>
        <v>43.75</v>
      </c>
      <c r="O27" s="177"/>
      <c r="P27" s="177"/>
      <c r="Q27" s="177"/>
      <c r="R27" s="95"/>
      <c r="S27" s="95"/>
      <c r="T27" s="70"/>
      <c r="U27" s="70"/>
      <c r="V27" s="70"/>
      <c r="W27" s="70"/>
      <c r="X27" s="70"/>
      <c r="Y27" s="70"/>
      <c r="Z27" s="70"/>
      <c r="AA27" s="70"/>
      <c r="AB27" s="70"/>
      <c r="AC27" s="60">
        <f>IFERROR(IF(AC26+((($N$26-$N$27)/($H$26-$H$27)*-1))/178&gt;$C$34,MAX($AC$25:AC26),AC26+((($N$26-$N$27)/($H$26-$H$27)*-1))/178),MAX($AC$25:AC26))</f>
        <v>138.21712925068829</v>
      </c>
      <c r="AD27" s="61">
        <f t="shared" ref="AD27" si="0">IF(AC27="","",AC27*$H$26+$N$26)</f>
        <v>18.686004629527215</v>
      </c>
      <c r="AE27" s="62"/>
      <c r="AF27" s="60">
        <f>IFERROR(IF(AF26+((($N$26-$N$27)/($H$26-$H$27)*-1))/178&gt;$C$34,MAX($AF$25:AF26),AF26+((($N$26-$N$27)/($H$26-$H$27)*-1))/178),MAX($AF$25:AF26))</f>
        <v>138.21712925068829</v>
      </c>
      <c r="AG27" s="61">
        <f t="shared" ref="AG27" si="1">IF(AF27="","",AF27*$H$27+$N$27)</f>
        <v>43.646337153061985</v>
      </c>
    </row>
    <row r="28" spans="1:33" x14ac:dyDescent="0.55000000000000004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90"/>
      <c r="R28" s="90"/>
      <c r="S28" s="90"/>
      <c r="T28" s="111"/>
      <c r="U28" s="111"/>
      <c r="V28" s="90"/>
      <c r="W28" s="90"/>
      <c r="X28" s="120"/>
      <c r="Y28" s="120"/>
      <c r="Z28" s="70"/>
      <c r="AA28" s="70"/>
      <c r="AB28" s="95"/>
      <c r="AC28" s="60">
        <f>IFERROR(AC27,"")</f>
        <v>138.21712925068829</v>
      </c>
      <c r="AD28" s="61">
        <f t="shared" ref="AD28" si="2">IF(AC28="","",$P$39)</f>
        <v>25.298013245033111</v>
      </c>
      <c r="AE28" s="62"/>
      <c r="AF28" s="60">
        <f>IFERROR(AF27,"")</f>
        <v>138.21712925068829</v>
      </c>
      <c r="AG28" s="61">
        <f t="shared" ref="AG28" si="3">IF(AF28="","",$P$39)</f>
        <v>25.298013245033111</v>
      </c>
    </row>
    <row r="29" spans="1:33" x14ac:dyDescent="0.55000000000000004">
      <c r="A29" s="17" t="s">
        <v>7</v>
      </c>
      <c r="B29" s="9"/>
      <c r="C29" s="9"/>
      <c r="D29" s="8"/>
      <c r="E29" s="9"/>
      <c r="F29" s="9"/>
      <c r="G29" s="19"/>
      <c r="H29" s="9"/>
      <c r="I29" s="9"/>
      <c r="J29" s="9"/>
      <c r="K29" s="9"/>
      <c r="L29" s="9"/>
      <c r="M29" s="13"/>
      <c r="N29" s="13"/>
      <c r="O29" s="13"/>
      <c r="P29" s="8"/>
      <c r="Q29" s="13"/>
      <c r="R29" s="13"/>
      <c r="S29" s="9"/>
      <c r="T29" s="9"/>
      <c r="U29" s="9"/>
      <c r="V29" s="9"/>
      <c r="W29" s="9"/>
      <c r="X29" s="9"/>
      <c r="Y29" s="9"/>
      <c r="Z29" s="95"/>
      <c r="AA29" s="95"/>
      <c r="AB29" s="95"/>
      <c r="AC29" s="60">
        <f>IFERROR(IF(AC28+((($N$26-$N$27)/($H$26-$H$27)*-1))/178&gt;$C$34,MAX($AC$25:AC28),AC28+((($N$26-$N$27)/($H$26-$H$27)*-1))/178),MAX($AC$25:AC28))</f>
        <v>276.43425850137658</v>
      </c>
      <c r="AD29" s="61">
        <f t="shared" ref="AD29" si="4">IF(AC29="","",AC29*$H$26+$N$26)</f>
        <v>18.723360610405777</v>
      </c>
      <c r="AE29" s="62"/>
      <c r="AF29" s="60">
        <f>IFERROR(IF(AF28+((($N$26-$N$27)/($H$26-$H$27)*-1))/178&gt;$C$34,MAX($AF$25:AF28),AF28+((($N$26-$N$27)/($H$26-$H$27)*-1))/178),MAX($AF$25:AF28))</f>
        <v>276.43425850137658</v>
      </c>
      <c r="AG29" s="61">
        <f t="shared" ref="AG29" si="5">IF(AF29="","",AF29*$H$27+$N$27)</f>
        <v>43.54267430612397</v>
      </c>
    </row>
    <row r="30" spans="1:33" x14ac:dyDescent="0.55000000000000004">
      <c r="A30" s="173">
        <f>$H$26</f>
        <v>2.7027027027027027E-4</v>
      </c>
      <c r="B30" s="173"/>
      <c r="C30" s="173"/>
      <c r="D30" s="173"/>
      <c r="E30" s="22" t="s">
        <v>5</v>
      </c>
      <c r="F30" s="22" t="s">
        <v>6</v>
      </c>
      <c r="G30" s="164">
        <f>N26</f>
        <v>18.648648648648649</v>
      </c>
      <c r="H30" s="164"/>
      <c r="I30" s="164"/>
      <c r="J30" s="164"/>
      <c r="K30" s="22" t="s">
        <v>4</v>
      </c>
      <c r="L30" s="173">
        <f>H27</f>
        <v>-7.5000000000000002E-4</v>
      </c>
      <c r="M30" s="173"/>
      <c r="N30" s="173"/>
      <c r="O30" s="173"/>
      <c r="P30" s="22" t="s">
        <v>5</v>
      </c>
      <c r="Q30" s="8" t="s">
        <v>6</v>
      </c>
      <c r="R30" s="172">
        <f>N27</f>
        <v>43.75</v>
      </c>
      <c r="S30" s="172"/>
      <c r="T30" s="172"/>
      <c r="U30" s="172"/>
      <c r="V30" s="23"/>
      <c r="W30" s="3"/>
      <c r="X30" s="3"/>
      <c r="Y30" s="3"/>
      <c r="Z30" s="95"/>
      <c r="AA30" s="95"/>
      <c r="AB30" s="95"/>
      <c r="AC30" s="60">
        <f>IFERROR(AC29,"")</f>
        <v>276.43425850137658</v>
      </c>
      <c r="AD30" s="61">
        <f t="shared" ref="AD30" si="6">IF(AC30="","",$P$39)</f>
        <v>25.298013245033111</v>
      </c>
      <c r="AE30" s="62"/>
      <c r="AF30" s="60">
        <f t="shared" ref="AF30" si="7">IFERROR(AF29,"")</f>
        <v>276.43425850137658</v>
      </c>
      <c r="AG30" s="61">
        <f t="shared" ref="AG30" si="8">IF(AF30="","",$P$39)</f>
        <v>25.298013245033111</v>
      </c>
    </row>
    <row r="31" spans="1:33" x14ac:dyDescent="0.55000000000000004">
      <c r="A31" s="173">
        <f>A30</f>
        <v>2.7027027027027027E-4</v>
      </c>
      <c r="B31" s="173"/>
      <c r="C31" s="173"/>
      <c r="D31" s="173"/>
      <c r="E31" s="22" t="s">
        <v>5</v>
      </c>
      <c r="F31" s="22" t="s">
        <v>11</v>
      </c>
      <c r="G31" s="173">
        <f>L30</f>
        <v>-7.5000000000000002E-4</v>
      </c>
      <c r="H31" s="173"/>
      <c r="I31" s="173"/>
      <c r="J31" s="173"/>
      <c r="K31" s="22" t="s">
        <v>5</v>
      </c>
      <c r="L31" s="22" t="s">
        <v>4</v>
      </c>
      <c r="M31" s="164">
        <f>R30</f>
        <v>43.75</v>
      </c>
      <c r="N31" s="164"/>
      <c r="O31" s="164"/>
      <c r="P31" s="164"/>
      <c r="Q31" s="8" t="s">
        <v>11</v>
      </c>
      <c r="R31" s="164">
        <f>G30</f>
        <v>18.648648648648649</v>
      </c>
      <c r="S31" s="164"/>
      <c r="T31" s="164"/>
      <c r="U31" s="164"/>
      <c r="V31" s="23"/>
      <c r="W31" s="22"/>
      <c r="X31" s="22"/>
      <c r="Y31" s="22"/>
      <c r="Z31" s="95"/>
      <c r="AA31" s="95"/>
      <c r="AB31" s="95"/>
      <c r="AC31" s="60">
        <f>IFERROR(IF(AC30+((($N$26-$N$27)/($H$26-$H$27)*-1))/178&gt;$C$34,MAX($AC$25:AC30),AC30+((($N$26-$N$27)/($H$26-$H$27)*-1))/178),MAX($AC$25:AC30))</f>
        <v>414.65138775206486</v>
      </c>
      <c r="AD31" s="61">
        <f t="shared" ref="AD31" si="9">IF(AC31="","",AC31*$H$26+$N$26)</f>
        <v>18.760716591284343</v>
      </c>
      <c r="AE31" s="21"/>
      <c r="AF31" s="60">
        <f>IFERROR(IF(AF30+((($N$26-$N$27)/($H$26-$H$27)*-1))/178&gt;$C$34,MAX($AF$25:AF30),AF30+((($N$26-$N$27)/($H$26-$H$27)*-1))/178),MAX($AF$25:AF30))</f>
        <v>414.65138775206486</v>
      </c>
      <c r="AG31" s="61">
        <f t="shared" ref="AG31" si="10">IF(AF31="","",AF31*$H$27+$N$27)</f>
        <v>43.439011459185949</v>
      </c>
    </row>
    <row r="32" spans="1:33" x14ac:dyDescent="0.55000000000000004">
      <c r="A32" s="173">
        <f>A31-G31</f>
        <v>1.0202702702702703E-3</v>
      </c>
      <c r="B32" s="173"/>
      <c r="C32" s="173"/>
      <c r="D32" s="173"/>
      <c r="E32" s="22" t="s">
        <v>5</v>
      </c>
      <c r="F32" s="22" t="s">
        <v>4</v>
      </c>
      <c r="G32" s="164">
        <f>M31-R31</f>
        <v>25.101351351351351</v>
      </c>
      <c r="H32" s="164"/>
      <c r="I32" s="164"/>
      <c r="J32" s="164"/>
      <c r="K32" s="22"/>
      <c r="L32" s="22"/>
      <c r="M32" s="22"/>
      <c r="N32" s="22"/>
      <c r="O32" s="22"/>
      <c r="P32" s="22"/>
      <c r="Q32" s="8"/>
      <c r="R32" s="25"/>
      <c r="S32" s="25"/>
      <c r="T32" s="25"/>
      <c r="U32" s="25"/>
      <c r="V32" s="23"/>
      <c r="W32" s="22"/>
      <c r="X32" s="22"/>
      <c r="Y32" s="22"/>
      <c r="Z32" s="95"/>
      <c r="AA32" s="95"/>
      <c r="AB32" s="95"/>
      <c r="AC32" s="60">
        <f t="shared" ref="AC32" si="11">IFERROR(AC31,"")</f>
        <v>414.65138775206486</v>
      </c>
      <c r="AD32" s="61">
        <f t="shared" ref="AD32" si="12">IF(AC32="","",$P$39)</f>
        <v>25.298013245033111</v>
      </c>
      <c r="AE32" s="11"/>
      <c r="AF32" s="60">
        <f t="shared" ref="AF32" si="13">IFERROR(AF31,"")</f>
        <v>414.65138775206486</v>
      </c>
      <c r="AG32" s="61">
        <f t="shared" ref="AG32" si="14">IF(AF32="","",$P$39)</f>
        <v>25.298013245033111</v>
      </c>
    </row>
    <row r="33" spans="1:33" x14ac:dyDescent="0.55000000000000004">
      <c r="A33" s="27" t="s">
        <v>5</v>
      </c>
      <c r="B33" s="27" t="s">
        <v>4</v>
      </c>
      <c r="C33" s="164">
        <f>G32</f>
        <v>25.101351351351351</v>
      </c>
      <c r="D33" s="164"/>
      <c r="E33" s="164"/>
      <c r="F33" s="164"/>
      <c r="G33" s="28" t="s">
        <v>12</v>
      </c>
      <c r="H33" s="173">
        <f>A32</f>
        <v>1.0202702702702703E-3</v>
      </c>
      <c r="I33" s="173"/>
      <c r="J33" s="173"/>
      <c r="K33" s="173"/>
      <c r="L33" s="22"/>
      <c r="M33" s="22"/>
      <c r="N33" s="22"/>
      <c r="O33" s="22"/>
      <c r="P33" s="22"/>
      <c r="Q33" s="8"/>
      <c r="R33" s="25"/>
      <c r="S33" s="25"/>
      <c r="T33" s="25"/>
      <c r="U33" s="25"/>
      <c r="V33" s="23"/>
      <c r="W33" s="22"/>
      <c r="X33" s="22"/>
      <c r="Y33" s="22"/>
      <c r="Z33" s="110"/>
      <c r="AA33" s="110"/>
      <c r="AB33" s="95"/>
      <c r="AC33" s="60">
        <f>IFERROR(IF(AC32+((($N$26-$N$27)/($H$26-$H$27)*-1))/178&gt;$C$34,MAX($AC$25:AC32),AC32+((($N$26-$N$27)/($H$26-$H$27)*-1))/178),MAX($AC$25:AC32))</f>
        <v>552.86851700275315</v>
      </c>
      <c r="AD33" s="61">
        <f t="shared" ref="AD33" si="15">IF(AC33="","",AC33*$H$26+$N$26)</f>
        <v>18.798072572162909</v>
      </c>
      <c r="AE33" s="11"/>
      <c r="AF33" s="60">
        <f>IFERROR(IF(AF32+((($N$26-$N$27)/($H$26-$H$27)*-1))/178&gt;$C$34,MAX($AF$25:AF32),AF32+((($N$26-$N$27)/($H$26-$H$27)*-1))/178),MAX($AF$25:AF32))</f>
        <v>552.86851700275315</v>
      </c>
      <c r="AG33" s="61">
        <f t="shared" ref="AG33" si="16">IF(AF33="","",AF33*$H$27+$N$27)</f>
        <v>43.335348612247934</v>
      </c>
    </row>
    <row r="34" spans="1:33" x14ac:dyDescent="0.55000000000000004">
      <c r="A34" s="27" t="s">
        <v>5</v>
      </c>
      <c r="B34" s="27" t="s">
        <v>4</v>
      </c>
      <c r="C34" s="166">
        <f>C33/H33</f>
        <v>24602.649006622516</v>
      </c>
      <c r="D34" s="166"/>
      <c r="E34" s="166"/>
      <c r="F34" s="166"/>
      <c r="G34" s="29" t="s">
        <v>13</v>
      </c>
      <c r="H34" s="22"/>
      <c r="I34" s="22"/>
      <c r="J34" s="22"/>
      <c r="K34" s="22"/>
      <c r="L34" s="22"/>
      <c r="M34" s="22"/>
      <c r="N34" s="22"/>
      <c r="O34" s="22"/>
      <c r="P34" s="22"/>
      <c r="Q34" s="8"/>
      <c r="R34" s="25"/>
      <c r="S34" s="25"/>
      <c r="T34" s="25"/>
      <c r="U34" s="25"/>
      <c r="V34" s="23"/>
      <c r="W34" s="22"/>
      <c r="X34" s="22"/>
      <c r="Y34" s="22"/>
      <c r="Z34" s="95"/>
      <c r="AA34" s="95"/>
      <c r="AB34" s="95"/>
      <c r="AC34" s="60">
        <f t="shared" ref="AC34" si="17">IFERROR(AC33,"")</f>
        <v>552.86851700275315</v>
      </c>
      <c r="AD34" s="61">
        <f t="shared" ref="AD34" si="18">IF(AC34="","",$P$39)</f>
        <v>25.298013245033111</v>
      </c>
      <c r="AE34" s="11"/>
      <c r="AF34" s="60">
        <f t="shared" ref="AF34" si="19">IFERROR(AF33,"")</f>
        <v>552.86851700275315</v>
      </c>
      <c r="AG34" s="61">
        <f t="shared" ref="AG34" si="20">IF(AF34="","",$P$39)</f>
        <v>25.298013245033111</v>
      </c>
    </row>
    <row r="35" spans="1:33" x14ac:dyDescent="0.55000000000000004">
      <c r="A35" s="31"/>
      <c r="B35" s="31"/>
      <c r="C35" s="32"/>
      <c r="D35" s="32"/>
      <c r="E35" s="8"/>
      <c r="F35" s="8"/>
      <c r="G35" s="70"/>
      <c r="H35" s="70"/>
      <c r="I35" s="70"/>
      <c r="J35" s="70"/>
      <c r="K35" s="70"/>
      <c r="L35" s="70"/>
      <c r="M35" s="32"/>
      <c r="N35" s="32"/>
      <c r="O35" s="32"/>
      <c r="P35" s="8"/>
      <c r="Q35" s="8"/>
      <c r="R35" s="25"/>
      <c r="S35" s="25"/>
      <c r="T35" s="25"/>
      <c r="U35" s="25"/>
      <c r="V35" s="23"/>
      <c r="W35" s="22"/>
      <c r="X35" s="22"/>
      <c r="Y35" s="22"/>
      <c r="Z35" s="95"/>
      <c r="AA35" s="95"/>
      <c r="AB35" s="95"/>
      <c r="AC35" s="60">
        <f>IFERROR(IF(AC34+((($N$26-$N$27)/($H$26-$H$27)*-1))/178&gt;$C$34,MAX($AC$25:AC34),AC34+((($N$26-$N$27)/($H$26-$H$27)*-1))/178),MAX($AC$25:AC34))</f>
        <v>691.08564625344138</v>
      </c>
      <c r="AD35" s="61">
        <f t="shared" ref="AD35" si="21">IF(AC35="","",AC35*$H$26+$N$26)</f>
        <v>18.835428553041471</v>
      </c>
      <c r="AE35" s="11"/>
      <c r="AF35" s="60">
        <f>IFERROR(IF(AF34+((($N$26-$N$27)/($H$26-$H$27)*-1))/178&gt;$C$34,MAX($AF$25:AF34),AF34+((($N$26-$N$27)/($H$26-$H$27)*-1))/178),MAX($AF$25:AF34))</f>
        <v>691.08564625344138</v>
      </c>
      <c r="AG35" s="61">
        <f t="shared" ref="AG35" si="22">IF(AF35="","",AF35*$H$27+$N$27)</f>
        <v>43.231685765309919</v>
      </c>
    </row>
    <row r="36" spans="1:33" ht="14.7" thickBot="1" x14ac:dyDescent="0.6">
      <c r="A36" s="123" t="s">
        <v>47</v>
      </c>
      <c r="B36" s="123"/>
      <c r="C36" s="124"/>
      <c r="D36" s="125"/>
      <c r="E36" s="125" t="s">
        <v>4</v>
      </c>
      <c r="F36" s="174">
        <f>C34</f>
        <v>24602.649006622516</v>
      </c>
      <c r="G36" s="174"/>
      <c r="H36" s="174"/>
      <c r="I36" s="174"/>
      <c r="J36" s="126" t="s">
        <v>13</v>
      </c>
      <c r="K36" s="70"/>
      <c r="L36" s="70"/>
      <c r="M36" s="70"/>
      <c r="N36" s="70"/>
      <c r="O36" s="70"/>
      <c r="P36" s="70"/>
      <c r="Q36" s="70"/>
      <c r="R36" s="123"/>
      <c r="S36" s="123"/>
      <c r="T36" s="123"/>
      <c r="U36" s="123"/>
      <c r="V36" s="123"/>
      <c r="W36" s="123"/>
      <c r="X36" s="123"/>
      <c r="Y36" s="22"/>
      <c r="Z36" s="88"/>
      <c r="AA36" s="95"/>
      <c r="AB36" s="95"/>
      <c r="AC36" s="60">
        <f t="shared" ref="AC36" si="23">IFERROR(AC35,"")</f>
        <v>691.08564625344138</v>
      </c>
      <c r="AD36" s="61">
        <f t="shared" ref="AD36" si="24">IF(AC36="","",$P$39)</f>
        <v>25.298013245033111</v>
      </c>
      <c r="AE36" s="11"/>
      <c r="AF36" s="60">
        <f t="shared" ref="AF36" si="25">IFERROR(AF35,"")</f>
        <v>691.08564625344138</v>
      </c>
      <c r="AG36" s="61">
        <f t="shared" ref="AG36" si="26">IF(AF36="","",$P$39)</f>
        <v>25.298013245033111</v>
      </c>
    </row>
    <row r="37" spans="1:33" ht="14.7" thickTop="1" x14ac:dyDescent="0.55000000000000004">
      <c r="A37" s="31"/>
      <c r="B37" s="31"/>
      <c r="C37" s="32"/>
      <c r="D37" s="32"/>
      <c r="E37" s="8"/>
      <c r="F37" s="8"/>
      <c r="G37" s="33"/>
      <c r="H37" s="33"/>
      <c r="I37" s="33"/>
      <c r="J37" s="33"/>
      <c r="K37" s="8"/>
      <c r="L37" s="70"/>
      <c r="M37" s="70"/>
      <c r="N37" s="70"/>
      <c r="O37" s="70"/>
      <c r="P37" s="70"/>
      <c r="Q37" s="8"/>
      <c r="R37" s="25"/>
      <c r="S37" s="25"/>
      <c r="T37" s="25"/>
      <c r="U37" s="25"/>
      <c r="V37" s="23"/>
      <c r="W37" s="22"/>
      <c r="X37" s="22"/>
      <c r="Y37" s="22"/>
      <c r="Z37" s="120"/>
      <c r="AA37" s="88"/>
      <c r="AB37" s="95"/>
      <c r="AC37" s="60">
        <f>IFERROR(IF(AC36+((($N$26-$N$27)/($H$26-$H$27)*-1))/178&gt;$C$34,MAX($AC$25:AC36),AC36+((($N$26-$N$27)/($H$26-$H$27)*-1))/178),MAX($AC$25:AC36))</f>
        <v>829.30277550412961</v>
      </c>
      <c r="AD37" s="61">
        <f t="shared" ref="AD37" si="27">IF(AC37="","",AC37*$H$26+$N$26)</f>
        <v>18.872784533920036</v>
      </c>
      <c r="AE37" s="21"/>
      <c r="AF37" s="60">
        <f>IFERROR(IF(AF36+((($N$26-$N$27)/($H$26-$H$27)*-1))/178&gt;$C$34,MAX($AF$25:AF36),AF36+((($N$26-$N$27)/($H$26-$H$27)*-1))/178),MAX($AF$25:AF36))</f>
        <v>829.30277550412961</v>
      </c>
      <c r="AG37" s="61">
        <f t="shared" ref="AG37" si="28">IF(AF37="","",AF37*$H$27+$N$27)</f>
        <v>43.128022918371904</v>
      </c>
    </row>
    <row r="38" spans="1:33" x14ac:dyDescent="0.55000000000000004">
      <c r="A38" s="17" t="s">
        <v>3</v>
      </c>
      <c r="B38" s="17"/>
      <c r="C38" s="17"/>
      <c r="D38" s="17"/>
      <c r="E38" s="17"/>
      <c r="F38" s="17"/>
      <c r="G38" s="19"/>
      <c r="H38" s="19"/>
      <c r="I38" s="19"/>
      <c r="J38" s="19"/>
      <c r="K38" s="19"/>
      <c r="L38" s="9"/>
      <c r="M38" s="9"/>
      <c r="N38" s="9"/>
      <c r="O38" s="9"/>
      <c r="P38" s="9"/>
      <c r="Q38" s="13"/>
      <c r="R38" s="13"/>
      <c r="S38" s="13"/>
      <c r="T38" s="8"/>
      <c r="U38" s="13"/>
      <c r="V38" s="13"/>
      <c r="W38" s="9"/>
      <c r="X38" s="9"/>
      <c r="Y38" s="9"/>
      <c r="Z38" s="95"/>
      <c r="AA38" s="88"/>
      <c r="AB38" s="95"/>
      <c r="AC38" s="60">
        <f t="shared" ref="AC38" si="29">IFERROR(AC37,"")</f>
        <v>829.30277550412961</v>
      </c>
      <c r="AD38" s="61">
        <f t="shared" ref="AD38" si="30">IF(AC38="","",$P$39)</f>
        <v>25.298013245033111</v>
      </c>
      <c r="AE38" s="11"/>
      <c r="AF38" s="60">
        <f t="shared" ref="AF38" si="31">IFERROR(AF37,"")</f>
        <v>829.30277550412961</v>
      </c>
      <c r="AG38" s="61">
        <f t="shared" ref="AG38" si="32">IF(AF38="","",$P$39)</f>
        <v>25.298013245033111</v>
      </c>
    </row>
    <row r="39" spans="1:33" ht="14.7" thickBot="1" x14ac:dyDescent="0.6">
      <c r="A39" s="175">
        <f>H26</f>
        <v>2.7027027027027027E-4</v>
      </c>
      <c r="B39" s="175"/>
      <c r="C39" s="175"/>
      <c r="D39" s="175"/>
      <c r="E39" s="36" t="s">
        <v>16</v>
      </c>
      <c r="F39" s="167">
        <f>F36</f>
        <v>24602.649006622516</v>
      </c>
      <c r="G39" s="167"/>
      <c r="H39" s="167"/>
      <c r="I39" s="167"/>
      <c r="J39" s="8" t="s">
        <v>6</v>
      </c>
      <c r="K39" s="164">
        <f>N26</f>
        <v>18.648648648648649</v>
      </c>
      <c r="L39" s="164"/>
      <c r="M39" s="164"/>
      <c r="N39" s="164"/>
      <c r="O39" s="37" t="s">
        <v>9</v>
      </c>
      <c r="P39" s="160">
        <f>A39*F39+K39</f>
        <v>25.298013245033111</v>
      </c>
      <c r="Q39" s="160"/>
      <c r="R39" s="160"/>
      <c r="S39" s="160"/>
      <c r="T39" s="9" t="s">
        <v>17</v>
      </c>
      <c r="U39" s="3"/>
      <c r="V39" s="9"/>
      <c r="W39" s="9"/>
      <c r="X39" s="9"/>
      <c r="Y39" s="9"/>
      <c r="Z39" s="95"/>
      <c r="AA39" s="120"/>
      <c r="AB39" s="95"/>
      <c r="AC39" s="60">
        <f>IFERROR(IF(AC38+((($N$26-$N$27)/($H$26-$H$27)*-1))/178&gt;$C$34,MAX($AC$25:AC38),AC38+((($N$26-$N$27)/($H$26-$H$27)*-1))/178),MAX($AC$25:AC38))</f>
        <v>967.51990475481784</v>
      </c>
      <c r="AD39" s="61">
        <f t="shared" ref="AD39" si="33">IF(AC39="","",AC39*$H$26+$N$26)</f>
        <v>18.910140514798599</v>
      </c>
      <c r="AE39" s="11"/>
      <c r="AF39" s="60">
        <f>IFERROR(IF(AF38+((($N$26-$N$27)/($H$26-$H$27)*-1))/178&gt;$C$34,MAX($AF$25:AF38),AF38+((($N$26-$N$27)/($H$26-$H$27)*-1))/178),MAX($AF$25:AF38))</f>
        <v>967.51990475481784</v>
      </c>
      <c r="AG39" s="61">
        <f t="shared" ref="AG39" si="34">IF(AF39="","",AF39*$H$27+$N$27)</f>
        <v>43.02436007143389</v>
      </c>
    </row>
    <row r="40" spans="1:33" ht="14.7" thickTop="1" x14ac:dyDescent="0.55000000000000004">
      <c r="A40" s="42"/>
      <c r="B40" s="42"/>
      <c r="C40" s="43"/>
      <c r="D40" s="43"/>
      <c r="E40" s="43"/>
      <c r="F40" s="43"/>
      <c r="G40" s="43"/>
      <c r="H40" s="43"/>
      <c r="I40" s="43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95"/>
      <c r="AA40" s="95"/>
      <c r="AB40" s="88"/>
      <c r="AC40" s="60">
        <f t="shared" ref="AC40" si="35">IFERROR(AC39,"")</f>
        <v>967.51990475481784</v>
      </c>
      <c r="AD40" s="61">
        <f t="shared" ref="AD40" si="36">IF(AC40="","",$P$39)</f>
        <v>25.298013245033111</v>
      </c>
      <c r="AE40" s="11"/>
      <c r="AF40" s="60">
        <f t="shared" ref="AF40" si="37">IFERROR(AF39,"")</f>
        <v>967.51990475481784</v>
      </c>
      <c r="AG40" s="61">
        <f t="shared" ref="AG40" si="38">IF(AF40="","",$P$39)</f>
        <v>25.298013245033111</v>
      </c>
    </row>
    <row r="41" spans="1:33" x14ac:dyDescent="0.55000000000000004">
      <c r="A41" s="45" t="s">
        <v>18</v>
      </c>
      <c r="B41" s="46"/>
      <c r="C41" s="43"/>
      <c r="D41" s="43"/>
      <c r="E41" s="43"/>
      <c r="F41" s="43"/>
      <c r="G41" s="43"/>
      <c r="H41" s="43"/>
      <c r="I41" s="43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95"/>
      <c r="AA41" s="95"/>
      <c r="AB41" s="95"/>
      <c r="AC41" s="60">
        <f>IFERROR(IF(AC40+((($N$26-$N$27)/($H$26-$H$27)*-1))/178&gt;$C$34,MAX($AC$25:AC40),AC40+((($N$26-$N$27)/($H$26-$H$27)*-1))/178),MAX($AC$25:AC40))</f>
        <v>1105.7370340055061</v>
      </c>
      <c r="AD41" s="61">
        <f t="shared" ref="AD41" si="39">IF(AC41="","",AC41*$H$26+$N$26)</f>
        <v>18.947496495677164</v>
      </c>
      <c r="AE41" s="11"/>
      <c r="AF41" s="60">
        <f>IFERROR(IF(AF40+((($N$26-$N$27)/($H$26-$H$27)*-1))/178&gt;$C$34,MAX($AF$25:AF40),AF40+((($N$26-$N$27)/($H$26-$H$27)*-1))/178),MAX($AF$25:AF40))</f>
        <v>1105.7370340055061</v>
      </c>
      <c r="AG41" s="61">
        <f t="shared" ref="AG41" si="40">IF(AF41="","",AF41*$H$27+$N$27)</f>
        <v>42.920697224495868</v>
      </c>
    </row>
    <row r="42" spans="1:33" ht="14.7" thickBot="1" x14ac:dyDescent="0.6">
      <c r="A42" s="161">
        <f>F36</f>
        <v>24602.649006622516</v>
      </c>
      <c r="B42" s="161"/>
      <c r="C42" s="161"/>
      <c r="D42" s="161"/>
      <c r="E42" s="36" t="s">
        <v>16</v>
      </c>
      <c r="F42" s="162">
        <f>P39</f>
        <v>25.298013245033111</v>
      </c>
      <c r="G42" s="162"/>
      <c r="H42" s="162"/>
      <c r="I42" s="162"/>
      <c r="J42" s="47" t="s">
        <v>4</v>
      </c>
      <c r="K42" s="160">
        <f>A42*F42</f>
        <v>622398.14043243718</v>
      </c>
      <c r="L42" s="160"/>
      <c r="M42" s="160"/>
      <c r="N42" s="160"/>
      <c r="O42" s="9" t="s">
        <v>17</v>
      </c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95"/>
      <c r="AA42" s="95"/>
      <c r="AB42" s="95"/>
      <c r="AC42" s="60">
        <f t="shared" ref="AC42" si="41">IFERROR(AC41,"")</f>
        <v>1105.7370340055061</v>
      </c>
      <c r="AD42" s="61">
        <f t="shared" ref="AD42" si="42">IF(AC42="","",$P$39)</f>
        <v>25.298013245033111</v>
      </c>
      <c r="AE42" s="11"/>
      <c r="AF42" s="60">
        <f t="shared" ref="AF42" si="43">IFERROR(AF41,"")</f>
        <v>1105.7370340055061</v>
      </c>
      <c r="AG42" s="61">
        <f t="shared" ref="AG42" si="44">IF(AF42="","",$P$39)</f>
        <v>25.298013245033111</v>
      </c>
    </row>
    <row r="43" spans="1:33" ht="18.600000000000001" thickTop="1" x14ac:dyDescent="0.7">
      <c r="A43" s="127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95"/>
      <c r="Y43" s="95"/>
      <c r="Z43" s="95"/>
      <c r="AA43" s="95"/>
      <c r="AB43" s="95"/>
      <c r="AC43" s="60">
        <f>IFERROR(IF(AC42+((($N$26-$N$27)/($H$26-$H$27)*-1))/178&gt;$C$34,MAX($AC$25:AC42),AC42+((($N$26-$N$27)/($H$26-$H$27)*-1))/178),MAX($AC$25:AC42))</f>
        <v>1243.9541632561943</v>
      </c>
      <c r="AD43" s="61">
        <f t="shared" ref="AD43" si="45">IF(AC43="","",AC43*$H$26+$N$26)</f>
        <v>18.98485247655573</v>
      </c>
      <c r="AE43" s="11"/>
      <c r="AF43" s="60">
        <f>IFERROR(IF(AF42+((($N$26-$N$27)/($H$26-$H$27)*-1))/178&gt;$C$34,MAX($AF$25:AF42),AF42+((($N$26-$N$27)/($H$26-$H$27)*-1))/178),MAX($AF$25:AF42))</f>
        <v>1243.9541632561943</v>
      </c>
      <c r="AG43" s="61">
        <f t="shared" ref="AG43" si="46">IF(AF43="","",AF43*$H$27+$N$27)</f>
        <v>42.817034377557853</v>
      </c>
    </row>
    <row r="44" spans="1:33" x14ac:dyDescent="0.55000000000000004">
      <c r="A44" s="51" t="s">
        <v>19</v>
      </c>
      <c r="B44" s="11"/>
      <c r="C44" s="11"/>
      <c r="D44" s="11"/>
      <c r="E44" s="11"/>
      <c r="F44" s="11"/>
      <c r="G44" s="11"/>
      <c r="H44" s="11"/>
      <c r="I44" s="11"/>
      <c r="J44" s="11"/>
      <c r="K44" s="21"/>
      <c r="L44" s="21"/>
      <c r="M44" s="11"/>
      <c r="N44" s="11"/>
      <c r="O44" s="11"/>
      <c r="P44" s="11"/>
      <c r="Q44" s="11"/>
      <c r="R44" s="11"/>
      <c r="S44" s="11"/>
      <c r="T44" s="11"/>
      <c r="U44" s="11"/>
      <c r="V44" s="95"/>
      <c r="W44" s="95"/>
      <c r="X44" s="95"/>
      <c r="Y44" s="95"/>
      <c r="Z44" s="95"/>
      <c r="AA44" s="95"/>
      <c r="AB44" s="95"/>
      <c r="AC44" s="60">
        <f t="shared" ref="AC44" si="47">IFERROR(AC43,"")</f>
        <v>1243.9541632561943</v>
      </c>
      <c r="AD44" s="61">
        <f t="shared" ref="AD44" si="48">IF(AC44="","",$P$39)</f>
        <v>25.298013245033111</v>
      </c>
      <c r="AE44" s="11"/>
      <c r="AF44" s="60">
        <f t="shared" ref="AF44" si="49">IFERROR(AF43,"")</f>
        <v>1243.9541632561943</v>
      </c>
      <c r="AG44" s="61">
        <f t="shared" ref="AG44" si="50">IF(AF44="","",$P$39)</f>
        <v>25.298013245033111</v>
      </c>
    </row>
    <row r="45" spans="1:33" ht="16.8" x14ac:dyDescent="0.75">
      <c r="A45" s="158">
        <v>0.5</v>
      </c>
      <c r="B45" s="158"/>
      <c r="C45" s="158"/>
      <c r="D45" s="158"/>
      <c r="E45" s="36" t="s">
        <v>16</v>
      </c>
      <c r="F45" s="11" t="s">
        <v>20</v>
      </c>
      <c r="G45" s="158" t="s">
        <v>21</v>
      </c>
      <c r="H45" s="158"/>
      <c r="I45" s="158"/>
      <c r="J45" s="158"/>
      <c r="K45" s="52" t="s">
        <v>6</v>
      </c>
      <c r="L45" s="158" t="s">
        <v>22</v>
      </c>
      <c r="M45" s="158"/>
      <c r="N45" s="158"/>
      <c r="O45" s="158"/>
      <c r="P45" s="11" t="s">
        <v>23</v>
      </c>
      <c r="Q45" s="53" t="s">
        <v>4</v>
      </c>
      <c r="R45" s="11" t="s">
        <v>19</v>
      </c>
      <c r="S45" s="11"/>
      <c r="T45" s="11"/>
      <c r="U45" s="11"/>
      <c r="V45" s="88"/>
      <c r="W45" s="95"/>
      <c r="X45" s="95"/>
      <c r="Y45" s="95"/>
      <c r="Z45" s="95"/>
      <c r="AA45" s="95"/>
      <c r="AB45" s="95"/>
      <c r="AC45" s="60">
        <f>IFERROR(IF(AC44+((($N$26-$N$27)/($H$26-$H$27)*-1))/178&gt;$C$34,MAX($AC$25:AC44),AC44+((($N$26-$N$27)/($H$26-$H$27)*-1))/178),MAX($AC$25:AC44))</f>
        <v>1382.1712925068825</v>
      </c>
      <c r="AD45" s="61">
        <f t="shared" ref="AD45" si="51">IF(AC45="","",AC45*$H$26+$N$26)</f>
        <v>19.022208457434292</v>
      </c>
      <c r="AE45" s="11"/>
      <c r="AF45" s="60">
        <f>IFERROR(IF(AF44+((($N$26-$N$27)/($H$26-$H$27)*-1))/178&gt;$C$34,MAX($AF$25:AF44),AF44+((($N$26-$N$27)/($H$26-$H$27)*-1))/178),MAX($AF$25:AF44))</f>
        <v>1382.1712925068825</v>
      </c>
      <c r="AG45" s="61">
        <f t="shared" ref="AG45" si="52">IF(AF45="","",AF45*$H$27+$N$27)</f>
        <v>42.713371530619838</v>
      </c>
    </row>
    <row r="46" spans="1:33" ht="14.7" thickBot="1" x14ac:dyDescent="0.6">
      <c r="A46" s="158">
        <v>0.5</v>
      </c>
      <c r="B46" s="158"/>
      <c r="C46" s="158"/>
      <c r="D46" s="158"/>
      <c r="E46" s="36" t="s">
        <v>16</v>
      </c>
      <c r="F46" s="11" t="s">
        <v>20</v>
      </c>
      <c r="G46" s="158">
        <f>F36</f>
        <v>24602.649006622516</v>
      </c>
      <c r="H46" s="158"/>
      <c r="I46" s="158"/>
      <c r="J46" s="158"/>
      <c r="K46" s="52" t="s">
        <v>6</v>
      </c>
      <c r="L46" s="158">
        <f>AE18-P39</f>
        <v>18.451986754966889</v>
      </c>
      <c r="M46" s="158"/>
      <c r="N46" s="158"/>
      <c r="O46" s="158"/>
      <c r="P46" s="11" t="s">
        <v>23</v>
      </c>
      <c r="Q46" s="53" t="s">
        <v>4</v>
      </c>
      <c r="R46" s="159">
        <f>A46*(G46+L46)</f>
        <v>12310.550496688742</v>
      </c>
      <c r="S46" s="159"/>
      <c r="T46" s="159"/>
      <c r="U46" s="159"/>
      <c r="V46" s="95"/>
      <c r="W46" s="95"/>
      <c r="X46" s="95"/>
      <c r="Y46" s="95"/>
      <c r="Z46" s="95"/>
      <c r="AA46" s="95"/>
      <c r="AB46" s="95"/>
      <c r="AC46" s="60">
        <f t="shared" ref="AC46" si="53">IFERROR(AC45,"")</f>
        <v>1382.1712925068825</v>
      </c>
      <c r="AD46" s="61">
        <f t="shared" ref="AD46" si="54">IF(AC46="","",$P$39)</f>
        <v>25.298013245033111</v>
      </c>
      <c r="AE46" s="11"/>
      <c r="AF46" s="60">
        <f t="shared" ref="AF46" si="55">IFERROR(AF45,"")</f>
        <v>1382.1712925068825</v>
      </c>
      <c r="AG46" s="61">
        <f t="shared" ref="AG46" si="56">IF(AF46="","",$P$39)</f>
        <v>25.298013245033111</v>
      </c>
    </row>
    <row r="47" spans="1:33" ht="14.7" thickTop="1" x14ac:dyDescent="0.55000000000000004">
      <c r="A47" s="11"/>
      <c r="B47" s="11"/>
      <c r="C47" s="11"/>
      <c r="D47" s="11"/>
      <c r="E47" s="48"/>
      <c r="F47" s="57"/>
      <c r="G47" s="57"/>
      <c r="H47" s="58"/>
      <c r="I47" s="58"/>
      <c r="J47" s="57"/>
      <c r="K47" s="57"/>
      <c r="L47" s="59"/>
      <c r="M47" s="59"/>
      <c r="N47" s="59"/>
      <c r="O47" s="11"/>
      <c r="P47" s="11"/>
      <c r="Q47" s="11"/>
      <c r="R47" s="11"/>
      <c r="S47" s="11"/>
      <c r="T47" s="11"/>
      <c r="U47" s="11"/>
      <c r="V47" s="95"/>
      <c r="W47" s="95"/>
      <c r="X47" s="95"/>
      <c r="Y47" s="95"/>
      <c r="Z47" s="95"/>
      <c r="AA47" s="95"/>
      <c r="AB47" s="95"/>
      <c r="AC47" s="60">
        <f>IFERROR(IF(AC46+((($N$26-$N$27)/($H$26-$H$27)*-1))/178&gt;$C$34,MAX($AC$25:AC46),AC46+((($N$26-$N$27)/($H$26-$H$27)*-1))/178),MAX($AC$25:AC46))</f>
        <v>1520.3884217575708</v>
      </c>
      <c r="AD47" s="61">
        <f t="shared" ref="AD47" si="57">IF(AC47="","",AC47*$H$26+$N$26)</f>
        <v>19.059564438312858</v>
      </c>
      <c r="AE47" s="11"/>
      <c r="AF47" s="60">
        <f>IFERROR(IF(AF46+((($N$26-$N$27)/($H$26-$H$27)*-1))/178&gt;$C$34,MAX($AF$25:AF46),AF46+((($N$26-$N$27)/($H$26-$H$27)*-1))/178),MAX($AF$25:AF46))</f>
        <v>1520.3884217575708</v>
      </c>
      <c r="AG47" s="61">
        <f t="shared" ref="AG47" si="58">IF(AF47="","",AF47*$H$27+$N$27)</f>
        <v>42.609708683681824</v>
      </c>
    </row>
    <row r="48" spans="1:33" x14ac:dyDescent="0.55000000000000004">
      <c r="A48" s="51" t="s">
        <v>25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95"/>
      <c r="W48" s="95"/>
      <c r="X48" s="95"/>
      <c r="Y48" s="95"/>
      <c r="Z48" s="95"/>
      <c r="AA48" s="95"/>
      <c r="AB48" s="95"/>
      <c r="AC48" s="60">
        <f t="shared" ref="AC48" si="59">IFERROR(AC47,"")</f>
        <v>1520.3884217575708</v>
      </c>
      <c r="AD48" s="61">
        <f t="shared" ref="AD48" si="60">IF(AC48="","",$P$39)</f>
        <v>25.298013245033111</v>
      </c>
      <c r="AE48" s="11"/>
      <c r="AF48" s="60">
        <f t="shared" ref="AF48" si="61">IFERROR(AF47,"")</f>
        <v>1520.3884217575708</v>
      </c>
      <c r="AG48" s="61">
        <f t="shared" ref="AG48" si="62">IF(AF48="","",$P$39)</f>
        <v>25.298013245033111</v>
      </c>
    </row>
    <row r="49" spans="1:33" ht="16.8" x14ac:dyDescent="0.75">
      <c r="A49" s="158">
        <v>0.5</v>
      </c>
      <c r="B49" s="158"/>
      <c r="C49" s="158"/>
      <c r="D49" s="158"/>
      <c r="E49" s="36" t="s">
        <v>16</v>
      </c>
      <c r="F49" s="11" t="s">
        <v>20</v>
      </c>
      <c r="G49" s="158" t="s">
        <v>26</v>
      </c>
      <c r="H49" s="158"/>
      <c r="I49" s="158"/>
      <c r="J49" s="158"/>
      <c r="K49" s="52" t="s">
        <v>6</v>
      </c>
      <c r="L49" s="158" t="s">
        <v>27</v>
      </c>
      <c r="M49" s="158"/>
      <c r="N49" s="158"/>
      <c r="O49" s="158"/>
      <c r="P49" s="11" t="s">
        <v>23</v>
      </c>
      <c r="Q49" s="53" t="s">
        <v>4</v>
      </c>
      <c r="R49" s="11" t="s">
        <v>25</v>
      </c>
      <c r="S49" s="11"/>
      <c r="T49" s="11"/>
      <c r="U49" s="11"/>
      <c r="V49" s="95"/>
      <c r="W49" s="95"/>
      <c r="X49" s="95"/>
      <c r="Y49" s="95"/>
      <c r="Z49" s="95"/>
      <c r="AA49" s="95"/>
      <c r="AB49" s="95"/>
      <c r="AC49" s="60">
        <f>IFERROR(IF(AC48+((($N$26-$N$27)/($H$26-$H$27)*-1))/178&gt;$C$34,MAX($AC$25:AC48),AC48+((($N$26-$N$27)/($H$26-$H$27)*-1))/178),MAX($AC$25:AC48))</f>
        <v>1658.605551008259</v>
      </c>
      <c r="AD49" s="61">
        <f t="shared" ref="AD49" si="63">IF(AC49="","",AC49*$H$26+$N$26)</f>
        <v>19.09692041919142</v>
      </c>
      <c r="AE49" s="11"/>
      <c r="AF49" s="60">
        <f>IFERROR(IF(AF48+((($N$26-$N$27)/($H$26-$H$27)*-1))/178&gt;$C$34,MAX($AF$25:AF48),AF48+((($N$26-$N$27)/($H$26-$H$27)*-1))/178),MAX($AF$25:AF48))</f>
        <v>1658.605551008259</v>
      </c>
      <c r="AG49" s="61">
        <f t="shared" ref="AG49" si="64">IF(AF49="","",AF49*$H$27+$N$27)</f>
        <v>42.506045836743809</v>
      </c>
    </row>
    <row r="50" spans="1:33" ht="14.7" thickBot="1" x14ac:dyDescent="0.6">
      <c r="A50" s="158">
        <v>0.5</v>
      </c>
      <c r="B50" s="158"/>
      <c r="C50" s="158"/>
      <c r="D50" s="158"/>
      <c r="E50" s="36" t="s">
        <v>16</v>
      </c>
      <c r="F50" s="11" t="s">
        <v>20</v>
      </c>
      <c r="G50" s="158">
        <f>F36</f>
        <v>24602.649006622516</v>
      </c>
      <c r="H50" s="158"/>
      <c r="I50" s="158"/>
      <c r="J50" s="158"/>
      <c r="K50" s="52" t="s">
        <v>6</v>
      </c>
      <c r="L50" s="158">
        <f>P39-AD18</f>
        <v>6.6493645963844621</v>
      </c>
      <c r="M50" s="158"/>
      <c r="N50" s="158"/>
      <c r="O50" s="158"/>
      <c r="P50" s="11" t="s">
        <v>23</v>
      </c>
      <c r="Q50" s="53" t="s">
        <v>4</v>
      </c>
      <c r="R50" s="159">
        <f>A50*(G50+L50)</f>
        <v>12304.649185609451</v>
      </c>
      <c r="S50" s="159"/>
      <c r="T50" s="159"/>
      <c r="U50" s="159"/>
      <c r="V50" s="95"/>
      <c r="W50" s="95"/>
      <c r="X50" s="95"/>
      <c r="Y50" s="95"/>
      <c r="Z50" s="95"/>
      <c r="AA50" s="95"/>
      <c r="AB50" s="95"/>
      <c r="AC50" s="60">
        <f t="shared" ref="AC50" si="65">IFERROR(AC49,"")</f>
        <v>1658.605551008259</v>
      </c>
      <c r="AD50" s="61">
        <f t="shared" ref="AD50" si="66">IF(AC50="","",$P$39)</f>
        <v>25.298013245033111</v>
      </c>
      <c r="AE50" s="21"/>
      <c r="AF50" s="60">
        <f t="shared" ref="AF50" si="67">IFERROR(AF49,"")</f>
        <v>1658.605551008259</v>
      </c>
      <c r="AG50" s="61">
        <f t="shared" ref="AG50" si="68">IF(AF50="","",$P$39)</f>
        <v>25.298013245033111</v>
      </c>
    </row>
    <row r="51" spans="1:33" ht="14.7" thickTop="1" x14ac:dyDescent="0.55000000000000004">
      <c r="A51" s="95"/>
      <c r="B51" s="96"/>
      <c r="C51" s="88"/>
      <c r="D51" s="88"/>
      <c r="E51" s="128"/>
      <c r="F51" s="120"/>
      <c r="G51" s="120"/>
      <c r="H51" s="96"/>
      <c r="I51" s="96"/>
      <c r="J51" s="95"/>
      <c r="K51" s="95"/>
      <c r="L51" s="95"/>
      <c r="M51" s="88"/>
      <c r="N51" s="88"/>
      <c r="O51" s="95"/>
      <c r="P51" s="95"/>
      <c r="Q51" s="95"/>
      <c r="R51" s="88"/>
      <c r="S51" s="88"/>
      <c r="T51" s="95"/>
      <c r="U51" s="95"/>
      <c r="V51" s="95"/>
      <c r="W51" s="88"/>
      <c r="X51" s="88"/>
      <c r="Y51" s="95"/>
      <c r="Z51" s="95"/>
      <c r="AA51" s="95"/>
      <c r="AB51" s="95"/>
      <c r="AC51" s="60">
        <f>IFERROR(IF(AC50+((($N$26-$N$27)/($H$26-$H$27)*-1))/178&gt;$C$34,MAX($AC$25:AC50),AC50+((($N$26-$N$27)/($H$26-$H$27)*-1))/178),MAX($AC$25:AC50))</f>
        <v>1796.8226802589472</v>
      </c>
      <c r="AD51" s="61">
        <f t="shared" ref="AD51" si="69">IF(AC51="","",AC51*$H$26+$N$26)</f>
        <v>19.134276400069986</v>
      </c>
      <c r="AE51" s="11"/>
      <c r="AF51" s="60">
        <f>IFERROR(IF(AF50+((($N$26-$N$27)/($H$26-$H$27)*-1))/178&gt;$C$34,MAX($AF$25:AF50),AF50+((($N$26-$N$27)/($H$26-$H$27)*-1))/178),MAX($AF$25:AF50))</f>
        <v>1796.8226802589472</v>
      </c>
      <c r="AG51" s="61">
        <f t="shared" ref="AG51" si="70">IF(AF51="","",AF51*$H$27+$N$27)</f>
        <v>42.402382989805787</v>
      </c>
    </row>
    <row r="52" spans="1:33" x14ac:dyDescent="0.55000000000000004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88"/>
      <c r="L52" s="88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60">
        <f t="shared" ref="AC52" si="71">IFERROR(AC51,"")</f>
        <v>1796.8226802589472</v>
      </c>
      <c r="AD52" s="61">
        <f t="shared" ref="AD52" si="72">IF(AC52="","",$P$39)</f>
        <v>25.298013245033111</v>
      </c>
      <c r="AE52" s="11"/>
      <c r="AF52" s="60">
        <f t="shared" ref="AF52" si="73">IFERROR(AF51,"")</f>
        <v>1796.8226802589472</v>
      </c>
      <c r="AG52" s="61">
        <f t="shared" ref="AG52" si="74">IF(AF52="","",$P$39)</f>
        <v>25.298013245033111</v>
      </c>
    </row>
    <row r="53" spans="1:33" x14ac:dyDescent="0.55000000000000004">
      <c r="A53" s="95"/>
      <c r="B53" s="95"/>
      <c r="C53" s="95"/>
      <c r="D53" s="95"/>
      <c r="E53" s="95"/>
      <c r="F53" s="95"/>
      <c r="G53" s="95"/>
      <c r="H53" s="95"/>
      <c r="I53" s="95"/>
      <c r="J53" s="88"/>
      <c r="K53" s="88"/>
      <c r="L53" s="88"/>
      <c r="M53" s="88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88"/>
      <c r="AC53" s="60">
        <f>IFERROR(IF(AC52+((($N$26-$N$27)/($H$26-$H$27)*-1))/178&gt;$C$34,MAX($AC$25:AC52),AC52+((($N$26-$N$27)/($H$26-$H$27)*-1))/178),MAX($AC$25:AC52))</f>
        <v>1935.0398095096355</v>
      </c>
      <c r="AD53" s="61">
        <f t="shared" ref="AD53" si="75">IF(AC53="","",AC53*$H$26+$N$26)</f>
        <v>19.171632380948552</v>
      </c>
      <c r="AE53" s="11"/>
      <c r="AF53" s="60">
        <f>IFERROR(IF(AF52+((($N$26-$N$27)/($H$26-$H$27)*-1))/178&gt;$C$34,MAX($AF$25:AF52),AF52+((($N$26-$N$27)/($H$26-$H$27)*-1))/178),MAX($AF$25:AF52))</f>
        <v>1935.0398095096355</v>
      </c>
      <c r="AG53" s="61">
        <f t="shared" ref="AG53" si="76">IF(AF53="","",AF53*$H$27+$N$27)</f>
        <v>42.298720142867772</v>
      </c>
    </row>
    <row r="54" spans="1:33" x14ac:dyDescent="0.55000000000000004">
      <c r="A54" s="95"/>
      <c r="B54" s="95"/>
      <c r="C54" s="129"/>
      <c r="D54" s="88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60">
        <f t="shared" ref="AC54" si="77">IFERROR(AC53,"")</f>
        <v>1935.0398095096355</v>
      </c>
      <c r="AD54" s="61">
        <f t="shared" ref="AD54" si="78">IF(AC54="","",$P$39)</f>
        <v>25.298013245033111</v>
      </c>
      <c r="AE54" s="11"/>
      <c r="AF54" s="60">
        <f t="shared" ref="AF54" si="79">IFERROR(AF53,"")</f>
        <v>1935.0398095096355</v>
      </c>
      <c r="AG54" s="61">
        <f t="shared" ref="AG54" si="80">IF(AF54="","",$P$39)</f>
        <v>25.298013245033111</v>
      </c>
    </row>
    <row r="55" spans="1:33" x14ac:dyDescent="0.55000000000000004">
      <c r="A55" s="95"/>
      <c r="B55" s="95"/>
      <c r="C55" s="95"/>
      <c r="D55" s="95"/>
      <c r="E55" s="96"/>
      <c r="F55" s="129"/>
      <c r="G55" s="129"/>
      <c r="H55" s="130"/>
      <c r="I55" s="130"/>
      <c r="J55" s="129"/>
      <c r="K55" s="129"/>
      <c r="L55" s="131"/>
      <c r="M55" s="131"/>
      <c r="N55" s="131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60">
        <f>IFERROR(IF(AC54+((($N$26-$N$27)/($H$26-$H$27)*-1))/178&gt;$C$34,MAX($AC$25:AC54),AC54+((($N$26-$N$27)/($H$26-$H$27)*-1))/178),MAX($AC$25:AC54))</f>
        <v>2073.2569387603239</v>
      </c>
      <c r="AD55" s="61">
        <f t="shared" ref="AD55" si="81">IF(AC55="","",AC55*$H$26+$N$26)</f>
        <v>19.208988361827114</v>
      </c>
      <c r="AE55" s="11"/>
      <c r="AF55" s="60">
        <f>IFERROR(IF(AF54+((($N$26-$N$27)/($H$26-$H$27)*-1))/178&gt;$C$34,MAX($AF$25:AF54),AF54+((($N$26-$N$27)/($H$26-$H$27)*-1))/178),MAX($AF$25:AF54))</f>
        <v>2073.2569387603239</v>
      </c>
      <c r="AG55" s="61">
        <f t="shared" ref="AG55" si="82">IF(AF55="","",AF55*$H$27+$N$27)</f>
        <v>42.195057295929757</v>
      </c>
    </row>
    <row r="56" spans="1:33" x14ac:dyDescent="0.55000000000000004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60">
        <f t="shared" ref="AC56" si="83">IFERROR(AC55,"")</f>
        <v>2073.2569387603239</v>
      </c>
      <c r="AD56" s="61">
        <f t="shared" ref="AD56" si="84">IF(AC56="","",$P$39)</f>
        <v>25.298013245033111</v>
      </c>
      <c r="AE56" s="11"/>
      <c r="AF56" s="60">
        <f t="shared" ref="AF56" si="85">IFERROR(AF55,"")</f>
        <v>2073.2569387603239</v>
      </c>
      <c r="AG56" s="61">
        <f t="shared" ref="AG56" si="86">IF(AF56="","",$P$39)</f>
        <v>25.298013245033111</v>
      </c>
    </row>
    <row r="57" spans="1:33" x14ac:dyDescent="0.55000000000000004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60">
        <f>IFERROR(IF(AC56+((($N$26-$N$27)/($H$26-$H$27)*-1))/178&gt;$C$34,MAX($AC$25:AC56),AC56+((($N$26-$N$27)/($H$26-$H$27)*-1))/178),MAX($AC$25:AC56))</f>
        <v>2211.4740680110122</v>
      </c>
      <c r="AD57" s="61">
        <f t="shared" ref="AD57" si="87">IF(AC57="","",AC57*$H$26+$N$26)</f>
        <v>19.24634434270568</v>
      </c>
      <c r="AE57" s="11"/>
      <c r="AF57" s="60">
        <f>IFERROR(IF(AF56+((($N$26-$N$27)/($H$26-$H$27)*-1))/178&gt;$C$34,MAX($AF$25:AF56),AF56+((($N$26-$N$27)/($H$26-$H$27)*-1))/178),MAX($AF$25:AF56))</f>
        <v>2211.4740680110122</v>
      </c>
      <c r="AG57" s="61">
        <f t="shared" ref="AG57" si="88">IF(AF57="","",AF57*$H$27+$N$27)</f>
        <v>42.091394448991743</v>
      </c>
    </row>
    <row r="58" spans="1:33" x14ac:dyDescent="0.55000000000000004">
      <c r="A58" s="95"/>
      <c r="B58" s="95"/>
      <c r="C58" s="95"/>
      <c r="D58" s="95"/>
      <c r="E58" s="95"/>
      <c r="F58" s="95"/>
      <c r="G58" s="95"/>
      <c r="H58" s="95"/>
      <c r="I58" s="95"/>
      <c r="J58" s="132"/>
      <c r="K58" s="88"/>
      <c r="L58" s="129"/>
      <c r="M58" s="129"/>
      <c r="N58" s="130"/>
      <c r="O58" s="130"/>
      <c r="P58" s="129"/>
      <c r="Q58" s="129"/>
      <c r="R58" s="96"/>
      <c r="S58" s="88"/>
      <c r="T58" s="88"/>
      <c r="U58" s="95"/>
      <c r="V58" s="95"/>
      <c r="W58" s="95"/>
      <c r="X58" s="95"/>
      <c r="Y58" s="95"/>
      <c r="Z58" s="95"/>
      <c r="AA58" s="95"/>
      <c r="AB58" s="95"/>
      <c r="AC58" s="60">
        <f t="shared" ref="AC58" si="89">IFERROR(AC57,"")</f>
        <v>2211.4740680110122</v>
      </c>
      <c r="AD58" s="61">
        <f t="shared" ref="AD58" si="90">IF(AC58="","",$P$39)</f>
        <v>25.298013245033111</v>
      </c>
      <c r="AE58" s="11"/>
      <c r="AF58" s="60">
        <f t="shared" ref="AF58" si="91">IFERROR(AF57,"")</f>
        <v>2211.4740680110122</v>
      </c>
      <c r="AG58" s="61">
        <f t="shared" ref="AG58" si="92">IF(AF58="","",$P$39)</f>
        <v>25.298013245033111</v>
      </c>
    </row>
    <row r="59" spans="1:33" x14ac:dyDescent="0.55000000000000004">
      <c r="A59" s="88"/>
      <c r="B59" s="88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60">
        <f>IFERROR(IF(AC58+((($N$26-$N$27)/($H$26-$H$27)*-1))/178&gt;$C$34,MAX($AC$25:AC58),AC58+((($N$26-$N$27)/($H$26-$H$27)*-1))/178),MAX($AC$25:AC58))</f>
        <v>2349.6911972617004</v>
      </c>
      <c r="AD59" s="61">
        <f t="shared" ref="AD59" si="93">IF(AC59="","",AC59*$H$26+$N$26)</f>
        <v>19.283700323584245</v>
      </c>
      <c r="AE59" s="3"/>
      <c r="AF59" s="60">
        <f>IFERROR(IF(AF58+((($N$26-$N$27)/($H$26-$H$27)*-1))/178&gt;$C$34,MAX($AF$25:AF58),AF58+((($N$26-$N$27)/($H$26-$H$27)*-1))/178),MAX($AF$25:AF58))</f>
        <v>2349.6911972617004</v>
      </c>
      <c r="AG59" s="61">
        <f t="shared" ref="AG59" si="94">IF(AF59="","",AF59*$H$27+$N$27)</f>
        <v>41.987731602053728</v>
      </c>
    </row>
    <row r="60" spans="1:33" x14ac:dyDescent="0.55000000000000004">
      <c r="A60" s="88"/>
      <c r="B60" s="95"/>
      <c r="C60" s="95"/>
      <c r="D60" s="95"/>
      <c r="E60" s="95"/>
      <c r="F60" s="95"/>
      <c r="G60" s="95"/>
      <c r="H60" s="95"/>
      <c r="I60" s="95"/>
      <c r="J60" s="88"/>
      <c r="K60" s="88"/>
      <c r="L60" s="88"/>
      <c r="M60" s="88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60">
        <f t="shared" ref="AC60" si="95">IFERROR(AC59,"")</f>
        <v>2349.6911972617004</v>
      </c>
      <c r="AD60" s="61">
        <f t="shared" ref="AD60" si="96">IF(AC60="","",$P$39)</f>
        <v>25.298013245033111</v>
      </c>
      <c r="AE60" s="3"/>
      <c r="AF60" s="60">
        <f t="shared" ref="AF60" si="97">IFERROR(AF59,"")</f>
        <v>2349.6911972617004</v>
      </c>
      <c r="AG60" s="61">
        <f t="shared" ref="AG60" si="98">IF(AF60="","",$P$39)</f>
        <v>25.298013245033111</v>
      </c>
    </row>
    <row r="61" spans="1:33" x14ac:dyDescent="0.55000000000000004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60">
        <f>IFERROR(IF(AC60+((($N$26-$N$27)/($H$26-$H$27)*-1))/178&gt;$C$34,MAX($AC$25:AC60),AC60+((($N$26-$N$27)/($H$26-$H$27)*-1))/178),MAX($AC$25:AC60))</f>
        <v>2487.9083265123886</v>
      </c>
      <c r="AD61" s="61">
        <f t="shared" ref="AD61" si="99">IF(AC61="","",AC61*$H$26+$N$26)</f>
        <v>19.321056304462807</v>
      </c>
      <c r="AE61" s="3"/>
      <c r="AF61" s="60">
        <f>IFERROR(IF(AF60+((($N$26-$N$27)/($H$26-$H$27)*-1))/178&gt;$C$34,MAX($AF$25:AF60),AF60+((($N$26-$N$27)/($H$26-$H$27)*-1))/178),MAX($AF$25:AF60))</f>
        <v>2487.9083265123886</v>
      </c>
      <c r="AG61" s="61">
        <f t="shared" ref="AG61" si="100">IF(AF61="","",AF61*$H$27+$N$27)</f>
        <v>41.884068755115706</v>
      </c>
    </row>
    <row r="62" spans="1:33" x14ac:dyDescent="0.55000000000000004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129"/>
      <c r="O62" s="88"/>
      <c r="P62" s="88"/>
      <c r="Q62" s="88"/>
      <c r="R62" s="88"/>
      <c r="S62" s="88"/>
      <c r="T62" s="88"/>
      <c r="U62" s="95"/>
      <c r="V62" s="95"/>
      <c r="W62" s="95"/>
      <c r="X62" s="95"/>
      <c r="Y62" s="95"/>
      <c r="Z62" s="95"/>
      <c r="AA62" s="95"/>
      <c r="AB62" s="70"/>
      <c r="AC62" s="60">
        <f t="shared" ref="AC62" si="101">IFERROR(AC61,"")</f>
        <v>2487.9083265123886</v>
      </c>
      <c r="AD62" s="61">
        <f t="shared" ref="AD62" si="102">IF(AC62="","",$P$39)</f>
        <v>25.298013245033111</v>
      </c>
      <c r="AE62" s="3"/>
      <c r="AF62" s="60">
        <f t="shared" ref="AF62" si="103">IFERROR(AF61,"")</f>
        <v>2487.9083265123886</v>
      </c>
      <c r="AG62" s="61">
        <f t="shared" ref="AG62" si="104">IF(AF62="","",$P$39)</f>
        <v>25.298013245033111</v>
      </c>
    </row>
    <row r="63" spans="1:33" x14ac:dyDescent="0.55000000000000004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133"/>
      <c r="AA63" s="95"/>
      <c r="AB63" s="70"/>
      <c r="AC63" s="60">
        <f>IFERROR(IF(AC62+((($N$26-$N$27)/($H$26-$H$27)*-1))/178&gt;$C$34,MAX($AC$25:AC62),AC62+((($N$26-$N$27)/($H$26-$H$27)*-1))/178),MAX($AC$25:AC62))</f>
        <v>2626.1254557630768</v>
      </c>
      <c r="AD63" s="61">
        <f t="shared" ref="AD63" si="105">IF(AC63="","",AC63*$H$26+$N$26)</f>
        <v>19.358412285341373</v>
      </c>
      <c r="AE63" s="3"/>
      <c r="AF63" s="60">
        <f>IFERROR(IF(AF62+((($N$26-$N$27)/($H$26-$H$27)*-1))/178&gt;$C$34,MAX($AF$25:AF62),AF62+((($N$26-$N$27)/($H$26-$H$27)*-1))/178),MAX($AF$25:AF62))</f>
        <v>2626.1254557630768</v>
      </c>
      <c r="AG63" s="61">
        <f t="shared" ref="AG63" si="106">IF(AF63="","",AF63*$H$27+$N$27)</f>
        <v>41.780405908177691</v>
      </c>
    </row>
    <row r="64" spans="1:33" x14ac:dyDescent="0.55000000000000004">
      <c r="A64" s="95"/>
      <c r="B64" s="95"/>
      <c r="C64" s="95"/>
      <c r="D64" s="95"/>
      <c r="E64" s="95"/>
      <c r="F64" s="95"/>
      <c r="G64" s="95"/>
      <c r="H64" s="95"/>
      <c r="I64" s="95"/>
      <c r="J64" s="88"/>
      <c r="K64" s="88"/>
      <c r="L64" s="129"/>
      <c r="M64" s="129"/>
      <c r="N64" s="134"/>
      <c r="O64" s="129"/>
      <c r="P64" s="129"/>
      <c r="Q64" s="130"/>
      <c r="R64" s="129"/>
      <c r="S64" s="129"/>
      <c r="T64" s="95"/>
      <c r="U64" s="95"/>
      <c r="V64" s="95"/>
      <c r="W64" s="95"/>
      <c r="X64" s="95"/>
      <c r="Y64" s="95"/>
      <c r="Z64" s="133"/>
      <c r="AA64" s="95"/>
      <c r="AB64" s="70"/>
      <c r="AC64" s="60">
        <f t="shared" ref="AC64" si="107">IFERROR(AC63,"")</f>
        <v>2626.1254557630768</v>
      </c>
      <c r="AD64" s="61">
        <f t="shared" ref="AD64" si="108">IF(AC64="","",$P$39)</f>
        <v>25.298013245033111</v>
      </c>
      <c r="AE64" s="3"/>
      <c r="AF64" s="60">
        <f t="shared" ref="AF64" si="109">IFERROR(AF63,"")</f>
        <v>2626.1254557630768</v>
      </c>
      <c r="AG64" s="61">
        <f t="shared" ref="AG64" si="110">IF(AF64="","",$P$39)</f>
        <v>25.298013245033111</v>
      </c>
    </row>
    <row r="65" spans="1:33" x14ac:dyDescent="0.55000000000000004">
      <c r="A65" s="95"/>
      <c r="B65" s="95"/>
      <c r="C65" s="95"/>
      <c r="D65" s="95"/>
      <c r="E65" s="95"/>
      <c r="F65" s="95"/>
      <c r="G65" s="95"/>
      <c r="H65" s="95"/>
      <c r="I65" s="95"/>
      <c r="J65" s="88"/>
      <c r="K65" s="88"/>
      <c r="L65" s="88"/>
      <c r="M65" s="88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70"/>
      <c r="AC65" s="60">
        <f>IFERROR(IF(AC64+((($N$26-$N$27)/($H$26-$H$27)*-1))/178&gt;$C$34,MAX($AC$25:AC64),AC64+((($N$26-$N$27)/($H$26-$H$27)*-1))/178),MAX($AC$25:AC64))</f>
        <v>2764.3425850137651</v>
      </c>
      <c r="AD65" s="61">
        <f t="shared" ref="AD65" si="111">IF(AC65="","",AC65*$H$26+$N$26)</f>
        <v>19.395768266219935</v>
      </c>
      <c r="AE65" s="3"/>
      <c r="AF65" s="60">
        <f>IFERROR(IF(AF64+((($N$26-$N$27)/($H$26-$H$27)*-1))/178&gt;$C$34,MAX($AF$25:AF64),AF64+((($N$26-$N$27)/($H$26-$H$27)*-1))/178),MAX($AF$25:AF64))</f>
        <v>2764.3425850137651</v>
      </c>
      <c r="AG65" s="61">
        <f t="shared" ref="AG65" si="112">IF(AF65="","",AF65*$H$27+$N$27)</f>
        <v>41.676743061239677</v>
      </c>
    </row>
    <row r="66" spans="1:33" x14ac:dyDescent="0.55000000000000004">
      <c r="A66" s="88"/>
      <c r="B66" s="88"/>
      <c r="C66" s="88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70"/>
      <c r="AC66" s="60">
        <f t="shared" ref="AC66" si="113">IFERROR(AC65,"")</f>
        <v>2764.3425850137651</v>
      </c>
      <c r="AD66" s="61">
        <f t="shared" ref="AD66" si="114">IF(AC66="","",$P$39)</f>
        <v>25.298013245033111</v>
      </c>
      <c r="AE66" s="3"/>
      <c r="AF66" s="60">
        <f t="shared" ref="AF66" si="115">IFERROR(AF65,"")</f>
        <v>2764.3425850137651</v>
      </c>
      <c r="AG66" s="61">
        <f t="shared" ref="AG66" si="116">IF(AF66="","",$P$39)</f>
        <v>25.298013245033111</v>
      </c>
    </row>
    <row r="67" spans="1:33" x14ac:dyDescent="0.55000000000000004">
      <c r="A67" s="95"/>
      <c r="B67" s="95"/>
      <c r="C67" s="95"/>
      <c r="D67" s="95"/>
      <c r="E67" s="95"/>
      <c r="F67" s="135"/>
      <c r="G67" s="95"/>
      <c r="H67" s="95"/>
      <c r="I67" s="95"/>
      <c r="J67" s="132"/>
      <c r="K67" s="88"/>
      <c r="L67" s="88"/>
      <c r="M67" s="88"/>
      <c r="N67" s="96"/>
      <c r="O67" s="136"/>
      <c r="P67" s="137"/>
      <c r="Q67" s="137"/>
      <c r="R67" s="96"/>
      <c r="S67" s="132"/>
      <c r="T67" s="132"/>
      <c r="U67" s="132"/>
      <c r="V67" s="88"/>
      <c r="W67" s="88"/>
      <c r="X67" s="88"/>
      <c r="Y67" s="88"/>
      <c r="Z67" s="95"/>
      <c r="AA67" s="95"/>
      <c r="AB67" s="70"/>
      <c r="AC67" s="60">
        <f>IFERROR(IF(AC66+((($N$26-$N$27)/($H$26-$H$27)*-1))/178&gt;$C$34,MAX($AC$25:AC66),AC66+((($N$26-$N$27)/($H$26-$H$27)*-1))/178),MAX($AC$25:AC66))</f>
        <v>2902.5597142644533</v>
      </c>
      <c r="AD67" s="61">
        <f t="shared" ref="AD67" si="117">IF(AC67="","",AC67*$H$26+$N$26)</f>
        <v>19.433124247098501</v>
      </c>
      <c r="AE67" s="3"/>
      <c r="AF67" s="60">
        <f>IFERROR(IF(AF66+((($N$26-$N$27)/($H$26-$H$27)*-1))/178&gt;$C$34,MAX($AF$25:AF66),AF66+((($N$26-$N$27)/($H$26-$H$27)*-1))/178),MAX($AF$25:AF66))</f>
        <v>2902.5597142644533</v>
      </c>
      <c r="AG67" s="61">
        <f t="shared" ref="AG67" si="118">IF(AF67="","",AF67*$H$27+$N$27)</f>
        <v>41.573080214301662</v>
      </c>
    </row>
    <row r="68" spans="1:33" x14ac:dyDescent="0.55000000000000004">
      <c r="A68" s="95"/>
      <c r="B68" s="95"/>
      <c r="C68" s="95"/>
      <c r="D68" s="95"/>
      <c r="E68" s="95"/>
      <c r="F68" s="135"/>
      <c r="G68" s="95"/>
      <c r="H68" s="95"/>
      <c r="I68" s="95"/>
      <c r="J68" s="132"/>
      <c r="K68" s="88"/>
      <c r="L68" s="138"/>
      <c r="M68" s="88"/>
      <c r="N68" s="96"/>
      <c r="O68" s="136"/>
      <c r="P68" s="137"/>
      <c r="Q68" s="137"/>
      <c r="R68" s="96"/>
      <c r="S68" s="132"/>
      <c r="T68" s="132"/>
      <c r="U68" s="132"/>
      <c r="V68" s="88"/>
      <c r="W68" s="88"/>
      <c r="X68" s="88"/>
      <c r="Y68" s="88"/>
      <c r="Z68" s="95"/>
      <c r="AA68" s="95"/>
      <c r="AB68" s="70"/>
      <c r="AC68" s="60">
        <f t="shared" ref="AC68" si="119">IFERROR(AC67,"")</f>
        <v>2902.5597142644533</v>
      </c>
      <c r="AD68" s="61">
        <f t="shared" ref="AD68" si="120">IF(AC68="","",$P$39)</f>
        <v>25.298013245033111</v>
      </c>
      <c r="AE68" s="3"/>
      <c r="AF68" s="60">
        <f t="shared" ref="AF68" si="121">IFERROR(AF67,"")</f>
        <v>2902.5597142644533</v>
      </c>
      <c r="AG68" s="61">
        <f t="shared" ref="AG68" si="122">IF(AF68="","",$P$39)</f>
        <v>25.298013245033111</v>
      </c>
    </row>
    <row r="69" spans="1:33" x14ac:dyDescent="0.55000000000000004">
      <c r="A69" s="88"/>
      <c r="B69" s="88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70"/>
      <c r="AC69" s="60">
        <f>IFERROR(IF(AC68+((($N$26-$N$27)/($H$26-$H$27)*-1))/178&gt;$C$34,MAX($AC$25:AC68),AC68+((($N$26-$N$27)/($H$26-$H$27)*-1))/178),MAX($AC$25:AC68))</f>
        <v>3040.7768435151415</v>
      </c>
      <c r="AD69" s="61">
        <f t="shared" ref="AD69" si="123">IF(AC69="","",AC69*$H$26+$N$26)</f>
        <v>19.470480227977067</v>
      </c>
      <c r="AE69" s="3"/>
      <c r="AF69" s="60">
        <f>IFERROR(IF(AF68+((($N$26-$N$27)/($H$26-$H$27)*-1))/178&gt;$C$34,MAX($AF$25:AF68),AF68+((($N$26-$N$27)/($H$26-$H$27)*-1))/178),MAX($AF$25:AF68))</f>
        <v>3040.7768435151415</v>
      </c>
      <c r="AG69" s="61">
        <f t="shared" ref="AG69" si="124">IF(AF69="","",AF69*$H$27+$N$27)</f>
        <v>41.469417367363647</v>
      </c>
    </row>
    <row r="70" spans="1:33" x14ac:dyDescent="0.55000000000000004">
      <c r="A70" s="88"/>
      <c r="B70" s="95"/>
      <c r="C70" s="95"/>
      <c r="D70" s="88"/>
      <c r="E70" s="88"/>
      <c r="F70" s="128"/>
      <c r="G70" s="88"/>
      <c r="H70" s="88"/>
      <c r="I70" s="95"/>
      <c r="J70" s="88"/>
      <c r="K70" s="88"/>
      <c r="L70" s="132"/>
      <c r="M70" s="88"/>
      <c r="N70" s="88"/>
      <c r="O70" s="88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70"/>
      <c r="AC70" s="60">
        <f t="shared" ref="AC70" si="125">IFERROR(AC69,"")</f>
        <v>3040.7768435151415</v>
      </c>
      <c r="AD70" s="61">
        <f t="shared" ref="AD70" si="126">IF(AC70="","",$P$39)</f>
        <v>25.298013245033111</v>
      </c>
      <c r="AE70" s="3"/>
      <c r="AF70" s="60">
        <f t="shared" ref="AF70" si="127">IFERROR(AF69,"")</f>
        <v>3040.7768435151415</v>
      </c>
      <c r="AG70" s="61">
        <f t="shared" ref="AG70" si="128">IF(AF70="","",$P$39)</f>
        <v>25.298013245033111</v>
      </c>
    </row>
    <row r="71" spans="1:33" x14ac:dyDescent="0.55000000000000004">
      <c r="A71" s="88"/>
      <c r="B71" s="95"/>
      <c r="C71" s="95"/>
      <c r="D71" s="88"/>
      <c r="E71" s="88"/>
      <c r="F71" s="128"/>
      <c r="G71" s="88"/>
      <c r="H71" s="88"/>
      <c r="I71" s="95"/>
      <c r="J71" s="88"/>
      <c r="K71" s="88"/>
      <c r="L71" s="132"/>
      <c r="M71" s="88"/>
      <c r="N71" s="88"/>
      <c r="O71" s="88"/>
      <c r="P71" s="88"/>
      <c r="Q71" s="88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70"/>
      <c r="AC71" s="60">
        <f>IFERROR(IF(AC70+((($N$26-$N$27)/($H$26-$H$27)*-1))/178&gt;$C$34,MAX($AC$25:AC70),AC70+((($N$26-$N$27)/($H$26-$H$27)*-1))/178),MAX($AC$25:AC70))</f>
        <v>3178.9939727658298</v>
      </c>
      <c r="AD71" s="61">
        <f t="shared" ref="AD71" si="129">IF(AC71="","",AC71*$H$26+$N$26)</f>
        <v>19.507836208855629</v>
      </c>
      <c r="AE71" s="3"/>
      <c r="AF71" s="60">
        <f>IFERROR(IF(AF70+((($N$26-$N$27)/($H$26-$H$27)*-1))/178&gt;$C$34,MAX($AF$25:AF70),AF70+((($N$26-$N$27)/($H$26-$H$27)*-1))/178),MAX($AF$25:AF70))</f>
        <v>3178.9939727658298</v>
      </c>
      <c r="AG71" s="61">
        <f t="shared" ref="AG71" si="130">IF(AF71="","",AF71*$H$27+$N$27)</f>
        <v>41.365754520425625</v>
      </c>
    </row>
    <row r="72" spans="1:33" x14ac:dyDescent="0.55000000000000004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70"/>
      <c r="AC72" s="60">
        <f t="shared" ref="AC72" si="131">IFERROR(AC71,"")</f>
        <v>3178.9939727658298</v>
      </c>
      <c r="AD72" s="61">
        <f t="shared" ref="AD72" si="132">IF(AC72="","",$P$39)</f>
        <v>25.298013245033111</v>
      </c>
      <c r="AE72" s="3"/>
      <c r="AF72" s="60">
        <f t="shared" ref="AF72" si="133">IFERROR(AF71,"")</f>
        <v>3178.9939727658298</v>
      </c>
      <c r="AG72" s="61">
        <f t="shared" ref="AG72" si="134">IF(AF72="","",$P$39)</f>
        <v>25.298013245033111</v>
      </c>
    </row>
    <row r="73" spans="1:33" x14ac:dyDescent="0.55000000000000004">
      <c r="A73" s="95"/>
      <c r="B73" s="95"/>
      <c r="C73" s="95"/>
      <c r="D73" s="95"/>
      <c r="E73" s="95"/>
      <c r="F73" s="88"/>
      <c r="G73" s="88"/>
      <c r="H73" s="139"/>
      <c r="I73" s="139"/>
      <c r="J73" s="139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70"/>
      <c r="AC73" s="60">
        <f>IFERROR(IF(AC72+((($N$26-$N$27)/($H$26-$H$27)*-1))/178&gt;$C$34,MAX($AC$25:AC72),AC72+((($N$26-$N$27)/($H$26-$H$27)*-1))/178),MAX($AC$25:AC72))</f>
        <v>3317.211102016518</v>
      </c>
      <c r="AD73" s="61">
        <f t="shared" ref="AD73" si="135">IF(AC73="","",AC73*$H$26+$N$26)</f>
        <v>19.545192189734195</v>
      </c>
      <c r="AE73" s="3"/>
      <c r="AF73" s="60">
        <f>IFERROR(IF(AF72+((($N$26-$N$27)/($H$26-$H$27)*-1))/178&gt;$C$34,MAX($AF$25:AF72),AF72+((($N$26-$N$27)/($H$26-$H$27)*-1))/178),MAX($AF$25:AF72))</f>
        <v>3317.211102016518</v>
      </c>
      <c r="AG73" s="61">
        <f t="shared" ref="AG73" si="136">IF(AF73="","",AF73*$H$27+$N$27)</f>
        <v>41.26209167348761</v>
      </c>
    </row>
    <row r="74" spans="1:33" x14ac:dyDescent="0.55000000000000004">
      <c r="A74" s="95"/>
      <c r="B74" s="95"/>
      <c r="C74" s="95"/>
      <c r="D74" s="95"/>
      <c r="E74" s="95"/>
      <c r="F74" s="88"/>
      <c r="G74" s="88"/>
      <c r="H74" s="139"/>
      <c r="I74" s="139"/>
      <c r="J74" s="139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70"/>
      <c r="AC74" s="60">
        <f t="shared" ref="AC74" si="137">IFERROR(AC73,"")</f>
        <v>3317.211102016518</v>
      </c>
      <c r="AD74" s="61">
        <f t="shared" ref="AD74" si="138">IF(AC74="","",$P$39)</f>
        <v>25.298013245033111</v>
      </c>
      <c r="AE74" s="3"/>
      <c r="AF74" s="60">
        <f t="shared" ref="AF74" si="139">IFERROR(AF73,"")</f>
        <v>3317.211102016518</v>
      </c>
      <c r="AG74" s="61">
        <f t="shared" ref="AG74" si="140">IF(AF74="","",$P$39)</f>
        <v>25.298013245033111</v>
      </c>
    </row>
    <row r="75" spans="1:33" x14ac:dyDescent="0.55000000000000004">
      <c r="A75" s="95"/>
      <c r="B75" s="95"/>
      <c r="C75" s="95"/>
      <c r="D75" s="95"/>
      <c r="E75" s="95"/>
      <c r="F75" s="129"/>
      <c r="G75" s="129"/>
      <c r="H75" s="139"/>
      <c r="I75" s="139"/>
      <c r="J75" s="139"/>
      <c r="K75" s="95"/>
      <c r="L75" s="95"/>
      <c r="M75" s="95"/>
      <c r="N75" s="95"/>
      <c r="O75" s="95"/>
      <c r="P75" s="95"/>
      <c r="Q75" s="95"/>
      <c r="R75" s="95"/>
      <c r="S75" s="129"/>
      <c r="T75" s="88"/>
      <c r="U75" s="88"/>
      <c r="V75" s="88"/>
      <c r="W75" s="95"/>
      <c r="X75" s="95"/>
      <c r="Y75" s="95"/>
      <c r="Z75" s="95"/>
      <c r="AA75" s="95"/>
      <c r="AB75" s="70"/>
      <c r="AC75" s="60">
        <f>IFERROR(IF(AC74+((($N$26-$N$27)/($H$26-$H$27)*-1))/178&gt;$C$34,MAX($AC$25:AC74),AC74+((($N$26-$N$27)/($H$26-$H$27)*-1))/178),MAX($AC$25:AC74))</f>
        <v>3455.4282312672062</v>
      </c>
      <c r="AD75" s="61">
        <f t="shared" ref="AD75" si="141">IF(AC75="","",AC75*$H$26+$N$26)</f>
        <v>19.58254817061276</v>
      </c>
      <c r="AE75" s="3"/>
      <c r="AF75" s="60">
        <f>IFERROR(IF(AF74+((($N$26-$N$27)/($H$26-$H$27)*-1))/178&gt;$C$34,MAX($AF$25:AF74),AF74+((($N$26-$N$27)/($H$26-$H$27)*-1))/178),MAX($AF$25:AF74))</f>
        <v>3455.4282312672062</v>
      </c>
      <c r="AG75" s="61">
        <f t="shared" ref="AG75" si="142">IF(AF75="","",AF75*$H$27+$N$27)</f>
        <v>41.158428826549596</v>
      </c>
    </row>
    <row r="76" spans="1:33" x14ac:dyDescent="0.55000000000000004">
      <c r="A76" s="95"/>
      <c r="B76" s="95"/>
      <c r="C76" s="95"/>
      <c r="D76" s="95"/>
      <c r="E76" s="95"/>
      <c r="F76" s="88"/>
      <c r="G76" s="88"/>
      <c r="H76" s="140"/>
      <c r="I76" s="140"/>
      <c r="J76" s="140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70"/>
      <c r="AC76" s="60">
        <f t="shared" ref="AC76" si="143">IFERROR(AC75,"")</f>
        <v>3455.4282312672062</v>
      </c>
      <c r="AD76" s="61">
        <f t="shared" ref="AD76" si="144">IF(AC76="","",$P$39)</f>
        <v>25.298013245033111</v>
      </c>
      <c r="AE76" s="3"/>
      <c r="AF76" s="60">
        <f t="shared" ref="AF76" si="145">IFERROR(AF75,"")</f>
        <v>3455.4282312672062</v>
      </c>
      <c r="AG76" s="61">
        <f t="shared" ref="AG76" si="146">IF(AF76="","",$P$39)</f>
        <v>25.298013245033111</v>
      </c>
    </row>
    <row r="77" spans="1:33" x14ac:dyDescent="0.55000000000000004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70"/>
      <c r="AC77" s="60">
        <f>IFERROR(IF(AC76+((($N$26-$N$27)/($H$26-$H$27)*-1))/178&gt;$C$34,MAX($AC$25:AC76),AC76+((($N$26-$N$27)/($H$26-$H$27)*-1))/178),MAX($AC$25:AC76))</f>
        <v>3593.6453605178945</v>
      </c>
      <c r="AD77" s="61">
        <f t="shared" ref="AD77:AD139" si="147">IF(AC77="","",AC77*$H$26+$N$26)</f>
        <v>19.619904151491323</v>
      </c>
      <c r="AE77" s="3"/>
      <c r="AF77" s="60">
        <f>IFERROR(IF(AF76+((($N$26-$N$27)/($H$26-$H$27)*-1))/178&gt;$C$34,MAX($AF$25:AF76),AF76+((($N$26-$N$27)/($H$26-$H$27)*-1))/178),MAX($AF$25:AF76))</f>
        <v>3593.6453605178945</v>
      </c>
      <c r="AG77" s="61">
        <f t="shared" ref="AG77" si="148">IF(AF77="","",AF77*$H$27+$N$27)</f>
        <v>41.054765979611581</v>
      </c>
    </row>
    <row r="78" spans="1:33" x14ac:dyDescent="0.55000000000000004">
      <c r="A78" s="131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88"/>
      <c r="N78" s="88"/>
      <c r="O78" s="95"/>
      <c r="P78" s="95"/>
      <c r="Q78" s="95"/>
      <c r="R78" s="95"/>
      <c r="S78" s="95"/>
      <c r="T78" s="88"/>
      <c r="U78" s="88"/>
      <c r="V78" s="95"/>
      <c r="W78" s="95"/>
      <c r="X78" s="95"/>
      <c r="Y78" s="95"/>
      <c r="Z78" s="95"/>
      <c r="AA78" s="95"/>
      <c r="AB78" s="70"/>
      <c r="AC78" s="60">
        <f t="shared" ref="AC78" si="149">IFERROR(AC77,"")</f>
        <v>3593.6453605178945</v>
      </c>
      <c r="AD78" s="61">
        <f t="shared" ref="AD78:AD140" si="150">IF(AC78="","",$P$39)</f>
        <v>25.298013245033111</v>
      </c>
      <c r="AE78" s="3"/>
      <c r="AF78" s="60">
        <f t="shared" ref="AF78" si="151">IFERROR(AF77,"")</f>
        <v>3593.6453605178945</v>
      </c>
      <c r="AG78" s="61">
        <f t="shared" ref="AG78" si="152">IF(AF78="","",$P$39)</f>
        <v>25.298013245033111</v>
      </c>
    </row>
    <row r="79" spans="1:33" x14ac:dyDescent="0.55000000000000004">
      <c r="A79" s="131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88"/>
      <c r="N79" s="88"/>
      <c r="O79" s="95"/>
      <c r="P79" s="95"/>
      <c r="Q79" s="95"/>
      <c r="R79" s="95"/>
      <c r="S79" s="95"/>
      <c r="T79" s="88"/>
      <c r="U79" s="88"/>
      <c r="V79" s="95"/>
      <c r="W79" s="95"/>
      <c r="X79" s="95"/>
      <c r="Y79" s="95"/>
      <c r="Z79" s="95"/>
      <c r="AA79" s="95"/>
      <c r="AB79" s="70"/>
      <c r="AC79" s="60">
        <f>IFERROR(IF(AC78+((($N$26-$N$27)/($H$26-$H$27)*-1))/178&gt;$C$34,MAX($AC$25:AC78),AC78+((($N$26-$N$27)/($H$26-$H$27)*-1))/178),MAX($AC$25:AC78))</f>
        <v>3731.8624897685827</v>
      </c>
      <c r="AD79" s="61">
        <f t="shared" si="147"/>
        <v>19.657260132369888</v>
      </c>
      <c r="AE79" s="3"/>
      <c r="AF79" s="60">
        <f>IFERROR(IF(AF78+((($N$26-$N$27)/($H$26-$H$27)*-1))/178&gt;$C$34,MAX($AF$25:AF78),AF78+((($N$26-$N$27)/($H$26-$H$27)*-1))/178),MAX($AF$25:AF78))</f>
        <v>3731.8624897685827</v>
      </c>
      <c r="AG79" s="61">
        <f t="shared" ref="AG79" si="153">IF(AF79="","",AF79*$H$27+$N$27)</f>
        <v>40.951103132673566</v>
      </c>
    </row>
    <row r="80" spans="1:33" x14ac:dyDescent="0.55000000000000004">
      <c r="A80" s="131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88"/>
      <c r="N80" s="88"/>
      <c r="O80" s="95"/>
      <c r="P80" s="95"/>
      <c r="Q80" s="95"/>
      <c r="R80" s="95"/>
      <c r="S80" s="95"/>
      <c r="T80" s="88"/>
      <c r="U80" s="88"/>
      <c r="V80" s="95"/>
      <c r="W80" s="95"/>
      <c r="X80" s="95"/>
      <c r="Y80" s="95"/>
      <c r="Z80" s="95"/>
      <c r="AA80" s="95"/>
      <c r="AB80" s="70"/>
      <c r="AC80" s="60">
        <f t="shared" ref="AC80" si="154">IFERROR(AC79,"")</f>
        <v>3731.8624897685827</v>
      </c>
      <c r="AD80" s="61">
        <f t="shared" si="150"/>
        <v>25.298013245033111</v>
      </c>
      <c r="AE80" s="3"/>
      <c r="AF80" s="60">
        <f t="shared" ref="AF80" si="155">IFERROR(AF79,"")</f>
        <v>3731.8624897685827</v>
      </c>
      <c r="AG80" s="61">
        <f t="shared" ref="AG80" si="156">IF(AF80="","",$P$39)</f>
        <v>25.298013245033111</v>
      </c>
    </row>
    <row r="81" spans="1:33" x14ac:dyDescent="0.55000000000000004">
      <c r="A81" s="131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88"/>
      <c r="N81" s="88"/>
      <c r="O81" s="95"/>
      <c r="P81" s="95"/>
      <c r="Q81" s="95"/>
      <c r="R81" s="95"/>
      <c r="S81" s="95"/>
      <c r="T81" s="88"/>
      <c r="U81" s="88"/>
      <c r="V81" s="95"/>
      <c r="W81" s="95"/>
      <c r="X81" s="95"/>
      <c r="Y81" s="95"/>
      <c r="Z81" s="95"/>
      <c r="AA81" s="95"/>
      <c r="AB81" s="70"/>
      <c r="AC81" s="60">
        <f>IFERROR(IF(AC80+((($N$26-$N$27)/($H$26-$H$27)*-1))/178&gt;$C$34,MAX($AC$25:AC80),AC80+((($N$26-$N$27)/($H$26-$H$27)*-1))/178),MAX($AC$25:AC80))</f>
        <v>3870.0796190192709</v>
      </c>
      <c r="AD81" s="61">
        <f t="shared" si="147"/>
        <v>19.694616113248451</v>
      </c>
      <c r="AE81" s="3"/>
      <c r="AF81" s="60">
        <f>IFERROR(IF(AF80+((($N$26-$N$27)/($H$26-$H$27)*-1))/178&gt;$C$34,MAX($AF$25:AF80),AF80+((($N$26-$N$27)/($H$26-$H$27)*-1))/178),MAX($AF$25:AF80))</f>
        <v>3870.0796190192709</v>
      </c>
      <c r="AG81" s="61">
        <f t="shared" ref="AG81" si="157">IF(AF81="","",AF81*$H$27+$N$27)</f>
        <v>40.847440285735544</v>
      </c>
    </row>
    <row r="82" spans="1:33" x14ac:dyDescent="0.55000000000000004">
      <c r="A82" s="131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88"/>
      <c r="N82" s="88"/>
      <c r="O82" s="95"/>
      <c r="P82" s="95"/>
      <c r="Q82" s="95"/>
      <c r="R82" s="95"/>
      <c r="S82" s="95"/>
      <c r="T82" s="88"/>
      <c r="U82" s="88"/>
      <c r="V82" s="95"/>
      <c r="W82" s="95"/>
      <c r="X82" s="95"/>
      <c r="Y82" s="95"/>
      <c r="Z82" s="95"/>
      <c r="AA82" s="95"/>
      <c r="AB82" s="70"/>
      <c r="AC82" s="60">
        <f t="shared" ref="AC82" si="158">IFERROR(AC81,"")</f>
        <v>3870.0796190192709</v>
      </c>
      <c r="AD82" s="61">
        <f t="shared" si="150"/>
        <v>25.298013245033111</v>
      </c>
      <c r="AE82" s="3"/>
      <c r="AF82" s="60">
        <f t="shared" ref="AF82" si="159">IFERROR(AF81,"")</f>
        <v>3870.0796190192709</v>
      </c>
      <c r="AG82" s="61">
        <f t="shared" ref="AG82" si="160">IF(AF82="","",$P$39)</f>
        <v>25.298013245033111</v>
      </c>
    </row>
    <row r="83" spans="1:33" x14ac:dyDescent="0.55000000000000004">
      <c r="A83" s="131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88"/>
      <c r="N83" s="88"/>
      <c r="O83" s="95"/>
      <c r="P83" s="95"/>
      <c r="Q83" s="95"/>
      <c r="R83" s="95"/>
      <c r="S83" s="95"/>
      <c r="T83" s="88"/>
      <c r="U83" s="88"/>
      <c r="V83" s="95"/>
      <c r="W83" s="95"/>
      <c r="X83" s="95"/>
      <c r="Y83" s="95"/>
      <c r="Z83" s="95"/>
      <c r="AA83" s="95"/>
      <c r="AB83" s="70"/>
      <c r="AC83" s="60">
        <f>IFERROR(IF(AC82+((($N$26-$N$27)/($H$26-$H$27)*-1))/178&gt;$C$34,MAX($AC$25:AC82),AC82+((($N$26-$N$27)/($H$26-$H$27)*-1))/178),MAX($AC$25:AC82))</f>
        <v>4008.2967482699592</v>
      </c>
      <c r="AD83" s="61">
        <f t="shared" si="147"/>
        <v>19.731972094127016</v>
      </c>
      <c r="AE83" s="3"/>
      <c r="AF83" s="60">
        <f>IFERROR(IF(AF82+((($N$26-$N$27)/($H$26-$H$27)*-1))/178&gt;$C$34,MAX($AF$25:AF82),AF82+((($N$26-$N$27)/($H$26-$H$27)*-1))/178),MAX($AF$25:AF82))</f>
        <v>4008.2967482699592</v>
      </c>
      <c r="AG83" s="61">
        <f t="shared" ref="AG83" si="161">IF(AF83="","",AF83*$H$27+$N$27)</f>
        <v>40.74377743879753</v>
      </c>
    </row>
    <row r="84" spans="1:33" x14ac:dyDescent="0.55000000000000004">
      <c r="A84" s="131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88"/>
      <c r="N84" s="88"/>
      <c r="O84" s="95"/>
      <c r="P84" s="95"/>
      <c r="Q84" s="95"/>
      <c r="R84" s="95"/>
      <c r="S84" s="95"/>
      <c r="T84" s="88"/>
      <c r="U84" s="88"/>
      <c r="V84" s="95"/>
      <c r="W84" s="95"/>
      <c r="X84" s="95"/>
      <c r="Y84" s="95"/>
      <c r="Z84" s="95"/>
      <c r="AA84" s="95"/>
      <c r="AB84" s="70"/>
      <c r="AC84" s="60">
        <f t="shared" ref="AC84" si="162">IFERROR(AC83,"")</f>
        <v>4008.2967482699592</v>
      </c>
      <c r="AD84" s="61">
        <f t="shared" si="150"/>
        <v>25.298013245033111</v>
      </c>
      <c r="AE84" s="3"/>
      <c r="AF84" s="60">
        <f t="shared" ref="AF84" si="163">IFERROR(AF83,"")</f>
        <v>4008.2967482699592</v>
      </c>
      <c r="AG84" s="61">
        <f t="shared" ref="AG84" si="164">IF(AF84="","",$P$39)</f>
        <v>25.298013245033111</v>
      </c>
    </row>
    <row r="85" spans="1:33" x14ac:dyDescent="0.55000000000000004">
      <c r="A85" s="131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88"/>
      <c r="N85" s="88"/>
      <c r="O85" s="95"/>
      <c r="P85" s="95"/>
      <c r="Q85" s="95"/>
      <c r="R85" s="95"/>
      <c r="S85" s="95"/>
      <c r="T85" s="88"/>
      <c r="U85" s="88"/>
      <c r="V85" s="95"/>
      <c r="W85" s="95"/>
      <c r="X85" s="95"/>
      <c r="Y85" s="95"/>
      <c r="Z85" s="95"/>
      <c r="AA85" s="95"/>
      <c r="AB85" s="70"/>
      <c r="AC85" s="60">
        <f>IFERROR(IF(AC84+((($N$26-$N$27)/($H$26-$H$27)*-1))/178&gt;$C$34,MAX($AC$25:AC84),AC84+((($N$26-$N$27)/($H$26-$H$27)*-1))/178),MAX($AC$25:AC84))</f>
        <v>4146.5138775206478</v>
      </c>
      <c r="AD85" s="61">
        <f t="shared" si="147"/>
        <v>19.769328075005582</v>
      </c>
      <c r="AE85" s="3"/>
      <c r="AF85" s="60">
        <f>IFERROR(IF(AF84+((($N$26-$N$27)/($H$26-$H$27)*-1))/178&gt;$C$34,MAX($AF$25:AF84),AF84+((($N$26-$N$27)/($H$26-$H$27)*-1))/178),MAX($AF$25:AF84))</f>
        <v>4146.5138775206478</v>
      </c>
      <c r="AG85" s="61">
        <f t="shared" ref="AG85" si="165">IF(AF85="","",AF85*$H$27+$N$27)</f>
        <v>40.640114591859515</v>
      </c>
    </row>
    <row r="86" spans="1:33" x14ac:dyDescent="0.55000000000000004">
      <c r="A86" s="131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88"/>
      <c r="N86" s="88"/>
      <c r="O86" s="95"/>
      <c r="P86" s="95"/>
      <c r="Q86" s="95"/>
      <c r="R86" s="95"/>
      <c r="S86" s="95"/>
      <c r="T86" s="88"/>
      <c r="U86" s="88"/>
      <c r="V86" s="95"/>
      <c r="W86" s="95"/>
      <c r="X86" s="95"/>
      <c r="Y86" s="95"/>
      <c r="Z86" s="95"/>
      <c r="AA86" s="95"/>
      <c r="AB86" s="70"/>
      <c r="AC86" s="60">
        <f t="shared" ref="AC86" si="166">IFERROR(AC85,"")</f>
        <v>4146.5138775206478</v>
      </c>
      <c r="AD86" s="61">
        <f t="shared" si="150"/>
        <v>25.298013245033111</v>
      </c>
      <c r="AE86" s="3"/>
      <c r="AF86" s="60">
        <f t="shared" ref="AF86" si="167">IFERROR(AF85,"")</f>
        <v>4146.5138775206478</v>
      </c>
      <c r="AG86" s="61">
        <f t="shared" ref="AG86" si="168">IF(AF86="","",$P$39)</f>
        <v>25.298013245033111</v>
      </c>
    </row>
    <row r="87" spans="1:33" x14ac:dyDescent="0.55000000000000004">
      <c r="A87" s="131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88"/>
      <c r="N87" s="88"/>
      <c r="O87" s="95"/>
      <c r="P87" s="95"/>
      <c r="Q87" s="95"/>
      <c r="R87" s="95"/>
      <c r="S87" s="95"/>
      <c r="T87" s="88"/>
      <c r="U87" s="88"/>
      <c r="V87" s="95"/>
      <c r="W87" s="95"/>
      <c r="X87" s="95"/>
      <c r="Y87" s="95"/>
      <c r="Z87" s="95"/>
      <c r="AA87" s="95"/>
      <c r="AB87" s="70"/>
      <c r="AC87" s="60">
        <f>IFERROR(IF(AC86+((($N$26-$N$27)/($H$26-$H$27)*-1))/178&gt;$C$34,MAX($AC$25:AC86),AC86+((($N$26-$N$27)/($H$26-$H$27)*-1))/178),MAX($AC$25:AC86))</f>
        <v>4284.7310067713361</v>
      </c>
      <c r="AD87" s="61">
        <f t="shared" si="147"/>
        <v>19.806684055884144</v>
      </c>
      <c r="AE87" s="3"/>
      <c r="AF87" s="60">
        <f>IFERROR(IF(AF86+((($N$26-$N$27)/($H$26-$H$27)*-1))/178&gt;$C$34,MAX($AF$25:AF86),AF86+((($N$26-$N$27)/($H$26-$H$27)*-1))/178),MAX($AF$25:AF86))</f>
        <v>4284.7310067713361</v>
      </c>
      <c r="AG87" s="61">
        <f t="shared" ref="AG87" si="169">IF(AF87="","",AF87*$H$27+$N$27)</f>
        <v>40.5364517449215</v>
      </c>
    </row>
    <row r="88" spans="1:33" x14ac:dyDescent="0.55000000000000004">
      <c r="A88" s="131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88"/>
      <c r="N88" s="88"/>
      <c r="O88" s="95"/>
      <c r="P88" s="95"/>
      <c r="Q88" s="95"/>
      <c r="R88" s="95"/>
      <c r="S88" s="95"/>
      <c r="T88" s="88"/>
      <c r="U88" s="88"/>
      <c r="V88" s="95"/>
      <c r="W88" s="95"/>
      <c r="X88" s="95"/>
      <c r="Y88" s="95"/>
      <c r="Z88" s="95"/>
      <c r="AA88" s="95"/>
      <c r="AB88" s="70"/>
      <c r="AC88" s="60">
        <f t="shared" ref="AC88" si="170">IFERROR(AC87,"")</f>
        <v>4284.7310067713361</v>
      </c>
      <c r="AD88" s="61">
        <f t="shared" si="150"/>
        <v>25.298013245033111</v>
      </c>
      <c r="AE88" s="3"/>
      <c r="AF88" s="60">
        <f t="shared" ref="AF88" si="171">IFERROR(AF87,"")</f>
        <v>4284.7310067713361</v>
      </c>
      <c r="AG88" s="61">
        <f t="shared" ref="AG88" si="172">IF(AF88="","",$P$39)</f>
        <v>25.298013245033111</v>
      </c>
    </row>
    <row r="89" spans="1:33" x14ac:dyDescent="0.55000000000000004">
      <c r="A89" s="131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88"/>
      <c r="N89" s="88"/>
      <c r="O89" s="95"/>
      <c r="P89" s="95"/>
      <c r="Q89" s="95"/>
      <c r="R89" s="95"/>
      <c r="S89" s="95"/>
      <c r="T89" s="88"/>
      <c r="U89" s="88"/>
      <c r="V89" s="95"/>
      <c r="W89" s="95"/>
      <c r="X89" s="95"/>
      <c r="Y89" s="95"/>
      <c r="Z89" s="95"/>
      <c r="AA89" s="95"/>
      <c r="AB89" s="70"/>
      <c r="AC89" s="60">
        <f>IFERROR(IF(AC88+((($N$26-$N$27)/($H$26-$H$27)*-1))/178&gt;$C$34,MAX($AC$25:AC88),AC88+((($N$26-$N$27)/($H$26-$H$27)*-1))/178),MAX($AC$25:AC88))</f>
        <v>4422.9481360220243</v>
      </c>
      <c r="AD89" s="61">
        <f t="shared" si="147"/>
        <v>19.84404003676271</v>
      </c>
      <c r="AE89" s="3"/>
      <c r="AF89" s="60">
        <f>IFERROR(IF(AF88+((($N$26-$N$27)/($H$26-$H$27)*-1))/178&gt;$C$34,MAX($AF$25:AF88),AF88+((($N$26-$N$27)/($H$26-$H$27)*-1))/178),MAX($AF$25:AF88))</f>
        <v>4422.9481360220243</v>
      </c>
      <c r="AG89" s="61">
        <f t="shared" ref="AG89" si="173">IF(AF89="","",AF89*$H$27+$N$27)</f>
        <v>40.432788897983485</v>
      </c>
    </row>
    <row r="90" spans="1:33" x14ac:dyDescent="0.55000000000000004">
      <c r="A90" s="131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88"/>
      <c r="N90" s="88"/>
      <c r="O90" s="95"/>
      <c r="P90" s="95"/>
      <c r="Q90" s="95"/>
      <c r="R90" s="95"/>
      <c r="S90" s="95"/>
      <c r="T90" s="88"/>
      <c r="U90" s="88"/>
      <c r="V90" s="95"/>
      <c r="W90" s="95"/>
      <c r="X90" s="95"/>
      <c r="Y90" s="95"/>
      <c r="Z90" s="95"/>
      <c r="AA90" s="95"/>
      <c r="AB90" s="70"/>
      <c r="AC90" s="60">
        <f t="shared" ref="AC90" si="174">IFERROR(AC89,"")</f>
        <v>4422.9481360220243</v>
      </c>
      <c r="AD90" s="61">
        <f t="shared" si="150"/>
        <v>25.298013245033111</v>
      </c>
      <c r="AE90" s="3"/>
      <c r="AF90" s="60">
        <f t="shared" ref="AF90" si="175">IFERROR(AF89,"")</f>
        <v>4422.9481360220243</v>
      </c>
      <c r="AG90" s="61">
        <f t="shared" ref="AG90" si="176">IF(AF90="","",$P$39)</f>
        <v>25.298013245033111</v>
      </c>
    </row>
    <row r="91" spans="1:33" x14ac:dyDescent="0.55000000000000004">
      <c r="A91" s="131"/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88"/>
      <c r="N91" s="88"/>
      <c r="O91" s="95"/>
      <c r="P91" s="95"/>
      <c r="Q91" s="95"/>
      <c r="R91" s="95"/>
      <c r="S91" s="95"/>
      <c r="T91" s="88"/>
      <c r="U91" s="88"/>
      <c r="V91" s="95"/>
      <c r="W91" s="95"/>
      <c r="X91" s="95"/>
      <c r="Y91" s="95"/>
      <c r="Z91" s="95"/>
      <c r="AA91" s="95"/>
      <c r="AB91" s="70"/>
      <c r="AC91" s="60">
        <f>IFERROR(IF(AC90+((($N$26-$N$27)/($H$26-$H$27)*-1))/178&gt;$C$34,MAX($AC$25:AC90),AC90+((($N$26-$N$27)/($H$26-$H$27)*-1))/178),MAX($AC$25:AC90))</f>
        <v>4561.1652652727125</v>
      </c>
      <c r="AD91" s="61">
        <f t="shared" si="147"/>
        <v>19.881396017641276</v>
      </c>
      <c r="AE91" s="3"/>
      <c r="AF91" s="60">
        <f>IFERROR(IF(AF90+((($N$26-$N$27)/($H$26-$H$27)*-1))/178&gt;$C$34,MAX($AF$25:AF90),AF90+((($N$26-$N$27)/($H$26-$H$27)*-1))/178),MAX($AF$25:AF90))</f>
        <v>4561.1652652727125</v>
      </c>
      <c r="AG91" s="61">
        <f t="shared" ref="AG91" si="177">IF(AF91="","",AF91*$H$27+$N$27)</f>
        <v>40.329126051045463</v>
      </c>
    </row>
    <row r="92" spans="1:33" x14ac:dyDescent="0.55000000000000004">
      <c r="A92" s="131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88"/>
      <c r="N92" s="88"/>
      <c r="O92" s="95"/>
      <c r="P92" s="95"/>
      <c r="Q92" s="95"/>
      <c r="R92" s="95"/>
      <c r="S92" s="95"/>
      <c r="T92" s="88"/>
      <c r="U92" s="88"/>
      <c r="V92" s="95"/>
      <c r="W92" s="95"/>
      <c r="X92" s="95"/>
      <c r="Y92" s="95"/>
      <c r="Z92" s="95"/>
      <c r="AA92" s="95"/>
      <c r="AB92" s="70"/>
      <c r="AC92" s="60">
        <f t="shared" ref="AC92" si="178">IFERROR(AC91,"")</f>
        <v>4561.1652652727125</v>
      </c>
      <c r="AD92" s="61">
        <f t="shared" si="150"/>
        <v>25.298013245033111</v>
      </c>
      <c r="AE92" s="3"/>
      <c r="AF92" s="60">
        <f t="shared" ref="AF92" si="179">IFERROR(AF91,"")</f>
        <v>4561.1652652727125</v>
      </c>
      <c r="AG92" s="61">
        <f t="shared" ref="AG92" si="180">IF(AF92="","",$P$39)</f>
        <v>25.298013245033111</v>
      </c>
    </row>
    <row r="93" spans="1:33" x14ac:dyDescent="0.55000000000000004">
      <c r="A93" s="131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88"/>
      <c r="N93" s="88"/>
      <c r="O93" s="95"/>
      <c r="P93" s="95"/>
      <c r="Q93" s="95"/>
      <c r="R93" s="95"/>
      <c r="S93" s="95"/>
      <c r="T93" s="88"/>
      <c r="U93" s="88"/>
      <c r="V93" s="95"/>
      <c r="W93" s="95"/>
      <c r="X93" s="95"/>
      <c r="Y93" s="95"/>
      <c r="Z93" s="95"/>
      <c r="AA93" s="95"/>
      <c r="AB93" s="70"/>
      <c r="AC93" s="60">
        <f>IFERROR(IF(AC92+((($N$26-$N$27)/($H$26-$H$27)*-1))/178&gt;$C$34,MAX($AC$25:AC92),AC92+((($N$26-$N$27)/($H$26-$H$27)*-1))/178),MAX($AC$25:AC92))</f>
        <v>4699.3823945234008</v>
      </c>
      <c r="AD93" s="61">
        <f t="shared" si="147"/>
        <v>19.918751998519838</v>
      </c>
      <c r="AE93" s="3"/>
      <c r="AF93" s="60">
        <f>IFERROR(IF(AF92+((($N$26-$N$27)/($H$26-$H$27)*-1))/178&gt;$C$34,MAX($AF$25:AF92),AF92+((($N$26-$N$27)/($H$26-$H$27)*-1))/178),MAX($AF$25:AF92))</f>
        <v>4699.3823945234008</v>
      </c>
      <c r="AG93" s="61">
        <f t="shared" ref="AG93" si="181">IF(AF93="","",AF93*$H$27+$N$27)</f>
        <v>40.225463204107449</v>
      </c>
    </row>
    <row r="94" spans="1:33" x14ac:dyDescent="0.55000000000000004">
      <c r="A94" s="131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88"/>
      <c r="N94" s="88"/>
      <c r="O94" s="95"/>
      <c r="P94" s="95"/>
      <c r="Q94" s="95"/>
      <c r="R94" s="95"/>
      <c r="S94" s="95"/>
      <c r="T94" s="88"/>
      <c r="U94" s="88"/>
      <c r="V94" s="95"/>
      <c r="W94" s="95"/>
      <c r="X94" s="95"/>
      <c r="Y94" s="95"/>
      <c r="Z94" s="95"/>
      <c r="AA94" s="95"/>
      <c r="AB94" s="70"/>
      <c r="AC94" s="60">
        <f t="shared" ref="AC94" si="182">IFERROR(AC93,"")</f>
        <v>4699.3823945234008</v>
      </c>
      <c r="AD94" s="61">
        <f t="shared" si="150"/>
        <v>25.298013245033111</v>
      </c>
      <c r="AE94" s="3"/>
      <c r="AF94" s="60">
        <f t="shared" ref="AF94" si="183">IFERROR(AF93,"")</f>
        <v>4699.3823945234008</v>
      </c>
      <c r="AG94" s="61">
        <f t="shared" ref="AG94" si="184">IF(AF94="","",$P$39)</f>
        <v>25.298013245033111</v>
      </c>
    </row>
    <row r="95" spans="1:33" x14ac:dyDescent="0.55000000000000004">
      <c r="A95" s="131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88"/>
      <c r="N95" s="88"/>
      <c r="O95" s="95"/>
      <c r="P95" s="95"/>
      <c r="Q95" s="95"/>
      <c r="R95" s="95"/>
      <c r="S95" s="95"/>
      <c r="T95" s="88"/>
      <c r="U95" s="88"/>
      <c r="V95" s="95"/>
      <c r="W95" s="95"/>
      <c r="X95" s="95"/>
      <c r="Y95" s="95"/>
      <c r="Z95" s="95"/>
      <c r="AA95" s="95"/>
      <c r="AB95" s="70"/>
      <c r="AC95" s="60">
        <f>IFERROR(IF(AC94+((($N$26-$N$27)/($H$26-$H$27)*-1))/178&gt;$C$34,MAX($AC$25:AC94),AC94+((($N$26-$N$27)/($H$26-$H$27)*-1))/178),MAX($AC$25:AC94))</f>
        <v>4837.599523774089</v>
      </c>
      <c r="AD95" s="61">
        <f t="shared" si="147"/>
        <v>19.956107979398404</v>
      </c>
      <c r="AE95" s="3"/>
      <c r="AF95" s="60">
        <f>IFERROR(IF(AF94+((($N$26-$N$27)/($H$26-$H$27)*-1))/178&gt;$C$34,MAX($AF$25:AF94),AF94+((($N$26-$N$27)/($H$26-$H$27)*-1))/178),MAX($AF$25:AF94))</f>
        <v>4837.599523774089</v>
      </c>
      <c r="AG95" s="61">
        <f t="shared" ref="AG95" si="185">IF(AF95="","",AF95*$H$27+$N$27)</f>
        <v>40.121800357169434</v>
      </c>
    </row>
    <row r="96" spans="1:33" x14ac:dyDescent="0.55000000000000004">
      <c r="A96" s="131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88"/>
      <c r="N96" s="88"/>
      <c r="O96" s="95"/>
      <c r="P96" s="95"/>
      <c r="Q96" s="95"/>
      <c r="R96" s="95"/>
      <c r="S96" s="95"/>
      <c r="T96" s="88"/>
      <c r="U96" s="88"/>
      <c r="V96" s="95"/>
      <c r="W96" s="95"/>
      <c r="X96" s="95"/>
      <c r="Y96" s="95"/>
      <c r="Z96" s="95"/>
      <c r="AA96" s="95"/>
      <c r="AB96" s="70"/>
      <c r="AC96" s="60">
        <f t="shared" ref="AC96" si="186">IFERROR(AC95,"")</f>
        <v>4837.599523774089</v>
      </c>
      <c r="AD96" s="61">
        <f t="shared" si="150"/>
        <v>25.298013245033111</v>
      </c>
      <c r="AE96" s="3"/>
      <c r="AF96" s="60">
        <f t="shared" ref="AF96" si="187">IFERROR(AF95,"")</f>
        <v>4837.599523774089</v>
      </c>
      <c r="AG96" s="61">
        <f t="shared" ref="AG96" si="188">IF(AF96="","",$P$39)</f>
        <v>25.298013245033111</v>
      </c>
    </row>
    <row r="97" spans="1:33" x14ac:dyDescent="0.55000000000000004">
      <c r="A97" s="131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88"/>
      <c r="N97" s="88"/>
      <c r="O97" s="95"/>
      <c r="P97" s="95"/>
      <c r="Q97" s="95"/>
      <c r="R97" s="95"/>
      <c r="S97" s="95"/>
      <c r="T97" s="88"/>
      <c r="U97" s="88"/>
      <c r="V97" s="95"/>
      <c r="W97" s="95"/>
      <c r="X97" s="95"/>
      <c r="Y97" s="95"/>
      <c r="Z97" s="95"/>
      <c r="AA97" s="95"/>
      <c r="AB97" s="70"/>
      <c r="AC97" s="60">
        <f>IFERROR(IF(AC96+((($N$26-$N$27)/($H$26-$H$27)*-1))/178&gt;$C$34,MAX($AC$25:AC96),AC96+((($N$26-$N$27)/($H$26-$H$27)*-1))/178),MAX($AC$25:AC96))</f>
        <v>4975.8166530247772</v>
      </c>
      <c r="AD97" s="61">
        <f t="shared" si="147"/>
        <v>19.993463960276966</v>
      </c>
      <c r="AE97" s="3"/>
      <c r="AF97" s="60">
        <f>IFERROR(IF(AF96+((($N$26-$N$27)/($H$26-$H$27)*-1))/178&gt;$C$34,MAX($AF$25:AF96),AF96+((($N$26-$N$27)/($H$26-$H$27)*-1))/178),MAX($AF$25:AF96))</f>
        <v>4975.8166530247772</v>
      </c>
      <c r="AG97" s="61">
        <f t="shared" ref="AG97" si="189">IF(AF97="","",AF97*$H$27+$N$27)</f>
        <v>40.018137510231419</v>
      </c>
    </row>
    <row r="98" spans="1:33" x14ac:dyDescent="0.55000000000000004">
      <c r="A98" s="131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88"/>
      <c r="N98" s="88"/>
      <c r="O98" s="95"/>
      <c r="P98" s="95"/>
      <c r="Q98" s="95"/>
      <c r="R98" s="95"/>
      <c r="S98" s="95"/>
      <c r="T98" s="88"/>
      <c r="U98" s="88"/>
      <c r="V98" s="95"/>
      <c r="W98" s="95"/>
      <c r="X98" s="95"/>
      <c r="Y98" s="95"/>
      <c r="Z98" s="95"/>
      <c r="AA98" s="95"/>
      <c r="AB98" s="70"/>
      <c r="AC98" s="60">
        <f t="shared" ref="AC98" si="190">IFERROR(AC97,"")</f>
        <v>4975.8166530247772</v>
      </c>
      <c r="AD98" s="61">
        <f t="shared" si="150"/>
        <v>25.298013245033111</v>
      </c>
      <c r="AE98" s="3"/>
      <c r="AF98" s="60">
        <f t="shared" ref="AF98" si="191">IFERROR(AF97,"")</f>
        <v>4975.8166530247772</v>
      </c>
      <c r="AG98" s="61">
        <f t="shared" ref="AG98" si="192">IF(AF98="","",$P$39)</f>
        <v>25.298013245033111</v>
      </c>
    </row>
    <row r="99" spans="1:33" x14ac:dyDescent="0.55000000000000004">
      <c r="A99" s="131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88"/>
      <c r="N99" s="88"/>
      <c r="O99" s="95"/>
      <c r="P99" s="95"/>
      <c r="Q99" s="95"/>
      <c r="R99" s="95"/>
      <c r="S99" s="95"/>
      <c r="T99" s="88"/>
      <c r="U99" s="88"/>
      <c r="V99" s="95"/>
      <c r="W99" s="95"/>
      <c r="X99" s="95"/>
      <c r="Y99" s="95"/>
      <c r="Z99" s="95"/>
      <c r="AA99" s="95"/>
      <c r="AB99" s="70"/>
      <c r="AC99" s="60">
        <f>IFERROR(IF(AC98+((($N$26-$N$27)/($H$26-$H$27)*-1))/178&gt;$C$34,MAX($AC$25:AC98),AC98+((($N$26-$N$27)/($H$26-$H$27)*-1))/178),MAX($AC$25:AC98))</f>
        <v>5114.0337822754655</v>
      </c>
      <c r="AD99" s="61">
        <f t="shared" si="147"/>
        <v>20.030819941155531</v>
      </c>
      <c r="AE99" s="3"/>
      <c r="AF99" s="60">
        <f>IFERROR(IF(AF98+((($N$26-$N$27)/($H$26-$H$27)*-1))/178&gt;$C$34,MAX($AF$25:AF98),AF98+((($N$26-$N$27)/($H$26-$H$27)*-1))/178),MAX($AF$25:AF98))</f>
        <v>5114.0337822754655</v>
      </c>
      <c r="AG99" s="61">
        <f t="shared" ref="AG99" si="193">IF(AF99="","",AF99*$H$27+$N$27)</f>
        <v>39.914474663293404</v>
      </c>
    </row>
    <row r="100" spans="1:33" x14ac:dyDescent="0.55000000000000004">
      <c r="A100" s="131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88"/>
      <c r="N100" s="88"/>
      <c r="O100" s="95"/>
      <c r="P100" s="95"/>
      <c r="Q100" s="95"/>
      <c r="R100" s="95"/>
      <c r="S100" s="95"/>
      <c r="T100" s="88"/>
      <c r="U100" s="88"/>
      <c r="V100" s="95"/>
      <c r="W100" s="95"/>
      <c r="X100" s="95"/>
      <c r="Y100" s="95"/>
      <c r="Z100" s="95"/>
      <c r="AA100" s="95"/>
      <c r="AB100" s="70"/>
      <c r="AC100" s="60">
        <f t="shared" ref="AC100" si="194">IFERROR(AC99,"")</f>
        <v>5114.0337822754655</v>
      </c>
      <c r="AD100" s="61">
        <f t="shared" si="150"/>
        <v>25.298013245033111</v>
      </c>
      <c r="AE100" s="3"/>
      <c r="AF100" s="60">
        <f t="shared" ref="AF100" si="195">IFERROR(AF99,"")</f>
        <v>5114.0337822754655</v>
      </c>
      <c r="AG100" s="61">
        <f t="shared" ref="AG100" si="196">IF(AF100="","",$P$39)</f>
        <v>25.298013245033111</v>
      </c>
    </row>
    <row r="101" spans="1:33" x14ac:dyDescent="0.55000000000000004">
      <c r="A101" s="131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88"/>
      <c r="N101" s="88"/>
      <c r="O101" s="95"/>
      <c r="P101" s="95"/>
      <c r="Q101" s="95"/>
      <c r="R101" s="95"/>
      <c r="S101" s="95"/>
      <c r="T101" s="88"/>
      <c r="U101" s="88"/>
      <c r="V101" s="95"/>
      <c r="W101" s="95"/>
      <c r="X101" s="95"/>
      <c r="Y101" s="95"/>
      <c r="Z101" s="95"/>
      <c r="AA101" s="95"/>
      <c r="AB101" s="70"/>
      <c r="AC101" s="60">
        <f>IFERROR(IF(AC100+((($N$26-$N$27)/($H$26-$H$27)*-1))/178&gt;$C$34,MAX($AC$25:AC100),AC100+((($N$26-$N$27)/($H$26-$H$27)*-1))/178),MAX($AC$25:AC100))</f>
        <v>5252.2509115261537</v>
      </c>
      <c r="AD101" s="61">
        <f t="shared" si="147"/>
        <v>20.068175922034097</v>
      </c>
      <c r="AE101" s="3"/>
      <c r="AF101" s="60">
        <f>IFERROR(IF(AF100+((($N$26-$N$27)/($H$26-$H$27)*-1))/178&gt;$C$34,MAX($AF$25:AF100),AF100+((($N$26-$N$27)/($H$26-$H$27)*-1))/178),MAX($AF$25:AF100))</f>
        <v>5252.2509115261537</v>
      </c>
      <c r="AG101" s="61">
        <f t="shared" ref="AG101" si="197">IF(AF101="","",AF101*$H$27+$N$27)</f>
        <v>39.810811816355383</v>
      </c>
    </row>
    <row r="102" spans="1:33" x14ac:dyDescent="0.55000000000000004">
      <c r="A102" s="131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88"/>
      <c r="N102" s="88"/>
      <c r="O102" s="95"/>
      <c r="P102" s="95"/>
      <c r="Q102" s="95"/>
      <c r="R102" s="95"/>
      <c r="S102" s="95"/>
      <c r="T102" s="88"/>
      <c r="U102" s="88"/>
      <c r="V102" s="95"/>
      <c r="W102" s="95"/>
      <c r="X102" s="95"/>
      <c r="Y102" s="95"/>
      <c r="Z102" s="95"/>
      <c r="AA102" s="95"/>
      <c r="AB102" s="70"/>
      <c r="AC102" s="60">
        <f t="shared" ref="AC102" si="198">IFERROR(AC101,"")</f>
        <v>5252.2509115261537</v>
      </c>
      <c r="AD102" s="61">
        <f t="shared" si="150"/>
        <v>25.298013245033111</v>
      </c>
      <c r="AE102" s="3"/>
      <c r="AF102" s="60">
        <f t="shared" ref="AF102" si="199">IFERROR(AF101,"")</f>
        <v>5252.2509115261537</v>
      </c>
      <c r="AG102" s="61">
        <f t="shared" ref="AG102" si="200">IF(AF102="","",$P$39)</f>
        <v>25.298013245033111</v>
      </c>
    </row>
    <row r="103" spans="1:33" x14ac:dyDescent="0.55000000000000004">
      <c r="A103" s="131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88"/>
      <c r="N103" s="88"/>
      <c r="O103" s="95"/>
      <c r="P103" s="95"/>
      <c r="Q103" s="95"/>
      <c r="R103" s="95"/>
      <c r="S103" s="95"/>
      <c r="T103" s="88"/>
      <c r="U103" s="88"/>
      <c r="V103" s="95"/>
      <c r="W103" s="95"/>
      <c r="X103" s="95"/>
      <c r="Y103" s="95"/>
      <c r="Z103" s="95"/>
      <c r="AA103" s="95"/>
      <c r="AB103" s="70"/>
      <c r="AC103" s="60">
        <f>IFERROR(IF(AC102+((($N$26-$N$27)/($H$26-$H$27)*-1))/178&gt;$C$34,MAX($AC$25:AC102),AC102+((($N$26-$N$27)/($H$26-$H$27)*-1))/178),MAX($AC$25:AC102))</f>
        <v>5390.4680407768419</v>
      </c>
      <c r="AD103" s="61">
        <f t="shared" si="147"/>
        <v>20.105531902912659</v>
      </c>
      <c r="AE103" s="3"/>
      <c r="AF103" s="60">
        <f>IFERROR(IF(AF102+((($N$26-$N$27)/($H$26-$H$27)*-1))/178&gt;$C$34,MAX($AF$25:AF102),AF102+((($N$26-$N$27)/($H$26-$H$27)*-1))/178),MAX($AF$25:AF102))</f>
        <v>5390.4680407768419</v>
      </c>
      <c r="AG103" s="61">
        <f t="shared" ref="AG103" si="201">IF(AF103="","",AF103*$H$27+$N$27)</f>
        <v>39.707148969417368</v>
      </c>
    </row>
    <row r="104" spans="1:33" x14ac:dyDescent="0.55000000000000004">
      <c r="A104" s="131"/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88"/>
      <c r="N104" s="88"/>
      <c r="O104" s="95"/>
      <c r="P104" s="95"/>
      <c r="Q104" s="95"/>
      <c r="R104" s="95"/>
      <c r="S104" s="95"/>
      <c r="T104" s="88"/>
      <c r="U104" s="88"/>
      <c r="V104" s="95"/>
      <c r="W104" s="95"/>
      <c r="X104" s="95"/>
      <c r="Y104" s="95"/>
      <c r="Z104" s="95"/>
      <c r="AA104" s="95"/>
      <c r="AB104" s="70"/>
      <c r="AC104" s="60">
        <f t="shared" ref="AC104" si="202">IFERROR(AC103,"")</f>
        <v>5390.4680407768419</v>
      </c>
      <c r="AD104" s="61">
        <f t="shared" si="150"/>
        <v>25.298013245033111</v>
      </c>
      <c r="AE104" s="3"/>
      <c r="AF104" s="60">
        <f t="shared" ref="AF104" si="203">IFERROR(AF103,"")</f>
        <v>5390.4680407768419</v>
      </c>
      <c r="AG104" s="61">
        <f t="shared" ref="AG104" si="204">IF(AF104="","",$P$39)</f>
        <v>25.298013245033111</v>
      </c>
    </row>
    <row r="105" spans="1:33" x14ac:dyDescent="0.55000000000000004">
      <c r="A105" s="131"/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88"/>
      <c r="N105" s="88"/>
      <c r="O105" s="95"/>
      <c r="P105" s="95"/>
      <c r="Q105" s="95"/>
      <c r="R105" s="95"/>
      <c r="S105" s="95"/>
      <c r="T105" s="88"/>
      <c r="U105" s="88"/>
      <c r="V105" s="95"/>
      <c r="W105" s="95"/>
      <c r="X105" s="95"/>
      <c r="Y105" s="95"/>
      <c r="Z105" s="95"/>
      <c r="AA105" s="95"/>
      <c r="AB105" s="70"/>
      <c r="AC105" s="60">
        <f>IFERROR(IF(AC104+((($N$26-$N$27)/($H$26-$H$27)*-1))/178&gt;$C$34,MAX($AC$25:AC104),AC104+((($N$26-$N$27)/($H$26-$H$27)*-1))/178),MAX($AC$25:AC104))</f>
        <v>5528.6851700275301</v>
      </c>
      <c r="AD105" s="61">
        <f t="shared" si="147"/>
        <v>20.142887883791225</v>
      </c>
      <c r="AE105" s="3"/>
      <c r="AF105" s="60">
        <f>IFERROR(IF(AF104+((($N$26-$N$27)/($H$26-$H$27)*-1))/178&gt;$C$34,MAX($AF$25:AF104),AF104+((($N$26-$N$27)/($H$26-$H$27)*-1))/178),MAX($AF$25:AF104))</f>
        <v>5528.6851700275301</v>
      </c>
      <c r="AG105" s="61">
        <f t="shared" ref="AG105" si="205">IF(AF105="","",AF105*$H$27+$N$27)</f>
        <v>39.603486122479353</v>
      </c>
    </row>
    <row r="106" spans="1:33" x14ac:dyDescent="0.55000000000000004">
      <c r="A106" s="131"/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88"/>
      <c r="N106" s="88"/>
      <c r="O106" s="95"/>
      <c r="P106" s="95"/>
      <c r="Q106" s="95"/>
      <c r="R106" s="95"/>
      <c r="S106" s="95"/>
      <c r="T106" s="88"/>
      <c r="U106" s="88"/>
      <c r="V106" s="95"/>
      <c r="W106" s="95"/>
      <c r="X106" s="95"/>
      <c r="Y106" s="95"/>
      <c r="Z106" s="95"/>
      <c r="AA106" s="95"/>
      <c r="AB106" s="70"/>
      <c r="AC106" s="60">
        <f t="shared" ref="AC106" si="206">IFERROR(AC105,"")</f>
        <v>5528.6851700275301</v>
      </c>
      <c r="AD106" s="61">
        <f t="shared" si="150"/>
        <v>25.298013245033111</v>
      </c>
      <c r="AE106" s="3"/>
      <c r="AF106" s="60">
        <f t="shared" ref="AF106" si="207">IFERROR(AF105,"")</f>
        <v>5528.6851700275301</v>
      </c>
      <c r="AG106" s="61">
        <f t="shared" ref="AG106" si="208">IF(AF106="","",$P$39)</f>
        <v>25.298013245033111</v>
      </c>
    </row>
    <row r="107" spans="1:33" x14ac:dyDescent="0.55000000000000004">
      <c r="A107" s="131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88"/>
      <c r="N107" s="88"/>
      <c r="O107" s="95"/>
      <c r="P107" s="95"/>
      <c r="Q107" s="95"/>
      <c r="R107" s="95"/>
      <c r="S107" s="95"/>
      <c r="T107" s="88"/>
      <c r="U107" s="88"/>
      <c r="V107" s="95"/>
      <c r="W107" s="95"/>
      <c r="X107" s="95"/>
      <c r="Y107" s="95"/>
      <c r="Z107" s="95"/>
      <c r="AA107" s="95"/>
      <c r="AB107" s="70"/>
      <c r="AC107" s="60">
        <f>IFERROR(IF(AC106+((($N$26-$N$27)/($H$26-$H$27)*-1))/178&gt;$C$34,MAX($AC$25:AC106),AC106+((($N$26-$N$27)/($H$26-$H$27)*-1))/178),MAX($AC$25:AC106))</f>
        <v>5666.9022992782184</v>
      </c>
      <c r="AD107" s="61">
        <f t="shared" si="147"/>
        <v>20.180243864669791</v>
      </c>
      <c r="AE107" s="3"/>
      <c r="AF107" s="60">
        <f>IFERROR(IF(AF106+((($N$26-$N$27)/($H$26-$H$27)*-1))/178&gt;$C$34,MAX($AF$25:AF106),AF106+((($N$26-$N$27)/($H$26-$H$27)*-1))/178),MAX($AF$25:AF106))</f>
        <v>5666.9022992782184</v>
      </c>
      <c r="AG107" s="61">
        <f t="shared" ref="AG107" si="209">IF(AF107="","",AF107*$H$27+$N$27)</f>
        <v>39.499823275541338</v>
      </c>
    </row>
    <row r="108" spans="1:33" x14ac:dyDescent="0.55000000000000004">
      <c r="A108" s="131"/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88"/>
      <c r="N108" s="88"/>
      <c r="O108" s="95"/>
      <c r="P108" s="95"/>
      <c r="Q108" s="95"/>
      <c r="R108" s="95"/>
      <c r="S108" s="95"/>
      <c r="T108" s="88"/>
      <c r="U108" s="88"/>
      <c r="V108" s="95"/>
      <c r="W108" s="95"/>
      <c r="X108" s="95"/>
      <c r="Y108" s="95"/>
      <c r="Z108" s="95"/>
      <c r="AA108" s="95"/>
      <c r="AB108" s="70"/>
      <c r="AC108" s="60">
        <f t="shared" ref="AC108" si="210">IFERROR(AC107,"")</f>
        <v>5666.9022992782184</v>
      </c>
      <c r="AD108" s="61">
        <f t="shared" si="150"/>
        <v>25.298013245033111</v>
      </c>
      <c r="AE108" s="3"/>
      <c r="AF108" s="60">
        <f t="shared" ref="AF108" si="211">IFERROR(AF107,"")</f>
        <v>5666.9022992782184</v>
      </c>
      <c r="AG108" s="61">
        <f t="shared" ref="AG108" si="212">IF(AF108="","",$P$39)</f>
        <v>25.298013245033111</v>
      </c>
    </row>
    <row r="109" spans="1:33" x14ac:dyDescent="0.55000000000000004">
      <c r="A109" s="131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88"/>
      <c r="N109" s="88"/>
      <c r="O109" s="95"/>
      <c r="P109" s="95"/>
      <c r="Q109" s="95"/>
      <c r="R109" s="95"/>
      <c r="S109" s="95"/>
      <c r="T109" s="88"/>
      <c r="U109" s="88"/>
      <c r="V109" s="95"/>
      <c r="W109" s="95"/>
      <c r="X109" s="95"/>
      <c r="Y109" s="95"/>
      <c r="Z109" s="95"/>
      <c r="AA109" s="95"/>
      <c r="AB109" s="70"/>
      <c r="AC109" s="60">
        <f>IFERROR(IF(AC108+((($N$26-$N$27)/($H$26-$H$27)*-1))/178&gt;$C$34,MAX($AC$25:AC108),AC108+((($N$26-$N$27)/($H$26-$H$27)*-1))/178),MAX($AC$25:AC108))</f>
        <v>5805.1194285289066</v>
      </c>
      <c r="AD109" s="61">
        <f t="shared" si="147"/>
        <v>20.217599845548353</v>
      </c>
      <c r="AE109" s="3"/>
      <c r="AF109" s="60">
        <f>IFERROR(IF(AF108+((($N$26-$N$27)/($H$26-$H$27)*-1))/178&gt;$C$34,MAX($AF$25:AF108),AF108+((($N$26-$N$27)/($H$26-$H$27)*-1))/178),MAX($AF$25:AF108))</f>
        <v>5805.1194285289066</v>
      </c>
      <c r="AG109" s="61">
        <f t="shared" ref="AG109" si="213">IF(AF109="","",AF109*$H$27+$N$27)</f>
        <v>39.396160428603324</v>
      </c>
    </row>
    <row r="110" spans="1:33" x14ac:dyDescent="0.55000000000000004">
      <c r="A110" s="131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88"/>
      <c r="N110" s="88"/>
      <c r="O110" s="95"/>
      <c r="P110" s="95"/>
      <c r="Q110" s="95"/>
      <c r="R110" s="95"/>
      <c r="S110" s="95"/>
      <c r="T110" s="88"/>
      <c r="U110" s="88"/>
      <c r="V110" s="95"/>
      <c r="W110" s="95"/>
      <c r="X110" s="95"/>
      <c r="Y110" s="95"/>
      <c r="Z110" s="95"/>
      <c r="AA110" s="95"/>
      <c r="AB110" s="70"/>
      <c r="AC110" s="60">
        <f t="shared" ref="AC110" si="214">IFERROR(AC109,"")</f>
        <v>5805.1194285289066</v>
      </c>
      <c r="AD110" s="61">
        <f t="shared" si="150"/>
        <v>25.298013245033111</v>
      </c>
      <c r="AE110" s="3"/>
      <c r="AF110" s="60">
        <f t="shared" ref="AF110" si="215">IFERROR(AF109,"")</f>
        <v>5805.1194285289066</v>
      </c>
      <c r="AG110" s="61">
        <f t="shared" ref="AG110" si="216">IF(AF110="","",$P$39)</f>
        <v>25.298013245033111</v>
      </c>
    </row>
    <row r="111" spans="1:33" x14ac:dyDescent="0.55000000000000004">
      <c r="A111" s="131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88"/>
      <c r="N111" s="88"/>
      <c r="O111" s="95"/>
      <c r="P111" s="95"/>
      <c r="Q111" s="95"/>
      <c r="R111" s="95"/>
      <c r="S111" s="95"/>
      <c r="T111" s="88"/>
      <c r="U111" s="88"/>
      <c r="V111" s="95"/>
      <c r="W111" s="95"/>
      <c r="X111" s="95"/>
      <c r="Y111" s="95"/>
      <c r="Z111" s="95"/>
      <c r="AA111" s="95"/>
      <c r="AB111" s="70"/>
      <c r="AC111" s="60">
        <f>IFERROR(IF(AC110+((($N$26-$N$27)/($H$26-$H$27)*-1))/178&gt;$C$34,MAX($AC$25:AC110),AC110+((($N$26-$N$27)/($H$26-$H$27)*-1))/178),MAX($AC$25:AC110))</f>
        <v>5943.3365577795948</v>
      </c>
      <c r="AD111" s="61">
        <f t="shared" si="147"/>
        <v>20.254955826426919</v>
      </c>
      <c r="AE111" s="3"/>
      <c r="AF111" s="60">
        <f>IFERROR(IF(AF110+((($N$26-$N$27)/($H$26-$H$27)*-1))/178&gt;$C$34,MAX($AF$25:AF110),AF110+((($N$26-$N$27)/($H$26-$H$27)*-1))/178),MAX($AF$25:AF110))</f>
        <v>5943.3365577795948</v>
      </c>
      <c r="AG111" s="61">
        <f t="shared" ref="AG111" si="217">IF(AF111="","",AF111*$H$27+$N$27)</f>
        <v>39.292497581665302</v>
      </c>
    </row>
    <row r="112" spans="1:33" x14ac:dyDescent="0.55000000000000004">
      <c r="A112" s="131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88"/>
      <c r="N112" s="88"/>
      <c r="O112" s="95"/>
      <c r="P112" s="95"/>
      <c r="Q112" s="95"/>
      <c r="R112" s="95"/>
      <c r="S112" s="95"/>
      <c r="T112" s="88"/>
      <c r="U112" s="88"/>
      <c r="V112" s="95"/>
      <c r="W112" s="95"/>
      <c r="X112" s="95"/>
      <c r="Y112" s="95"/>
      <c r="Z112" s="95"/>
      <c r="AA112" s="95"/>
      <c r="AB112" s="70"/>
      <c r="AC112" s="60">
        <f t="shared" ref="AC112" si="218">IFERROR(AC111,"")</f>
        <v>5943.3365577795948</v>
      </c>
      <c r="AD112" s="61">
        <f t="shared" si="150"/>
        <v>25.298013245033111</v>
      </c>
      <c r="AE112" s="3"/>
      <c r="AF112" s="60">
        <f t="shared" ref="AF112" si="219">IFERROR(AF111,"")</f>
        <v>5943.3365577795948</v>
      </c>
      <c r="AG112" s="61">
        <f t="shared" ref="AG112" si="220">IF(AF112="","",$P$39)</f>
        <v>25.298013245033111</v>
      </c>
    </row>
    <row r="113" spans="1:33" x14ac:dyDescent="0.55000000000000004">
      <c r="A113" s="131"/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88"/>
      <c r="N113" s="88"/>
      <c r="O113" s="95"/>
      <c r="P113" s="95"/>
      <c r="Q113" s="95"/>
      <c r="R113" s="95"/>
      <c r="S113" s="95"/>
      <c r="T113" s="88"/>
      <c r="U113" s="88"/>
      <c r="V113" s="95"/>
      <c r="W113" s="95"/>
      <c r="X113" s="95"/>
      <c r="Y113" s="95"/>
      <c r="Z113" s="95"/>
      <c r="AA113" s="95"/>
      <c r="AB113" s="70"/>
      <c r="AC113" s="60">
        <f>IFERROR(IF(AC112+((($N$26-$N$27)/($H$26-$H$27)*-1))/178&gt;$C$34,MAX($AC$25:AC112),AC112+((($N$26-$N$27)/($H$26-$H$27)*-1))/178),MAX($AC$25:AC112))</f>
        <v>6081.5536870302831</v>
      </c>
      <c r="AD113" s="61">
        <f t="shared" si="147"/>
        <v>20.292311807305481</v>
      </c>
      <c r="AE113" s="3"/>
      <c r="AF113" s="60">
        <f>IFERROR(IF(AF112+((($N$26-$N$27)/($H$26-$H$27)*-1))/178&gt;$C$34,MAX($AF$25:AF112),AF112+((($N$26-$N$27)/($H$26-$H$27)*-1))/178),MAX($AF$25:AF112))</f>
        <v>6081.5536870302831</v>
      </c>
      <c r="AG113" s="61">
        <f t="shared" ref="AG113" si="221">IF(AF113="","",AF113*$H$27+$N$27)</f>
        <v>39.188834734727287</v>
      </c>
    </row>
    <row r="114" spans="1:33" x14ac:dyDescent="0.55000000000000004">
      <c r="A114" s="131"/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88"/>
      <c r="N114" s="88"/>
      <c r="O114" s="95"/>
      <c r="P114" s="95"/>
      <c r="Q114" s="95"/>
      <c r="R114" s="95"/>
      <c r="S114" s="95"/>
      <c r="T114" s="88"/>
      <c r="U114" s="88"/>
      <c r="V114" s="95"/>
      <c r="W114" s="95"/>
      <c r="X114" s="95"/>
      <c r="Y114" s="95"/>
      <c r="Z114" s="95"/>
      <c r="AA114" s="95"/>
      <c r="AB114" s="70"/>
      <c r="AC114" s="60">
        <f t="shared" ref="AC114" si="222">IFERROR(AC113,"")</f>
        <v>6081.5536870302831</v>
      </c>
      <c r="AD114" s="61">
        <f t="shared" si="150"/>
        <v>25.298013245033111</v>
      </c>
      <c r="AE114" s="3"/>
      <c r="AF114" s="60">
        <f t="shared" ref="AF114" si="223">IFERROR(AF113,"")</f>
        <v>6081.5536870302831</v>
      </c>
      <c r="AG114" s="61">
        <f t="shared" ref="AG114" si="224">IF(AF114="","",$P$39)</f>
        <v>25.298013245033111</v>
      </c>
    </row>
    <row r="115" spans="1:33" x14ac:dyDescent="0.55000000000000004">
      <c r="A115" s="131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88"/>
      <c r="N115" s="88"/>
      <c r="O115" s="95"/>
      <c r="P115" s="95"/>
      <c r="Q115" s="95"/>
      <c r="R115" s="95"/>
      <c r="S115" s="95"/>
      <c r="T115" s="88"/>
      <c r="U115" s="88"/>
      <c r="V115" s="95"/>
      <c r="W115" s="95"/>
      <c r="X115" s="95"/>
      <c r="Y115" s="95"/>
      <c r="Z115" s="95"/>
      <c r="AA115" s="95"/>
      <c r="AB115" s="70"/>
      <c r="AC115" s="60">
        <f>IFERROR(IF(AC114+((($N$26-$N$27)/($H$26-$H$27)*-1))/178&gt;$C$34,MAX($AC$25:AC114),AC114+((($N$26-$N$27)/($H$26-$H$27)*-1))/178),MAX($AC$25:AC114))</f>
        <v>6219.7708162809713</v>
      </c>
      <c r="AD115" s="61">
        <f t="shared" si="147"/>
        <v>20.329667788184047</v>
      </c>
      <c r="AE115" s="3"/>
      <c r="AF115" s="60">
        <f>IFERROR(IF(AF114+((($N$26-$N$27)/($H$26-$H$27)*-1))/178&gt;$C$34,MAX($AF$25:AF114),AF114+((($N$26-$N$27)/($H$26-$H$27)*-1))/178),MAX($AF$25:AF114))</f>
        <v>6219.7708162809713</v>
      </c>
      <c r="AG115" s="61">
        <f t="shared" ref="AG115" si="225">IF(AF115="","",AF115*$H$27+$N$27)</f>
        <v>39.085171887789272</v>
      </c>
    </row>
    <row r="116" spans="1:33" x14ac:dyDescent="0.55000000000000004">
      <c r="A116" s="131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88"/>
      <c r="N116" s="88"/>
      <c r="O116" s="95"/>
      <c r="P116" s="95"/>
      <c r="Q116" s="95"/>
      <c r="R116" s="95"/>
      <c r="S116" s="95"/>
      <c r="T116" s="88"/>
      <c r="U116" s="88"/>
      <c r="V116" s="95"/>
      <c r="W116" s="95"/>
      <c r="X116" s="95"/>
      <c r="Y116" s="95"/>
      <c r="Z116" s="95"/>
      <c r="AA116" s="95"/>
      <c r="AB116" s="70"/>
      <c r="AC116" s="60">
        <f t="shared" ref="AC116" si="226">IFERROR(AC115,"")</f>
        <v>6219.7708162809713</v>
      </c>
      <c r="AD116" s="61">
        <f t="shared" si="150"/>
        <v>25.298013245033111</v>
      </c>
      <c r="AE116" s="3"/>
      <c r="AF116" s="60">
        <f t="shared" ref="AF116" si="227">IFERROR(AF115,"")</f>
        <v>6219.7708162809713</v>
      </c>
      <c r="AG116" s="61">
        <f t="shared" ref="AG116" si="228">IF(AF116="","",$P$39)</f>
        <v>25.298013245033111</v>
      </c>
    </row>
    <row r="117" spans="1:33" x14ac:dyDescent="0.55000000000000004">
      <c r="A117" s="131"/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88"/>
      <c r="N117" s="88"/>
      <c r="O117" s="95"/>
      <c r="P117" s="95"/>
      <c r="Q117" s="95"/>
      <c r="R117" s="95"/>
      <c r="S117" s="95"/>
      <c r="T117" s="88"/>
      <c r="U117" s="88"/>
      <c r="V117" s="95"/>
      <c r="W117" s="95"/>
      <c r="X117" s="95"/>
      <c r="Y117" s="95"/>
      <c r="Z117" s="95"/>
      <c r="AA117" s="95"/>
      <c r="AB117" s="70"/>
      <c r="AC117" s="60">
        <f>IFERROR(IF(AC116+((($N$26-$N$27)/($H$26-$H$27)*-1))/178&gt;$C$34,MAX($AC$25:AC116),AC116+((($N$26-$N$27)/($H$26-$H$27)*-1))/178),MAX($AC$25:AC116))</f>
        <v>6357.9879455316595</v>
      </c>
      <c r="AD117" s="61">
        <f t="shared" si="147"/>
        <v>20.367023769062612</v>
      </c>
      <c r="AE117" s="3"/>
      <c r="AF117" s="60">
        <f>IFERROR(IF(AF116+((($N$26-$N$27)/($H$26-$H$27)*-1))/178&gt;$C$34,MAX($AF$25:AF116),AF116+((($N$26-$N$27)/($H$26-$H$27)*-1))/178),MAX($AF$25:AF116))</f>
        <v>6357.9879455316595</v>
      </c>
      <c r="AG117" s="61">
        <f t="shared" ref="AG117" si="229">IF(AF117="","",AF117*$H$27+$N$27)</f>
        <v>38.981509040851257</v>
      </c>
    </row>
    <row r="118" spans="1:33" x14ac:dyDescent="0.55000000000000004">
      <c r="A118" s="131"/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88"/>
      <c r="N118" s="88"/>
      <c r="O118" s="95"/>
      <c r="P118" s="95"/>
      <c r="Q118" s="95"/>
      <c r="R118" s="95"/>
      <c r="S118" s="95"/>
      <c r="T118" s="88"/>
      <c r="U118" s="88"/>
      <c r="V118" s="95"/>
      <c r="W118" s="95"/>
      <c r="X118" s="95"/>
      <c r="Y118" s="95"/>
      <c r="Z118" s="95"/>
      <c r="AA118" s="95"/>
      <c r="AB118" s="70"/>
      <c r="AC118" s="60">
        <f t="shared" ref="AC118" si="230">IFERROR(AC117,"")</f>
        <v>6357.9879455316595</v>
      </c>
      <c r="AD118" s="61">
        <f t="shared" si="150"/>
        <v>25.298013245033111</v>
      </c>
      <c r="AE118" s="3"/>
      <c r="AF118" s="60">
        <f t="shared" ref="AF118" si="231">IFERROR(AF117,"")</f>
        <v>6357.9879455316595</v>
      </c>
      <c r="AG118" s="61">
        <f t="shared" ref="AG118" si="232">IF(AF118="","",$P$39)</f>
        <v>25.298013245033111</v>
      </c>
    </row>
    <row r="119" spans="1:33" x14ac:dyDescent="0.55000000000000004">
      <c r="A119" s="131"/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88"/>
      <c r="N119" s="88"/>
      <c r="O119" s="95"/>
      <c r="P119" s="95"/>
      <c r="Q119" s="95"/>
      <c r="R119" s="95"/>
      <c r="S119" s="95"/>
      <c r="T119" s="88"/>
      <c r="U119" s="88"/>
      <c r="V119" s="95"/>
      <c r="W119" s="95"/>
      <c r="X119" s="95"/>
      <c r="Y119" s="95"/>
      <c r="Z119" s="95"/>
      <c r="AA119" s="95"/>
      <c r="AB119" s="70"/>
      <c r="AC119" s="60">
        <f>IFERROR(IF(AC118+((($N$26-$N$27)/($H$26-$H$27)*-1))/178&gt;$C$34,MAX($AC$25:AC118),AC118+((($N$26-$N$27)/($H$26-$H$27)*-1))/178),MAX($AC$25:AC118))</f>
        <v>6496.2050747823478</v>
      </c>
      <c r="AD119" s="61">
        <f t="shared" si="147"/>
        <v>20.404379749941175</v>
      </c>
      <c r="AE119" s="3"/>
      <c r="AF119" s="60">
        <f>IFERROR(IF(AF118+((($N$26-$N$27)/($H$26-$H$27)*-1))/178&gt;$C$34,MAX($AF$25:AF118),AF118+((($N$26-$N$27)/($H$26-$H$27)*-1))/178),MAX($AF$25:AF118))</f>
        <v>6496.2050747823478</v>
      </c>
      <c r="AG119" s="61">
        <f t="shared" ref="AG119" si="233">IF(AF119="","",AF119*$H$27+$N$27)</f>
        <v>38.877846193913243</v>
      </c>
    </row>
    <row r="120" spans="1:33" x14ac:dyDescent="0.55000000000000004">
      <c r="A120" s="131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88"/>
      <c r="N120" s="88"/>
      <c r="O120" s="95"/>
      <c r="P120" s="95"/>
      <c r="Q120" s="95"/>
      <c r="R120" s="95"/>
      <c r="S120" s="95"/>
      <c r="T120" s="88"/>
      <c r="U120" s="88"/>
      <c r="V120" s="95"/>
      <c r="W120" s="95"/>
      <c r="X120" s="95"/>
      <c r="Y120" s="95"/>
      <c r="Z120" s="95"/>
      <c r="AA120" s="95"/>
      <c r="AB120" s="70"/>
      <c r="AC120" s="60">
        <f t="shared" ref="AC120" si="234">IFERROR(AC119,"")</f>
        <v>6496.2050747823478</v>
      </c>
      <c r="AD120" s="61">
        <f t="shared" si="150"/>
        <v>25.298013245033111</v>
      </c>
      <c r="AE120" s="3"/>
      <c r="AF120" s="60">
        <f t="shared" ref="AF120" si="235">IFERROR(AF119,"")</f>
        <v>6496.2050747823478</v>
      </c>
      <c r="AG120" s="61">
        <f t="shared" ref="AG120" si="236">IF(AF120="","",$P$39)</f>
        <v>25.298013245033111</v>
      </c>
    </row>
    <row r="121" spans="1:33" x14ac:dyDescent="0.55000000000000004">
      <c r="A121" s="131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88"/>
      <c r="N121" s="88"/>
      <c r="O121" s="95"/>
      <c r="P121" s="95"/>
      <c r="Q121" s="95"/>
      <c r="R121" s="95"/>
      <c r="S121" s="95"/>
      <c r="T121" s="88"/>
      <c r="U121" s="88"/>
      <c r="V121" s="95"/>
      <c r="W121" s="95"/>
      <c r="X121" s="95"/>
      <c r="Y121" s="95"/>
      <c r="Z121" s="95"/>
      <c r="AA121" s="95"/>
      <c r="AB121" s="70"/>
      <c r="AC121" s="60">
        <f>IFERROR(IF(AC120+((($N$26-$N$27)/($H$26-$H$27)*-1))/178&gt;$C$34,MAX($AC$25:AC120),AC120+((($N$26-$N$27)/($H$26-$H$27)*-1))/178),MAX($AC$25:AC120))</f>
        <v>6634.422204033036</v>
      </c>
      <c r="AD121" s="61">
        <f t="shared" si="147"/>
        <v>20.44173573081974</v>
      </c>
      <c r="AE121" s="3"/>
      <c r="AF121" s="60">
        <f>IFERROR(IF(AF120+((($N$26-$N$27)/($H$26-$H$27)*-1))/178&gt;$C$34,MAX($AF$25:AF120),AF120+((($N$26-$N$27)/($H$26-$H$27)*-1))/178),MAX($AF$25:AF120))</f>
        <v>6634.422204033036</v>
      </c>
      <c r="AG121" s="61">
        <f t="shared" ref="AG121" si="237">IF(AF121="","",AF121*$H$27+$N$27)</f>
        <v>38.774183346975221</v>
      </c>
    </row>
    <row r="122" spans="1:33" x14ac:dyDescent="0.55000000000000004">
      <c r="A122" s="131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88"/>
      <c r="N122" s="88"/>
      <c r="O122" s="95"/>
      <c r="P122" s="95"/>
      <c r="Q122" s="95"/>
      <c r="R122" s="95"/>
      <c r="S122" s="95"/>
      <c r="T122" s="88"/>
      <c r="U122" s="88"/>
      <c r="V122" s="95"/>
      <c r="W122" s="95"/>
      <c r="X122" s="95"/>
      <c r="Y122" s="95"/>
      <c r="Z122" s="95"/>
      <c r="AA122" s="95"/>
      <c r="AB122" s="70"/>
      <c r="AC122" s="60">
        <f t="shared" ref="AC122" si="238">IFERROR(AC121,"")</f>
        <v>6634.422204033036</v>
      </c>
      <c r="AD122" s="61">
        <f t="shared" si="150"/>
        <v>25.298013245033111</v>
      </c>
      <c r="AE122" s="3"/>
      <c r="AF122" s="60">
        <f t="shared" ref="AF122" si="239">IFERROR(AF121,"")</f>
        <v>6634.422204033036</v>
      </c>
      <c r="AG122" s="61">
        <f t="shared" ref="AG122" si="240">IF(AF122="","",$P$39)</f>
        <v>25.298013245033111</v>
      </c>
    </row>
    <row r="123" spans="1:33" x14ac:dyDescent="0.55000000000000004">
      <c r="A123" s="131"/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88"/>
      <c r="N123" s="88"/>
      <c r="O123" s="95"/>
      <c r="P123" s="95"/>
      <c r="Q123" s="95"/>
      <c r="R123" s="95"/>
      <c r="S123" s="95"/>
      <c r="T123" s="88"/>
      <c r="U123" s="88"/>
      <c r="V123" s="95"/>
      <c r="W123" s="95"/>
      <c r="X123" s="95"/>
      <c r="Y123" s="95"/>
      <c r="Z123" s="95"/>
      <c r="AA123" s="95"/>
      <c r="AB123" s="70"/>
      <c r="AC123" s="60">
        <f>IFERROR(IF(AC122+((($N$26-$N$27)/($H$26-$H$27)*-1))/178&gt;$C$34,MAX($AC$25:AC122),AC122+((($N$26-$N$27)/($H$26-$H$27)*-1))/178),MAX($AC$25:AC122))</f>
        <v>6772.6393332837242</v>
      </c>
      <c r="AD123" s="61">
        <f t="shared" si="147"/>
        <v>20.479091711698306</v>
      </c>
      <c r="AE123" s="3"/>
      <c r="AF123" s="60">
        <f>IFERROR(IF(AF122+((($N$26-$N$27)/($H$26-$H$27)*-1))/178&gt;$C$34,MAX($AF$25:AF122),AF122+((($N$26-$N$27)/($H$26-$H$27)*-1))/178),MAX($AF$25:AF122))</f>
        <v>6772.6393332837242</v>
      </c>
      <c r="AG123" s="61">
        <f t="shared" ref="AG123" si="241">IF(AF123="","",AF123*$H$27+$N$27)</f>
        <v>38.670520500037206</v>
      </c>
    </row>
    <row r="124" spans="1:33" x14ac:dyDescent="0.55000000000000004">
      <c r="A124" s="131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88"/>
      <c r="N124" s="88"/>
      <c r="O124" s="95"/>
      <c r="P124" s="95"/>
      <c r="Q124" s="95"/>
      <c r="R124" s="95"/>
      <c r="S124" s="95"/>
      <c r="T124" s="88"/>
      <c r="U124" s="88"/>
      <c r="V124" s="95"/>
      <c r="W124" s="95"/>
      <c r="X124" s="95"/>
      <c r="Y124" s="95"/>
      <c r="Z124" s="95"/>
      <c r="AA124" s="95"/>
      <c r="AB124" s="70"/>
      <c r="AC124" s="60">
        <f t="shared" ref="AC124" si="242">IFERROR(AC123,"")</f>
        <v>6772.6393332837242</v>
      </c>
      <c r="AD124" s="61">
        <f t="shared" si="150"/>
        <v>25.298013245033111</v>
      </c>
      <c r="AE124" s="3"/>
      <c r="AF124" s="60">
        <f t="shared" ref="AF124" si="243">IFERROR(AF123,"")</f>
        <v>6772.6393332837242</v>
      </c>
      <c r="AG124" s="61">
        <f t="shared" ref="AG124" si="244">IF(AF124="","",$P$39)</f>
        <v>25.298013245033111</v>
      </c>
    </row>
    <row r="125" spans="1:33" x14ac:dyDescent="0.55000000000000004">
      <c r="A125" s="131"/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88"/>
      <c r="N125" s="88"/>
      <c r="O125" s="95"/>
      <c r="P125" s="95"/>
      <c r="Q125" s="95"/>
      <c r="R125" s="95"/>
      <c r="S125" s="95"/>
      <c r="T125" s="88"/>
      <c r="U125" s="88"/>
      <c r="V125" s="95"/>
      <c r="W125" s="95"/>
      <c r="X125" s="95"/>
      <c r="Y125" s="95"/>
      <c r="Z125" s="95"/>
      <c r="AA125" s="95"/>
      <c r="AB125" s="70"/>
      <c r="AC125" s="60">
        <f>IFERROR(IF(AC124+((($N$26-$N$27)/($H$26-$H$27)*-1))/178&gt;$C$34,MAX($AC$25:AC124),AC124+((($N$26-$N$27)/($H$26-$H$27)*-1))/178),MAX($AC$25:AC124))</f>
        <v>6910.8564625344125</v>
      </c>
      <c r="AD125" s="61">
        <f t="shared" si="147"/>
        <v>20.516447692576868</v>
      </c>
      <c r="AE125" s="3"/>
      <c r="AF125" s="60">
        <f>IFERROR(IF(AF124+((($N$26-$N$27)/($H$26-$H$27)*-1))/178&gt;$C$34,MAX($AF$25:AF124),AF124+((($N$26-$N$27)/($H$26-$H$27)*-1))/178),MAX($AF$25:AF124))</f>
        <v>6910.8564625344125</v>
      </c>
      <c r="AG125" s="61">
        <f t="shared" ref="AG125" si="245">IF(AF125="","",AF125*$H$27+$N$27)</f>
        <v>38.566857653099191</v>
      </c>
    </row>
    <row r="126" spans="1:33" x14ac:dyDescent="0.55000000000000004">
      <c r="A126" s="131"/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88"/>
      <c r="N126" s="88"/>
      <c r="O126" s="95"/>
      <c r="P126" s="95"/>
      <c r="Q126" s="95"/>
      <c r="R126" s="95"/>
      <c r="S126" s="95"/>
      <c r="T126" s="88"/>
      <c r="U126" s="88"/>
      <c r="V126" s="95"/>
      <c r="W126" s="95"/>
      <c r="X126" s="95"/>
      <c r="Y126" s="95"/>
      <c r="Z126" s="95"/>
      <c r="AA126" s="95"/>
      <c r="AB126" s="70"/>
      <c r="AC126" s="60">
        <f t="shared" ref="AC126" si="246">IFERROR(AC125,"")</f>
        <v>6910.8564625344125</v>
      </c>
      <c r="AD126" s="61">
        <f t="shared" si="150"/>
        <v>25.298013245033111</v>
      </c>
      <c r="AE126" s="3"/>
      <c r="AF126" s="60">
        <f t="shared" ref="AF126" si="247">IFERROR(AF125,"")</f>
        <v>6910.8564625344125</v>
      </c>
      <c r="AG126" s="61">
        <f t="shared" ref="AG126" si="248">IF(AF126="","",$P$39)</f>
        <v>25.298013245033111</v>
      </c>
    </row>
    <row r="127" spans="1:33" x14ac:dyDescent="0.55000000000000004">
      <c r="A127" s="131"/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88"/>
      <c r="N127" s="88"/>
      <c r="O127" s="95"/>
      <c r="P127" s="95"/>
      <c r="Q127" s="95"/>
      <c r="R127" s="95"/>
      <c r="S127" s="95"/>
      <c r="T127" s="88"/>
      <c r="U127" s="88"/>
      <c r="V127" s="95"/>
      <c r="W127" s="95"/>
      <c r="X127" s="95"/>
      <c r="Y127" s="95"/>
      <c r="Z127" s="95"/>
      <c r="AA127" s="95"/>
      <c r="AB127" s="70"/>
      <c r="AC127" s="60">
        <f>IFERROR(IF(AC126+((($N$26-$N$27)/($H$26-$H$27)*-1))/178&gt;$C$34,MAX($AC$25:AC126),AC126+((($N$26-$N$27)/($H$26-$H$27)*-1))/178),MAX($AC$25:AC126))</f>
        <v>7049.0735917851007</v>
      </c>
      <c r="AD127" s="61">
        <f t="shared" si="147"/>
        <v>20.553803673455434</v>
      </c>
      <c r="AE127" s="3"/>
      <c r="AF127" s="60">
        <f>IFERROR(IF(AF126+((($N$26-$N$27)/($H$26-$H$27)*-1))/178&gt;$C$34,MAX($AF$25:AF126),AF126+((($N$26-$N$27)/($H$26-$H$27)*-1))/178),MAX($AF$25:AF126))</f>
        <v>7049.0735917851007</v>
      </c>
      <c r="AG127" s="61">
        <f t="shared" ref="AG127" si="249">IF(AF127="","",AF127*$H$27+$N$27)</f>
        <v>38.463194806161177</v>
      </c>
    </row>
    <row r="128" spans="1:33" x14ac:dyDescent="0.55000000000000004">
      <c r="A128" s="131"/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88"/>
      <c r="N128" s="88"/>
      <c r="O128" s="95"/>
      <c r="P128" s="95"/>
      <c r="Q128" s="95"/>
      <c r="R128" s="95"/>
      <c r="S128" s="95"/>
      <c r="T128" s="88"/>
      <c r="U128" s="88"/>
      <c r="V128" s="95"/>
      <c r="W128" s="95"/>
      <c r="X128" s="95"/>
      <c r="Y128" s="95"/>
      <c r="Z128" s="95"/>
      <c r="AA128" s="95"/>
      <c r="AB128" s="70"/>
      <c r="AC128" s="60">
        <f t="shared" ref="AC128" si="250">IFERROR(AC127,"")</f>
        <v>7049.0735917851007</v>
      </c>
      <c r="AD128" s="61">
        <f t="shared" si="150"/>
        <v>25.298013245033111</v>
      </c>
      <c r="AE128" s="3"/>
      <c r="AF128" s="60">
        <f t="shared" ref="AF128" si="251">IFERROR(AF127,"")</f>
        <v>7049.0735917851007</v>
      </c>
      <c r="AG128" s="61">
        <f t="shared" ref="AG128" si="252">IF(AF128="","",$P$39)</f>
        <v>25.298013245033111</v>
      </c>
    </row>
    <row r="129" spans="1:33" x14ac:dyDescent="0.55000000000000004">
      <c r="A129" s="131"/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88"/>
      <c r="N129" s="88"/>
      <c r="O129" s="95"/>
      <c r="P129" s="95"/>
      <c r="Q129" s="95"/>
      <c r="R129" s="95"/>
      <c r="S129" s="95"/>
      <c r="T129" s="88"/>
      <c r="U129" s="88"/>
      <c r="V129" s="95"/>
      <c r="W129" s="95"/>
      <c r="X129" s="95"/>
      <c r="Y129" s="95"/>
      <c r="Z129" s="95"/>
      <c r="AA129" s="95"/>
      <c r="AB129" s="70"/>
      <c r="AC129" s="60">
        <f>IFERROR(IF(AC128+((($N$26-$N$27)/($H$26-$H$27)*-1))/178&gt;$C$34,MAX($AC$25:AC128),AC128+((($N$26-$N$27)/($H$26-$H$27)*-1))/178),MAX($AC$25:AC128))</f>
        <v>7187.2907210357889</v>
      </c>
      <c r="AD129" s="61">
        <f t="shared" si="147"/>
        <v>20.591159654333996</v>
      </c>
      <c r="AE129" s="3"/>
      <c r="AF129" s="60">
        <f>IFERROR(IF(AF128+((($N$26-$N$27)/($H$26-$H$27)*-1))/178&gt;$C$34,MAX($AF$25:AF128),AF128+((($N$26-$N$27)/($H$26-$H$27)*-1))/178),MAX($AF$25:AF128))</f>
        <v>7187.2907210357889</v>
      </c>
      <c r="AG129" s="61">
        <f t="shared" ref="AG129" si="253">IF(AF129="","",AF129*$H$27+$N$27)</f>
        <v>38.359531959223162</v>
      </c>
    </row>
    <row r="130" spans="1:33" x14ac:dyDescent="0.55000000000000004">
      <c r="A130" s="131"/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88"/>
      <c r="N130" s="88"/>
      <c r="O130" s="95"/>
      <c r="P130" s="95"/>
      <c r="Q130" s="95"/>
      <c r="R130" s="95"/>
      <c r="S130" s="95"/>
      <c r="T130" s="88"/>
      <c r="U130" s="88"/>
      <c r="V130" s="95"/>
      <c r="W130" s="95"/>
      <c r="X130" s="95"/>
      <c r="Y130" s="95"/>
      <c r="Z130" s="95"/>
      <c r="AA130" s="95"/>
      <c r="AB130" s="70"/>
      <c r="AC130" s="60">
        <f t="shared" ref="AC130" si="254">IFERROR(AC129,"")</f>
        <v>7187.2907210357889</v>
      </c>
      <c r="AD130" s="61">
        <f t="shared" si="150"/>
        <v>25.298013245033111</v>
      </c>
      <c r="AE130" s="3"/>
      <c r="AF130" s="60">
        <f t="shared" ref="AF130" si="255">IFERROR(AF129,"")</f>
        <v>7187.2907210357889</v>
      </c>
      <c r="AG130" s="61">
        <f t="shared" ref="AG130" si="256">IF(AF130="","",$P$39)</f>
        <v>25.298013245033111</v>
      </c>
    </row>
    <row r="131" spans="1:33" x14ac:dyDescent="0.55000000000000004">
      <c r="A131" s="131"/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88"/>
      <c r="N131" s="88"/>
      <c r="O131" s="95"/>
      <c r="P131" s="95"/>
      <c r="Q131" s="95"/>
      <c r="R131" s="95"/>
      <c r="S131" s="95"/>
      <c r="T131" s="88"/>
      <c r="U131" s="88"/>
      <c r="V131" s="95"/>
      <c r="W131" s="95"/>
      <c r="X131" s="95"/>
      <c r="Y131" s="95"/>
      <c r="Z131" s="95"/>
      <c r="AA131" s="95"/>
      <c r="AB131" s="70"/>
      <c r="AC131" s="60">
        <f>IFERROR(IF(AC130+((($N$26-$N$27)/($H$26-$H$27)*-1))/178&gt;$C$34,MAX($AC$25:AC130),AC130+((($N$26-$N$27)/($H$26-$H$27)*-1))/178),MAX($AC$25:AC130))</f>
        <v>7325.5078502864772</v>
      </c>
      <c r="AD131" s="61">
        <f t="shared" si="147"/>
        <v>20.628515635212562</v>
      </c>
      <c r="AE131" s="3"/>
      <c r="AF131" s="60">
        <f>IFERROR(IF(AF130+((($N$26-$N$27)/($H$26-$H$27)*-1))/178&gt;$C$34,MAX($AF$25:AF130),AF130+((($N$26-$N$27)/($H$26-$H$27)*-1))/178),MAX($AF$25:AF130))</f>
        <v>7325.5078502864772</v>
      </c>
      <c r="AG131" s="61">
        <f t="shared" ref="AG131" si="257">IF(AF131="","",AF131*$H$27+$N$27)</f>
        <v>38.25586911228514</v>
      </c>
    </row>
    <row r="132" spans="1:33" x14ac:dyDescent="0.55000000000000004">
      <c r="A132" s="131"/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88"/>
      <c r="N132" s="88"/>
      <c r="O132" s="95"/>
      <c r="P132" s="95"/>
      <c r="Q132" s="95"/>
      <c r="R132" s="95"/>
      <c r="S132" s="95"/>
      <c r="T132" s="88"/>
      <c r="U132" s="88"/>
      <c r="V132" s="95"/>
      <c r="W132" s="95"/>
      <c r="X132" s="95"/>
      <c r="Y132" s="95"/>
      <c r="Z132" s="95"/>
      <c r="AA132" s="95"/>
      <c r="AB132" s="70"/>
      <c r="AC132" s="60">
        <f t="shared" ref="AC132" si="258">IFERROR(AC131,"")</f>
        <v>7325.5078502864772</v>
      </c>
      <c r="AD132" s="61">
        <f t="shared" si="150"/>
        <v>25.298013245033111</v>
      </c>
      <c r="AE132" s="3"/>
      <c r="AF132" s="60">
        <f t="shared" ref="AF132" si="259">IFERROR(AF131,"")</f>
        <v>7325.5078502864772</v>
      </c>
      <c r="AG132" s="61">
        <f t="shared" ref="AG132" si="260">IF(AF132="","",$P$39)</f>
        <v>25.298013245033111</v>
      </c>
    </row>
    <row r="133" spans="1:33" x14ac:dyDescent="0.55000000000000004">
      <c r="A133" s="131"/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88"/>
      <c r="N133" s="88"/>
      <c r="O133" s="95"/>
      <c r="P133" s="95"/>
      <c r="Q133" s="95"/>
      <c r="R133" s="95"/>
      <c r="S133" s="95"/>
      <c r="T133" s="88"/>
      <c r="U133" s="88"/>
      <c r="V133" s="95"/>
      <c r="W133" s="95"/>
      <c r="X133" s="95"/>
      <c r="Y133" s="95"/>
      <c r="Z133" s="95"/>
      <c r="AA133" s="95"/>
      <c r="AB133" s="70"/>
      <c r="AC133" s="60">
        <f>IFERROR(IF(AC132+((($N$26-$N$27)/($H$26-$H$27)*-1))/178&gt;$C$34,MAX($AC$25:AC132),AC132+((($N$26-$N$27)/($H$26-$H$27)*-1))/178),MAX($AC$25:AC132))</f>
        <v>7463.7249795371654</v>
      </c>
      <c r="AD133" s="61">
        <f t="shared" si="147"/>
        <v>20.665871616091128</v>
      </c>
      <c r="AE133" s="3"/>
      <c r="AF133" s="60">
        <f>IFERROR(IF(AF132+((($N$26-$N$27)/($H$26-$H$27)*-1))/178&gt;$C$34,MAX($AF$25:AF132),AF132+((($N$26-$N$27)/($H$26-$H$27)*-1))/178),MAX($AF$25:AF132))</f>
        <v>7463.7249795371654</v>
      </c>
      <c r="AG133" s="61">
        <f t="shared" ref="AG133" si="261">IF(AF133="","",AF133*$H$27+$N$27)</f>
        <v>38.152206265347125</v>
      </c>
    </row>
    <row r="134" spans="1:33" x14ac:dyDescent="0.55000000000000004">
      <c r="A134" s="131"/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88"/>
      <c r="N134" s="88"/>
      <c r="O134" s="95"/>
      <c r="P134" s="95"/>
      <c r="Q134" s="95"/>
      <c r="R134" s="95"/>
      <c r="S134" s="95"/>
      <c r="T134" s="88"/>
      <c r="U134" s="88"/>
      <c r="V134" s="95"/>
      <c r="W134" s="95"/>
      <c r="X134" s="95"/>
      <c r="Y134" s="95"/>
      <c r="Z134" s="95"/>
      <c r="AA134" s="95"/>
      <c r="AB134" s="70"/>
      <c r="AC134" s="60">
        <f t="shared" ref="AC134" si="262">IFERROR(AC133,"")</f>
        <v>7463.7249795371654</v>
      </c>
      <c r="AD134" s="61">
        <f t="shared" si="150"/>
        <v>25.298013245033111</v>
      </c>
      <c r="AE134" s="3"/>
      <c r="AF134" s="60">
        <f t="shared" ref="AF134" si="263">IFERROR(AF133,"")</f>
        <v>7463.7249795371654</v>
      </c>
      <c r="AG134" s="61">
        <f t="shared" ref="AG134" si="264">IF(AF134="","",$P$39)</f>
        <v>25.298013245033111</v>
      </c>
    </row>
    <row r="135" spans="1:33" x14ac:dyDescent="0.55000000000000004">
      <c r="A135" s="131"/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88"/>
      <c r="N135" s="88"/>
      <c r="O135" s="95"/>
      <c r="P135" s="95"/>
      <c r="Q135" s="95"/>
      <c r="R135" s="95"/>
      <c r="S135" s="95"/>
      <c r="T135" s="88"/>
      <c r="U135" s="88"/>
      <c r="V135" s="95"/>
      <c r="W135" s="95"/>
      <c r="X135" s="95"/>
      <c r="Y135" s="95"/>
      <c r="Z135" s="95"/>
      <c r="AA135" s="95"/>
      <c r="AB135" s="70"/>
      <c r="AC135" s="60">
        <f>IFERROR(IF(AC134+((($N$26-$N$27)/($H$26-$H$27)*-1))/178&gt;$C$34,MAX($AC$25:AC134),AC134+((($N$26-$N$27)/($H$26-$H$27)*-1))/178),MAX($AC$25:AC134))</f>
        <v>7601.9421087878536</v>
      </c>
      <c r="AD135" s="61">
        <f t="shared" si="147"/>
        <v>20.70322759696969</v>
      </c>
      <c r="AE135" s="3"/>
      <c r="AF135" s="60">
        <f>IFERROR(IF(AF134+((($N$26-$N$27)/($H$26-$H$27)*-1))/178&gt;$C$34,MAX($AF$25:AF134),AF134+((($N$26-$N$27)/($H$26-$H$27)*-1))/178),MAX($AF$25:AF134))</f>
        <v>7601.9421087878536</v>
      </c>
      <c r="AG135" s="61">
        <f t="shared" ref="AG135" si="265">IF(AF135="","",AF135*$H$27+$N$27)</f>
        <v>38.04854341840911</v>
      </c>
    </row>
    <row r="136" spans="1:33" x14ac:dyDescent="0.55000000000000004">
      <c r="A136" s="131"/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88"/>
      <c r="N136" s="88"/>
      <c r="O136" s="95"/>
      <c r="P136" s="95"/>
      <c r="Q136" s="95"/>
      <c r="R136" s="95"/>
      <c r="S136" s="95"/>
      <c r="T136" s="88"/>
      <c r="U136" s="88"/>
      <c r="V136" s="95"/>
      <c r="W136" s="95"/>
      <c r="X136" s="95"/>
      <c r="Y136" s="95"/>
      <c r="Z136" s="95"/>
      <c r="AA136" s="95"/>
      <c r="AB136" s="70"/>
      <c r="AC136" s="60">
        <f t="shared" ref="AC136" si="266">IFERROR(AC135,"")</f>
        <v>7601.9421087878536</v>
      </c>
      <c r="AD136" s="61">
        <f t="shared" si="150"/>
        <v>25.298013245033111</v>
      </c>
      <c r="AE136" s="3"/>
      <c r="AF136" s="60">
        <f t="shared" ref="AF136" si="267">IFERROR(AF135,"")</f>
        <v>7601.9421087878536</v>
      </c>
      <c r="AG136" s="61">
        <f t="shared" ref="AG136" si="268">IF(AF136="","",$P$39)</f>
        <v>25.298013245033111</v>
      </c>
    </row>
    <row r="137" spans="1:33" x14ac:dyDescent="0.55000000000000004">
      <c r="A137" s="131"/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88"/>
      <c r="N137" s="88"/>
      <c r="O137" s="95"/>
      <c r="P137" s="95"/>
      <c r="Q137" s="95"/>
      <c r="R137" s="95"/>
      <c r="S137" s="95"/>
      <c r="T137" s="88"/>
      <c r="U137" s="88"/>
      <c r="V137" s="95"/>
      <c r="W137" s="95"/>
      <c r="X137" s="95"/>
      <c r="Y137" s="95"/>
      <c r="Z137" s="95"/>
      <c r="AA137" s="95"/>
      <c r="AB137" s="70"/>
      <c r="AC137" s="60">
        <f>IFERROR(IF(AC136+((($N$26-$N$27)/($H$26-$H$27)*-1))/178&gt;$C$34,MAX($AC$25:AC136),AC136+((($N$26-$N$27)/($H$26-$H$27)*-1))/178),MAX($AC$25:AC136))</f>
        <v>7740.1592380385418</v>
      </c>
      <c r="AD137" s="61">
        <f t="shared" si="147"/>
        <v>20.740583577848255</v>
      </c>
      <c r="AE137" s="3"/>
      <c r="AF137" s="60">
        <f>IFERROR(IF(AF136+((($N$26-$N$27)/($H$26-$H$27)*-1))/178&gt;$C$34,MAX($AF$25:AF136),AF136+((($N$26-$N$27)/($H$26-$H$27)*-1))/178),MAX($AF$25:AF136))</f>
        <v>7740.1592380385418</v>
      </c>
      <c r="AG137" s="61">
        <f t="shared" ref="AG137" si="269">IF(AF137="","",AF137*$H$27+$N$27)</f>
        <v>37.944880571471096</v>
      </c>
    </row>
    <row r="138" spans="1:33" x14ac:dyDescent="0.55000000000000004">
      <c r="A138" s="131"/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88"/>
      <c r="N138" s="88"/>
      <c r="O138" s="95"/>
      <c r="P138" s="95"/>
      <c r="Q138" s="95"/>
      <c r="R138" s="95"/>
      <c r="S138" s="95"/>
      <c r="T138" s="88"/>
      <c r="U138" s="88"/>
      <c r="V138" s="95"/>
      <c r="W138" s="95"/>
      <c r="X138" s="95"/>
      <c r="Y138" s="95"/>
      <c r="Z138" s="95"/>
      <c r="AA138" s="95"/>
      <c r="AB138" s="70"/>
      <c r="AC138" s="60">
        <f t="shared" ref="AC138" si="270">IFERROR(AC137,"")</f>
        <v>7740.1592380385418</v>
      </c>
      <c r="AD138" s="61">
        <f t="shared" si="150"/>
        <v>25.298013245033111</v>
      </c>
      <c r="AE138" s="3"/>
      <c r="AF138" s="60">
        <f t="shared" ref="AF138" si="271">IFERROR(AF137,"")</f>
        <v>7740.1592380385418</v>
      </c>
      <c r="AG138" s="61">
        <f t="shared" ref="AG138" si="272">IF(AF138="","",$P$39)</f>
        <v>25.298013245033111</v>
      </c>
    </row>
    <row r="139" spans="1:33" x14ac:dyDescent="0.55000000000000004">
      <c r="A139" s="131"/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88"/>
      <c r="N139" s="88"/>
      <c r="O139" s="95"/>
      <c r="P139" s="95"/>
      <c r="Q139" s="95"/>
      <c r="R139" s="95"/>
      <c r="S139" s="95"/>
      <c r="T139" s="88"/>
      <c r="U139" s="88"/>
      <c r="V139" s="95"/>
      <c r="W139" s="95"/>
      <c r="X139" s="95"/>
      <c r="Y139" s="95"/>
      <c r="Z139" s="95"/>
      <c r="AA139" s="95"/>
      <c r="AB139" s="70"/>
      <c r="AC139" s="60">
        <f>IFERROR(IF(AC138+((($N$26-$N$27)/($H$26-$H$27)*-1))/178&gt;$C$34,MAX($AC$25:AC138),AC138+((($N$26-$N$27)/($H$26-$H$27)*-1))/178),MAX($AC$25:AC138))</f>
        <v>7878.3763672892301</v>
      </c>
      <c r="AD139" s="61">
        <f t="shared" si="147"/>
        <v>20.777939558726821</v>
      </c>
      <c r="AE139" s="3"/>
      <c r="AF139" s="60">
        <f>IFERROR(IF(AF138+((($N$26-$N$27)/($H$26-$H$27)*-1))/178&gt;$C$34,MAX($AF$25:AF138),AF138+((($N$26-$N$27)/($H$26-$H$27)*-1))/178),MAX($AF$25:AF138))</f>
        <v>7878.3763672892301</v>
      </c>
      <c r="AG139" s="61">
        <f t="shared" ref="AG139" si="273">IF(AF139="","",AF139*$H$27+$N$27)</f>
        <v>37.841217724533081</v>
      </c>
    </row>
    <row r="140" spans="1:33" x14ac:dyDescent="0.55000000000000004">
      <c r="A140" s="131"/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88"/>
      <c r="N140" s="88"/>
      <c r="O140" s="95"/>
      <c r="P140" s="95"/>
      <c r="Q140" s="95"/>
      <c r="R140" s="95"/>
      <c r="S140" s="95"/>
      <c r="T140" s="88"/>
      <c r="U140" s="88"/>
      <c r="V140" s="95"/>
      <c r="W140" s="95"/>
      <c r="X140" s="95"/>
      <c r="Y140" s="95"/>
      <c r="Z140" s="95"/>
      <c r="AA140" s="95"/>
      <c r="AB140" s="70"/>
      <c r="AC140" s="60">
        <f t="shared" ref="AC140" si="274">IFERROR(AC139,"")</f>
        <v>7878.3763672892301</v>
      </c>
      <c r="AD140" s="61">
        <f t="shared" si="150"/>
        <v>25.298013245033111</v>
      </c>
      <c r="AE140" s="3"/>
      <c r="AF140" s="60">
        <f t="shared" ref="AF140" si="275">IFERROR(AF139,"")</f>
        <v>7878.3763672892301</v>
      </c>
      <c r="AG140" s="61">
        <f t="shared" ref="AG140" si="276">IF(AF140="","",$P$39)</f>
        <v>25.298013245033111</v>
      </c>
    </row>
    <row r="141" spans="1:33" x14ac:dyDescent="0.55000000000000004">
      <c r="A141" s="131"/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88"/>
      <c r="N141" s="88"/>
      <c r="O141" s="95"/>
      <c r="P141" s="95"/>
      <c r="Q141" s="95"/>
      <c r="R141" s="95"/>
      <c r="S141" s="95"/>
      <c r="T141" s="88"/>
      <c r="U141" s="88"/>
      <c r="V141" s="95"/>
      <c r="W141" s="95"/>
      <c r="X141" s="95"/>
      <c r="Y141" s="95"/>
      <c r="Z141" s="95"/>
      <c r="AA141" s="95"/>
      <c r="AB141" s="70"/>
      <c r="AC141" s="60">
        <f>IFERROR(IF(AC140+((($N$26-$N$27)/($H$26-$H$27)*-1))/178&gt;$C$34,MAX($AC$25:AC140),AC140+((($N$26-$N$27)/($H$26-$H$27)*-1))/178),MAX($AC$25:AC140))</f>
        <v>8016.5934965399183</v>
      </c>
      <c r="AD141" s="61">
        <f t="shared" ref="AD141:AD203" si="277">IF(AC141="","",AC141*$H$26+$N$26)</f>
        <v>20.815295539605383</v>
      </c>
      <c r="AE141" s="3"/>
      <c r="AF141" s="60">
        <f>IFERROR(IF(AF140+((($N$26-$N$27)/($H$26-$H$27)*-1))/178&gt;$C$34,MAX($AF$25:AF140),AF140+((($N$26-$N$27)/($H$26-$H$27)*-1))/178),MAX($AF$25:AF140))</f>
        <v>8016.5934965399183</v>
      </c>
      <c r="AG141" s="61">
        <f t="shared" ref="AG141" si="278">IF(AF141="","",AF141*$H$27+$N$27)</f>
        <v>37.737554877595059</v>
      </c>
    </row>
    <row r="142" spans="1:33" x14ac:dyDescent="0.55000000000000004">
      <c r="A142" s="131"/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88"/>
      <c r="N142" s="88"/>
      <c r="O142" s="95"/>
      <c r="P142" s="95"/>
      <c r="Q142" s="95"/>
      <c r="R142" s="95"/>
      <c r="S142" s="95"/>
      <c r="T142" s="88"/>
      <c r="U142" s="88"/>
      <c r="V142" s="95"/>
      <c r="W142" s="95"/>
      <c r="X142" s="95"/>
      <c r="Y142" s="95"/>
      <c r="Z142" s="95"/>
      <c r="AA142" s="95"/>
      <c r="AB142" s="70"/>
      <c r="AC142" s="60">
        <f t="shared" ref="AC142" si="279">IFERROR(AC141,"")</f>
        <v>8016.5934965399183</v>
      </c>
      <c r="AD142" s="61">
        <f t="shared" ref="AD142:AD204" si="280">IF(AC142="","",$P$39)</f>
        <v>25.298013245033111</v>
      </c>
      <c r="AE142" s="3"/>
      <c r="AF142" s="60">
        <f t="shared" ref="AF142" si="281">IFERROR(AF141,"")</f>
        <v>8016.5934965399183</v>
      </c>
      <c r="AG142" s="61">
        <f t="shared" ref="AG142" si="282">IF(AF142="","",$P$39)</f>
        <v>25.298013245033111</v>
      </c>
    </row>
    <row r="143" spans="1:33" x14ac:dyDescent="0.55000000000000004">
      <c r="A143" s="131"/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88"/>
      <c r="N143" s="88"/>
      <c r="O143" s="95"/>
      <c r="P143" s="95"/>
      <c r="Q143" s="95"/>
      <c r="R143" s="95"/>
      <c r="S143" s="95"/>
      <c r="T143" s="88"/>
      <c r="U143" s="88"/>
      <c r="V143" s="95"/>
      <c r="W143" s="95"/>
      <c r="X143" s="95"/>
      <c r="Y143" s="95"/>
      <c r="Z143" s="95"/>
      <c r="AA143" s="95"/>
      <c r="AB143" s="70"/>
      <c r="AC143" s="60">
        <f>IFERROR(IF(AC142+((($N$26-$N$27)/($H$26-$H$27)*-1))/178&gt;$C$34,MAX($AC$25:AC142),AC142+((($N$26-$N$27)/($H$26-$H$27)*-1))/178),MAX($AC$25:AC142))</f>
        <v>8154.8106257906065</v>
      </c>
      <c r="AD143" s="61">
        <f t="shared" si="277"/>
        <v>20.852651520483949</v>
      </c>
      <c r="AE143" s="3"/>
      <c r="AF143" s="60">
        <f>IFERROR(IF(AF142+((($N$26-$N$27)/($H$26-$H$27)*-1))/178&gt;$C$34,MAX($AF$25:AF142),AF142+((($N$26-$N$27)/($H$26-$H$27)*-1))/178),MAX($AF$25:AF142))</f>
        <v>8154.8106257906065</v>
      </c>
      <c r="AG143" s="61">
        <f t="shared" ref="AG143" si="283">IF(AF143="","",AF143*$H$27+$N$27)</f>
        <v>37.633892030657044</v>
      </c>
    </row>
    <row r="144" spans="1:33" x14ac:dyDescent="0.55000000000000004">
      <c r="A144" s="131"/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88"/>
      <c r="N144" s="88"/>
      <c r="O144" s="95"/>
      <c r="P144" s="95"/>
      <c r="Q144" s="95"/>
      <c r="R144" s="95"/>
      <c r="S144" s="95"/>
      <c r="T144" s="88"/>
      <c r="U144" s="88"/>
      <c r="V144" s="95"/>
      <c r="W144" s="95"/>
      <c r="X144" s="95"/>
      <c r="Y144" s="95"/>
      <c r="Z144" s="95"/>
      <c r="AA144" s="95"/>
      <c r="AB144" s="70"/>
      <c r="AC144" s="60">
        <f t="shared" ref="AC144" si="284">IFERROR(AC143,"")</f>
        <v>8154.8106257906065</v>
      </c>
      <c r="AD144" s="61">
        <f t="shared" si="280"/>
        <v>25.298013245033111</v>
      </c>
      <c r="AE144" s="3"/>
      <c r="AF144" s="60">
        <f t="shared" ref="AF144" si="285">IFERROR(AF143,"")</f>
        <v>8154.8106257906065</v>
      </c>
      <c r="AG144" s="61">
        <f t="shared" ref="AG144" si="286">IF(AF144="","",$P$39)</f>
        <v>25.298013245033111</v>
      </c>
    </row>
    <row r="145" spans="1:33" x14ac:dyDescent="0.55000000000000004">
      <c r="A145" s="131"/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88"/>
      <c r="N145" s="88"/>
      <c r="O145" s="95"/>
      <c r="P145" s="95"/>
      <c r="Q145" s="95"/>
      <c r="R145" s="95"/>
      <c r="S145" s="95"/>
      <c r="T145" s="88"/>
      <c r="U145" s="88"/>
      <c r="V145" s="95"/>
      <c r="W145" s="95"/>
      <c r="X145" s="95"/>
      <c r="Y145" s="95"/>
      <c r="Z145" s="95"/>
      <c r="AA145" s="95"/>
      <c r="AB145" s="70"/>
      <c r="AC145" s="60">
        <f>IFERROR(IF(AC144+((($N$26-$N$27)/($H$26-$H$27)*-1))/178&gt;$C$34,MAX($AC$25:AC144),AC144+((($N$26-$N$27)/($H$26-$H$27)*-1))/178),MAX($AC$25:AC144))</f>
        <v>8293.0277550412957</v>
      </c>
      <c r="AD145" s="61">
        <f t="shared" si="277"/>
        <v>20.890007501362511</v>
      </c>
      <c r="AE145" s="3"/>
      <c r="AF145" s="60">
        <f>IFERROR(IF(AF144+((($N$26-$N$27)/($H$26-$H$27)*-1))/178&gt;$C$34,MAX($AF$25:AF144),AF144+((($N$26-$N$27)/($H$26-$H$27)*-1))/178),MAX($AF$25:AF144))</f>
        <v>8293.0277550412957</v>
      </c>
      <c r="AG145" s="61">
        <f t="shared" ref="AG145" si="287">IF(AF145="","",AF145*$H$27+$N$27)</f>
        <v>37.53022918371903</v>
      </c>
    </row>
    <row r="146" spans="1:33" x14ac:dyDescent="0.55000000000000004">
      <c r="A146" s="131"/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88"/>
      <c r="N146" s="88"/>
      <c r="O146" s="95"/>
      <c r="P146" s="95"/>
      <c r="Q146" s="95"/>
      <c r="R146" s="95"/>
      <c r="S146" s="95"/>
      <c r="T146" s="88"/>
      <c r="U146" s="88"/>
      <c r="V146" s="95"/>
      <c r="W146" s="95"/>
      <c r="X146" s="95"/>
      <c r="Y146" s="95"/>
      <c r="Z146" s="95"/>
      <c r="AA146" s="95"/>
      <c r="AB146" s="70"/>
      <c r="AC146" s="60">
        <f t="shared" ref="AC146" si="288">IFERROR(AC145,"")</f>
        <v>8293.0277550412957</v>
      </c>
      <c r="AD146" s="61">
        <f t="shared" si="280"/>
        <v>25.298013245033111</v>
      </c>
      <c r="AE146" s="3"/>
      <c r="AF146" s="60">
        <f t="shared" ref="AF146" si="289">IFERROR(AF145,"")</f>
        <v>8293.0277550412957</v>
      </c>
      <c r="AG146" s="61">
        <f t="shared" ref="AG146" si="290">IF(AF146="","",$P$39)</f>
        <v>25.298013245033111</v>
      </c>
    </row>
    <row r="147" spans="1:33" x14ac:dyDescent="0.55000000000000004">
      <c r="A147" s="131"/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88"/>
      <c r="N147" s="88"/>
      <c r="O147" s="95"/>
      <c r="P147" s="95"/>
      <c r="Q147" s="95"/>
      <c r="R147" s="95"/>
      <c r="S147" s="95"/>
      <c r="T147" s="88"/>
      <c r="U147" s="88"/>
      <c r="V147" s="95"/>
      <c r="W147" s="95"/>
      <c r="X147" s="95"/>
      <c r="Y147" s="95"/>
      <c r="Z147" s="95"/>
      <c r="AA147" s="95"/>
      <c r="AB147" s="70"/>
      <c r="AC147" s="60">
        <f>IFERROR(IF(AC146+((($N$26-$N$27)/($H$26-$H$27)*-1))/178&gt;$C$34,MAX($AC$25:AC146),AC146+((($N$26-$N$27)/($H$26-$H$27)*-1))/178),MAX($AC$25:AC146))</f>
        <v>8431.2448842919839</v>
      </c>
      <c r="AD147" s="61">
        <f t="shared" si="277"/>
        <v>20.927363482241077</v>
      </c>
      <c r="AE147" s="3"/>
      <c r="AF147" s="60">
        <f>IFERROR(IF(AF146+((($N$26-$N$27)/($H$26-$H$27)*-1))/178&gt;$C$34,MAX($AF$25:AF146),AF146+((($N$26-$N$27)/($H$26-$H$27)*-1))/178),MAX($AF$25:AF146))</f>
        <v>8431.2448842919839</v>
      </c>
      <c r="AG147" s="61">
        <f t="shared" ref="AG147" si="291">IF(AF147="","",AF147*$H$27+$N$27)</f>
        <v>37.426566336781015</v>
      </c>
    </row>
    <row r="148" spans="1:33" x14ac:dyDescent="0.55000000000000004">
      <c r="A148" s="131"/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88"/>
      <c r="N148" s="88"/>
      <c r="O148" s="95"/>
      <c r="P148" s="95"/>
      <c r="Q148" s="95"/>
      <c r="R148" s="95"/>
      <c r="S148" s="95"/>
      <c r="T148" s="88"/>
      <c r="U148" s="88"/>
      <c r="V148" s="95"/>
      <c r="W148" s="95"/>
      <c r="X148" s="95"/>
      <c r="Y148" s="95"/>
      <c r="Z148" s="95"/>
      <c r="AA148" s="95"/>
      <c r="AB148" s="70"/>
      <c r="AC148" s="60">
        <f t="shared" ref="AC148" si="292">IFERROR(AC147,"")</f>
        <v>8431.2448842919839</v>
      </c>
      <c r="AD148" s="61">
        <f t="shared" si="280"/>
        <v>25.298013245033111</v>
      </c>
      <c r="AE148" s="3"/>
      <c r="AF148" s="60">
        <f t="shared" ref="AF148" si="293">IFERROR(AF147,"")</f>
        <v>8431.2448842919839</v>
      </c>
      <c r="AG148" s="61">
        <f t="shared" ref="AG148" si="294">IF(AF148="","",$P$39)</f>
        <v>25.298013245033111</v>
      </c>
    </row>
    <row r="149" spans="1:33" x14ac:dyDescent="0.55000000000000004">
      <c r="A149" s="131"/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88"/>
      <c r="N149" s="88"/>
      <c r="O149" s="95"/>
      <c r="P149" s="95"/>
      <c r="Q149" s="95"/>
      <c r="R149" s="95"/>
      <c r="S149" s="95"/>
      <c r="T149" s="88"/>
      <c r="U149" s="88"/>
      <c r="V149" s="95"/>
      <c r="W149" s="95"/>
      <c r="X149" s="95"/>
      <c r="Y149" s="95"/>
      <c r="Z149" s="95"/>
      <c r="AA149" s="95"/>
      <c r="AB149" s="70"/>
      <c r="AC149" s="60">
        <f>IFERROR(IF(AC148+((($N$26-$N$27)/($H$26-$H$27)*-1))/178&gt;$C$34,MAX($AC$25:AC148),AC148+((($N$26-$N$27)/($H$26-$H$27)*-1))/178),MAX($AC$25:AC148))</f>
        <v>8569.4620135426721</v>
      </c>
      <c r="AD149" s="61">
        <f t="shared" si="277"/>
        <v>20.964719463119643</v>
      </c>
      <c r="AE149" s="3"/>
      <c r="AF149" s="60">
        <f>IFERROR(IF(AF148+((($N$26-$N$27)/($H$26-$H$27)*-1))/178&gt;$C$34,MAX($AF$25:AF148),AF148+((($N$26-$N$27)/($H$26-$H$27)*-1))/178),MAX($AF$25:AF148))</f>
        <v>8569.4620135426721</v>
      </c>
      <c r="AG149" s="61">
        <f t="shared" ref="AG149" si="295">IF(AF149="","",AF149*$H$27+$N$27)</f>
        <v>37.322903489842993</v>
      </c>
    </row>
    <row r="150" spans="1:33" x14ac:dyDescent="0.55000000000000004">
      <c r="A150" s="131"/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88"/>
      <c r="N150" s="88"/>
      <c r="O150" s="95"/>
      <c r="P150" s="95"/>
      <c r="Q150" s="95"/>
      <c r="R150" s="95"/>
      <c r="S150" s="95"/>
      <c r="T150" s="88"/>
      <c r="U150" s="88"/>
      <c r="V150" s="95"/>
      <c r="W150" s="95"/>
      <c r="X150" s="95"/>
      <c r="Y150" s="95"/>
      <c r="Z150" s="95"/>
      <c r="AA150" s="95"/>
      <c r="AB150" s="70"/>
      <c r="AC150" s="60">
        <f t="shared" ref="AC150" si="296">IFERROR(AC149,"")</f>
        <v>8569.4620135426721</v>
      </c>
      <c r="AD150" s="61">
        <f t="shared" si="280"/>
        <v>25.298013245033111</v>
      </c>
      <c r="AE150" s="3"/>
      <c r="AF150" s="60">
        <f t="shared" ref="AF150" si="297">IFERROR(AF149,"")</f>
        <v>8569.4620135426721</v>
      </c>
      <c r="AG150" s="61">
        <f t="shared" ref="AG150" si="298">IF(AF150="","",$P$39)</f>
        <v>25.298013245033111</v>
      </c>
    </row>
    <row r="151" spans="1:33" x14ac:dyDescent="0.55000000000000004">
      <c r="A151" s="131"/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88"/>
      <c r="N151" s="88"/>
      <c r="O151" s="95"/>
      <c r="P151" s="95"/>
      <c r="Q151" s="95"/>
      <c r="R151" s="95"/>
      <c r="S151" s="95"/>
      <c r="T151" s="88"/>
      <c r="U151" s="88"/>
      <c r="V151" s="95"/>
      <c r="W151" s="95"/>
      <c r="X151" s="95"/>
      <c r="Y151" s="95"/>
      <c r="Z151" s="95"/>
      <c r="AA151" s="95"/>
      <c r="AB151" s="70"/>
      <c r="AC151" s="60">
        <f>IFERROR(IF(AC150+((($N$26-$N$27)/($H$26-$H$27)*-1))/178&gt;$C$34,MAX($AC$25:AC150),AC150+((($N$26-$N$27)/($H$26-$H$27)*-1))/178),MAX($AC$25:AC150))</f>
        <v>8707.6791427933604</v>
      </c>
      <c r="AD151" s="61">
        <f t="shared" si="277"/>
        <v>21.002075443998205</v>
      </c>
      <c r="AE151" s="3"/>
      <c r="AF151" s="60">
        <f>IFERROR(IF(AF150+((($N$26-$N$27)/($H$26-$H$27)*-1))/178&gt;$C$34,MAX($AF$25:AF150),AF150+((($N$26-$N$27)/($H$26-$H$27)*-1))/178),MAX($AF$25:AF150))</f>
        <v>8707.6791427933604</v>
      </c>
      <c r="AG151" s="61">
        <f t="shared" ref="AG151" si="299">IF(AF151="","",AF151*$H$27+$N$27)</f>
        <v>37.219240642904978</v>
      </c>
    </row>
    <row r="152" spans="1:33" x14ac:dyDescent="0.55000000000000004">
      <c r="A152" s="131"/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88"/>
      <c r="N152" s="88"/>
      <c r="O152" s="95"/>
      <c r="P152" s="95"/>
      <c r="Q152" s="95"/>
      <c r="R152" s="95"/>
      <c r="S152" s="95"/>
      <c r="T152" s="88"/>
      <c r="U152" s="88"/>
      <c r="V152" s="95"/>
      <c r="W152" s="95"/>
      <c r="X152" s="95"/>
      <c r="Y152" s="95"/>
      <c r="Z152" s="95"/>
      <c r="AA152" s="95"/>
      <c r="AB152" s="70"/>
      <c r="AC152" s="60">
        <f t="shared" ref="AC152" si="300">IFERROR(AC151,"")</f>
        <v>8707.6791427933604</v>
      </c>
      <c r="AD152" s="61">
        <f t="shared" si="280"/>
        <v>25.298013245033111</v>
      </c>
      <c r="AE152" s="3"/>
      <c r="AF152" s="60">
        <f t="shared" ref="AF152" si="301">IFERROR(AF151,"")</f>
        <v>8707.6791427933604</v>
      </c>
      <c r="AG152" s="61">
        <f t="shared" ref="AG152" si="302">IF(AF152="","",$P$39)</f>
        <v>25.298013245033111</v>
      </c>
    </row>
    <row r="153" spans="1:33" x14ac:dyDescent="0.55000000000000004">
      <c r="A153" s="131"/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88"/>
      <c r="N153" s="88"/>
      <c r="O153" s="95"/>
      <c r="P153" s="95"/>
      <c r="Q153" s="95"/>
      <c r="R153" s="95"/>
      <c r="S153" s="95"/>
      <c r="T153" s="88"/>
      <c r="U153" s="88"/>
      <c r="V153" s="95"/>
      <c r="W153" s="95"/>
      <c r="X153" s="95"/>
      <c r="Y153" s="95"/>
      <c r="Z153" s="95"/>
      <c r="AA153" s="95"/>
      <c r="AB153" s="70"/>
      <c r="AC153" s="60">
        <f>IFERROR(IF(AC152+((($N$26-$N$27)/($H$26-$H$27)*-1))/178&gt;$C$34,MAX($AC$25:AC152),AC152+((($N$26-$N$27)/($H$26-$H$27)*-1))/178),MAX($AC$25:AC152))</f>
        <v>8845.8962720440486</v>
      </c>
      <c r="AD153" s="61">
        <f t="shared" si="277"/>
        <v>21.039431424876771</v>
      </c>
      <c r="AE153" s="3"/>
      <c r="AF153" s="60">
        <f>IFERROR(IF(AF152+((($N$26-$N$27)/($H$26-$H$27)*-1))/178&gt;$C$34,MAX($AF$25:AF152),AF152+((($N$26-$N$27)/($H$26-$H$27)*-1))/178),MAX($AF$25:AF152))</f>
        <v>8845.8962720440486</v>
      </c>
      <c r="AG153" s="61">
        <f t="shared" ref="AG153" si="303">IF(AF153="","",AF153*$H$27+$N$27)</f>
        <v>37.115577795966963</v>
      </c>
    </row>
    <row r="154" spans="1:33" x14ac:dyDescent="0.55000000000000004">
      <c r="A154" s="131"/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88"/>
      <c r="N154" s="88"/>
      <c r="O154" s="95"/>
      <c r="P154" s="95"/>
      <c r="Q154" s="95"/>
      <c r="R154" s="95"/>
      <c r="S154" s="95"/>
      <c r="T154" s="88"/>
      <c r="U154" s="88"/>
      <c r="V154" s="95"/>
      <c r="W154" s="95"/>
      <c r="X154" s="95"/>
      <c r="Y154" s="95"/>
      <c r="Z154" s="95"/>
      <c r="AA154" s="95"/>
      <c r="AB154" s="70"/>
      <c r="AC154" s="60">
        <f t="shared" ref="AC154" si="304">IFERROR(AC153,"")</f>
        <v>8845.8962720440486</v>
      </c>
      <c r="AD154" s="61">
        <f t="shared" si="280"/>
        <v>25.298013245033111</v>
      </c>
      <c r="AE154" s="3"/>
      <c r="AF154" s="60">
        <f t="shared" ref="AF154" si="305">IFERROR(AF153,"")</f>
        <v>8845.8962720440486</v>
      </c>
      <c r="AG154" s="61">
        <f t="shared" ref="AG154" si="306">IF(AF154="","",$P$39)</f>
        <v>25.298013245033111</v>
      </c>
    </row>
    <row r="155" spans="1:33" x14ac:dyDescent="0.55000000000000004">
      <c r="A155" s="131"/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88"/>
      <c r="N155" s="88"/>
      <c r="O155" s="95"/>
      <c r="P155" s="95"/>
      <c r="Q155" s="95"/>
      <c r="R155" s="95"/>
      <c r="S155" s="95"/>
      <c r="T155" s="88"/>
      <c r="U155" s="88"/>
      <c r="V155" s="95"/>
      <c r="W155" s="95"/>
      <c r="X155" s="95"/>
      <c r="Y155" s="95"/>
      <c r="Z155" s="95"/>
      <c r="AA155" s="95"/>
      <c r="AB155" s="70"/>
      <c r="AC155" s="60">
        <f>IFERROR(IF(AC154+((($N$26-$N$27)/($H$26-$H$27)*-1))/178&gt;$C$34,MAX($AC$25:AC154),AC154+((($N$26-$N$27)/($H$26-$H$27)*-1))/178),MAX($AC$25:AC154))</f>
        <v>8984.1134012947368</v>
      </c>
      <c r="AD155" s="61">
        <f t="shared" si="277"/>
        <v>21.076787405755333</v>
      </c>
      <c r="AE155" s="3"/>
      <c r="AF155" s="60">
        <f>IFERROR(IF(AF154+((($N$26-$N$27)/($H$26-$H$27)*-1))/178&gt;$C$34,MAX($AF$25:AF154),AF154+((($N$26-$N$27)/($H$26-$H$27)*-1))/178),MAX($AF$25:AF154))</f>
        <v>8984.1134012947368</v>
      </c>
      <c r="AG155" s="61">
        <f t="shared" ref="AG155" si="307">IF(AF155="","",AF155*$H$27+$N$27)</f>
        <v>37.011914949028949</v>
      </c>
    </row>
    <row r="156" spans="1:33" x14ac:dyDescent="0.55000000000000004">
      <c r="A156" s="131"/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88"/>
      <c r="N156" s="88"/>
      <c r="O156" s="95"/>
      <c r="P156" s="95"/>
      <c r="Q156" s="95"/>
      <c r="R156" s="95"/>
      <c r="S156" s="95"/>
      <c r="T156" s="88"/>
      <c r="U156" s="88"/>
      <c r="V156" s="95"/>
      <c r="W156" s="95"/>
      <c r="X156" s="95"/>
      <c r="Y156" s="95"/>
      <c r="Z156" s="95"/>
      <c r="AA156" s="95"/>
      <c r="AB156" s="70"/>
      <c r="AC156" s="60">
        <f t="shared" ref="AC156" si="308">IFERROR(AC155,"")</f>
        <v>8984.1134012947368</v>
      </c>
      <c r="AD156" s="61">
        <f t="shared" si="280"/>
        <v>25.298013245033111</v>
      </c>
      <c r="AE156" s="3"/>
      <c r="AF156" s="60">
        <f t="shared" ref="AF156" si="309">IFERROR(AF155,"")</f>
        <v>8984.1134012947368</v>
      </c>
      <c r="AG156" s="61">
        <f t="shared" ref="AG156" si="310">IF(AF156="","",$P$39)</f>
        <v>25.298013245033111</v>
      </c>
    </row>
    <row r="157" spans="1:33" x14ac:dyDescent="0.55000000000000004">
      <c r="A157" s="131"/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88"/>
      <c r="N157" s="88"/>
      <c r="O157" s="95"/>
      <c r="P157" s="95"/>
      <c r="Q157" s="95"/>
      <c r="R157" s="95"/>
      <c r="S157" s="95"/>
      <c r="T157" s="88"/>
      <c r="U157" s="88"/>
      <c r="V157" s="95"/>
      <c r="W157" s="95"/>
      <c r="X157" s="95"/>
      <c r="Y157" s="95"/>
      <c r="Z157" s="95"/>
      <c r="AA157" s="95"/>
      <c r="AB157" s="70"/>
      <c r="AC157" s="60">
        <f>IFERROR(IF(AC156+((($N$26-$N$27)/($H$26-$H$27)*-1))/178&gt;$C$34,MAX($AC$25:AC156),AC156+((($N$26-$N$27)/($H$26-$H$27)*-1))/178),MAX($AC$25:AC156))</f>
        <v>9122.3305305454251</v>
      </c>
      <c r="AD157" s="61">
        <f t="shared" si="277"/>
        <v>21.114143386633899</v>
      </c>
      <c r="AE157" s="3"/>
      <c r="AF157" s="60">
        <f>IFERROR(IF(AF156+((($N$26-$N$27)/($H$26-$H$27)*-1))/178&gt;$C$34,MAX($AF$25:AF156),AF156+((($N$26-$N$27)/($H$26-$H$27)*-1))/178),MAX($AF$25:AF156))</f>
        <v>9122.3305305454251</v>
      </c>
      <c r="AG157" s="61">
        <f t="shared" ref="AG157" si="311">IF(AF157="","",AF157*$H$27+$N$27)</f>
        <v>36.908252102090934</v>
      </c>
    </row>
    <row r="158" spans="1:33" x14ac:dyDescent="0.55000000000000004">
      <c r="A158" s="131"/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88"/>
      <c r="N158" s="88"/>
      <c r="O158" s="95"/>
      <c r="P158" s="95"/>
      <c r="Q158" s="95"/>
      <c r="R158" s="95"/>
      <c r="S158" s="95"/>
      <c r="T158" s="88"/>
      <c r="U158" s="88"/>
      <c r="V158" s="95"/>
      <c r="W158" s="95"/>
      <c r="X158" s="95"/>
      <c r="Y158" s="95"/>
      <c r="Z158" s="95"/>
      <c r="AA158" s="95"/>
      <c r="AB158" s="70"/>
      <c r="AC158" s="60">
        <f t="shared" ref="AC158" si="312">IFERROR(AC157,"")</f>
        <v>9122.3305305454251</v>
      </c>
      <c r="AD158" s="61">
        <f t="shared" si="280"/>
        <v>25.298013245033111</v>
      </c>
      <c r="AE158" s="3"/>
      <c r="AF158" s="60">
        <f t="shared" ref="AF158" si="313">IFERROR(AF157,"")</f>
        <v>9122.3305305454251</v>
      </c>
      <c r="AG158" s="61">
        <f t="shared" ref="AG158" si="314">IF(AF158="","",$P$39)</f>
        <v>25.298013245033111</v>
      </c>
    </row>
    <row r="159" spans="1:33" x14ac:dyDescent="0.55000000000000004">
      <c r="A159" s="131"/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88"/>
      <c r="N159" s="88"/>
      <c r="O159" s="95"/>
      <c r="P159" s="95"/>
      <c r="Q159" s="95"/>
      <c r="R159" s="95"/>
      <c r="S159" s="95"/>
      <c r="T159" s="88"/>
      <c r="U159" s="88"/>
      <c r="V159" s="95"/>
      <c r="W159" s="95"/>
      <c r="X159" s="95"/>
      <c r="Y159" s="95"/>
      <c r="Z159" s="95"/>
      <c r="AA159" s="95"/>
      <c r="AB159" s="70"/>
      <c r="AC159" s="60">
        <f>IFERROR(IF(AC158+((($N$26-$N$27)/($H$26-$H$27)*-1))/178&gt;$C$34,MAX($AC$25:AC158),AC158+((($N$26-$N$27)/($H$26-$H$27)*-1))/178),MAX($AC$25:AC158))</f>
        <v>9260.5476597961133</v>
      </c>
      <c r="AD159" s="61">
        <f t="shared" si="277"/>
        <v>21.151499367512464</v>
      </c>
      <c r="AE159" s="3"/>
      <c r="AF159" s="60">
        <f>IFERROR(IF(AF158+((($N$26-$N$27)/($H$26-$H$27)*-1))/178&gt;$C$34,MAX($AF$25:AF158),AF158+((($N$26-$N$27)/($H$26-$H$27)*-1))/178),MAX($AF$25:AF158))</f>
        <v>9260.5476597961133</v>
      </c>
      <c r="AG159" s="61">
        <f t="shared" ref="AG159" si="315">IF(AF159="","",AF159*$H$27+$N$27)</f>
        <v>36.804589255152912</v>
      </c>
    </row>
    <row r="160" spans="1:33" x14ac:dyDescent="0.55000000000000004">
      <c r="A160" s="131"/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88"/>
      <c r="N160" s="88"/>
      <c r="O160" s="95"/>
      <c r="P160" s="95"/>
      <c r="Q160" s="95"/>
      <c r="R160" s="95"/>
      <c r="S160" s="95"/>
      <c r="T160" s="88"/>
      <c r="U160" s="88"/>
      <c r="V160" s="95"/>
      <c r="W160" s="95"/>
      <c r="X160" s="95"/>
      <c r="Y160" s="95"/>
      <c r="Z160" s="95"/>
      <c r="AA160" s="95"/>
      <c r="AB160" s="70"/>
      <c r="AC160" s="60">
        <f t="shared" ref="AC160" si="316">IFERROR(AC159,"")</f>
        <v>9260.5476597961133</v>
      </c>
      <c r="AD160" s="61">
        <f t="shared" si="280"/>
        <v>25.298013245033111</v>
      </c>
      <c r="AE160" s="3"/>
      <c r="AF160" s="60">
        <f t="shared" ref="AF160" si="317">IFERROR(AF159,"")</f>
        <v>9260.5476597961133</v>
      </c>
      <c r="AG160" s="61">
        <f t="shared" ref="AG160" si="318">IF(AF160="","",$P$39)</f>
        <v>25.298013245033111</v>
      </c>
    </row>
    <row r="161" spans="1:33" x14ac:dyDescent="0.55000000000000004">
      <c r="A161" s="131"/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88"/>
      <c r="N161" s="88"/>
      <c r="O161" s="95"/>
      <c r="P161" s="95"/>
      <c r="Q161" s="95"/>
      <c r="R161" s="95"/>
      <c r="S161" s="95"/>
      <c r="T161" s="88"/>
      <c r="U161" s="88"/>
      <c r="V161" s="95"/>
      <c r="W161" s="95"/>
      <c r="X161" s="95"/>
      <c r="Y161" s="95"/>
      <c r="Z161" s="95"/>
      <c r="AA161" s="95"/>
      <c r="AB161" s="70"/>
      <c r="AC161" s="60">
        <f>IFERROR(IF(AC160+((($N$26-$N$27)/($H$26-$H$27)*-1))/178&gt;$C$34,MAX($AC$25:AC160),AC160+((($N$26-$N$27)/($H$26-$H$27)*-1))/178),MAX($AC$25:AC160))</f>
        <v>9398.7647890468015</v>
      </c>
      <c r="AD161" s="61">
        <f t="shared" si="277"/>
        <v>21.188855348391026</v>
      </c>
      <c r="AE161" s="3"/>
      <c r="AF161" s="60">
        <f>IFERROR(IF(AF160+((($N$26-$N$27)/($H$26-$H$27)*-1))/178&gt;$C$34,MAX($AF$25:AF160),AF160+((($N$26-$N$27)/($H$26-$H$27)*-1))/178),MAX($AF$25:AF160))</f>
        <v>9398.7647890468015</v>
      </c>
      <c r="AG161" s="61">
        <f t="shared" ref="AG161" si="319">IF(AF161="","",AF161*$H$27+$N$27)</f>
        <v>36.700926408214897</v>
      </c>
    </row>
    <row r="162" spans="1:33" x14ac:dyDescent="0.55000000000000004">
      <c r="A162" s="131"/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88"/>
      <c r="N162" s="88"/>
      <c r="O162" s="95"/>
      <c r="P162" s="95"/>
      <c r="Q162" s="95"/>
      <c r="R162" s="95"/>
      <c r="S162" s="95"/>
      <c r="T162" s="88"/>
      <c r="U162" s="88"/>
      <c r="V162" s="95"/>
      <c r="W162" s="95"/>
      <c r="X162" s="95"/>
      <c r="Y162" s="95"/>
      <c r="Z162" s="95"/>
      <c r="AA162" s="95"/>
      <c r="AB162" s="70"/>
      <c r="AC162" s="60">
        <f t="shared" ref="AC162" si="320">IFERROR(AC161,"")</f>
        <v>9398.7647890468015</v>
      </c>
      <c r="AD162" s="61">
        <f t="shared" si="280"/>
        <v>25.298013245033111</v>
      </c>
      <c r="AE162" s="3"/>
      <c r="AF162" s="60">
        <f t="shared" ref="AF162" si="321">IFERROR(AF161,"")</f>
        <v>9398.7647890468015</v>
      </c>
      <c r="AG162" s="61">
        <f t="shared" ref="AG162" si="322">IF(AF162="","",$P$39)</f>
        <v>25.298013245033111</v>
      </c>
    </row>
    <row r="163" spans="1:33" x14ac:dyDescent="0.55000000000000004">
      <c r="A163" s="131"/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88"/>
      <c r="N163" s="88"/>
      <c r="O163" s="95"/>
      <c r="P163" s="95"/>
      <c r="Q163" s="95"/>
      <c r="R163" s="95"/>
      <c r="S163" s="95"/>
      <c r="T163" s="88"/>
      <c r="U163" s="88"/>
      <c r="V163" s="95"/>
      <c r="W163" s="95"/>
      <c r="X163" s="95"/>
      <c r="Y163" s="95"/>
      <c r="Z163" s="95"/>
      <c r="AA163" s="95"/>
      <c r="AB163" s="70"/>
      <c r="AC163" s="60">
        <f>IFERROR(IF(AC162+((($N$26-$N$27)/($H$26-$H$27)*-1))/178&gt;$C$34,MAX($AC$25:AC162),AC162+((($N$26-$N$27)/($H$26-$H$27)*-1))/178),MAX($AC$25:AC162))</f>
        <v>9536.9819182974898</v>
      </c>
      <c r="AD163" s="61">
        <f t="shared" si="277"/>
        <v>21.226211329269592</v>
      </c>
      <c r="AE163" s="3"/>
      <c r="AF163" s="60">
        <f>IFERROR(IF(AF162+((($N$26-$N$27)/($H$26-$H$27)*-1))/178&gt;$C$34,MAX($AF$25:AF162),AF162+((($N$26-$N$27)/($H$26-$H$27)*-1))/178),MAX($AF$25:AF162))</f>
        <v>9536.9819182974898</v>
      </c>
      <c r="AG163" s="61">
        <f t="shared" ref="AG163" si="323">IF(AF163="","",AF163*$H$27+$N$27)</f>
        <v>36.597263561276883</v>
      </c>
    </row>
    <row r="164" spans="1:33" x14ac:dyDescent="0.55000000000000004">
      <c r="A164" s="131"/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88"/>
      <c r="N164" s="88"/>
      <c r="O164" s="95"/>
      <c r="P164" s="95"/>
      <c r="Q164" s="95"/>
      <c r="R164" s="95"/>
      <c r="S164" s="95"/>
      <c r="T164" s="88"/>
      <c r="U164" s="88"/>
      <c r="V164" s="95"/>
      <c r="W164" s="95"/>
      <c r="X164" s="95"/>
      <c r="Y164" s="95"/>
      <c r="Z164" s="95"/>
      <c r="AA164" s="95"/>
      <c r="AB164" s="70"/>
      <c r="AC164" s="60">
        <f t="shared" ref="AC164" si="324">IFERROR(AC163,"")</f>
        <v>9536.9819182974898</v>
      </c>
      <c r="AD164" s="61">
        <f t="shared" si="280"/>
        <v>25.298013245033111</v>
      </c>
      <c r="AE164" s="3"/>
      <c r="AF164" s="60">
        <f t="shared" ref="AF164" si="325">IFERROR(AF163,"")</f>
        <v>9536.9819182974898</v>
      </c>
      <c r="AG164" s="61">
        <f t="shared" ref="AG164" si="326">IF(AF164="","",$P$39)</f>
        <v>25.298013245033111</v>
      </c>
    </row>
    <row r="165" spans="1:33" x14ac:dyDescent="0.55000000000000004">
      <c r="A165" s="131"/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88"/>
      <c r="N165" s="88"/>
      <c r="O165" s="95"/>
      <c r="P165" s="95"/>
      <c r="Q165" s="95"/>
      <c r="R165" s="95"/>
      <c r="S165" s="95"/>
      <c r="T165" s="88"/>
      <c r="U165" s="88"/>
      <c r="V165" s="95"/>
      <c r="W165" s="95"/>
      <c r="X165" s="95"/>
      <c r="Y165" s="95"/>
      <c r="Z165" s="95"/>
      <c r="AA165" s="95"/>
      <c r="AB165" s="70"/>
      <c r="AC165" s="60">
        <f>IFERROR(IF(AC164+((($N$26-$N$27)/($H$26-$H$27)*-1))/178&gt;$C$34,MAX($AC$25:AC164),AC164+((($N$26-$N$27)/($H$26-$H$27)*-1))/178),MAX($AC$25:AC164))</f>
        <v>9675.199047548178</v>
      </c>
      <c r="AD165" s="61">
        <f t="shared" si="277"/>
        <v>21.263567310148158</v>
      </c>
      <c r="AE165" s="3"/>
      <c r="AF165" s="60">
        <f>IFERROR(IF(AF164+((($N$26-$N$27)/($H$26-$H$27)*-1))/178&gt;$C$34,MAX($AF$25:AF164),AF164+((($N$26-$N$27)/($H$26-$H$27)*-1))/178),MAX($AF$25:AF164))</f>
        <v>9675.199047548178</v>
      </c>
      <c r="AG165" s="61">
        <f t="shared" ref="AG165" si="327">IF(AF165="","",AF165*$H$27+$N$27)</f>
        <v>36.493600714338868</v>
      </c>
    </row>
    <row r="166" spans="1:33" x14ac:dyDescent="0.55000000000000004">
      <c r="A166" s="131"/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88"/>
      <c r="N166" s="88"/>
      <c r="O166" s="95"/>
      <c r="P166" s="95"/>
      <c r="Q166" s="95"/>
      <c r="R166" s="95"/>
      <c r="S166" s="95"/>
      <c r="T166" s="88"/>
      <c r="U166" s="88"/>
      <c r="V166" s="95"/>
      <c r="W166" s="95"/>
      <c r="X166" s="95"/>
      <c r="Y166" s="95"/>
      <c r="Z166" s="95"/>
      <c r="AA166" s="95"/>
      <c r="AB166" s="70"/>
      <c r="AC166" s="60">
        <f t="shared" ref="AC166" si="328">IFERROR(AC165,"")</f>
        <v>9675.199047548178</v>
      </c>
      <c r="AD166" s="61">
        <f t="shared" si="280"/>
        <v>25.298013245033111</v>
      </c>
      <c r="AE166" s="3"/>
      <c r="AF166" s="60">
        <f t="shared" ref="AF166" si="329">IFERROR(AF165,"")</f>
        <v>9675.199047548178</v>
      </c>
      <c r="AG166" s="61">
        <f t="shared" ref="AG166" si="330">IF(AF166="","",$P$39)</f>
        <v>25.298013245033111</v>
      </c>
    </row>
    <row r="167" spans="1:33" x14ac:dyDescent="0.55000000000000004">
      <c r="A167" s="131"/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88"/>
      <c r="N167" s="88"/>
      <c r="O167" s="95"/>
      <c r="P167" s="95"/>
      <c r="Q167" s="95"/>
      <c r="R167" s="95"/>
      <c r="S167" s="95"/>
      <c r="T167" s="88"/>
      <c r="U167" s="88"/>
      <c r="V167" s="95"/>
      <c r="W167" s="95"/>
      <c r="X167" s="95"/>
      <c r="Y167" s="95"/>
      <c r="Z167" s="95"/>
      <c r="AA167" s="95"/>
      <c r="AB167" s="70"/>
      <c r="AC167" s="60">
        <f>IFERROR(IF(AC166+((($N$26-$N$27)/($H$26-$H$27)*-1))/178&gt;$C$34,MAX($AC$25:AC166),AC166+((($N$26-$N$27)/($H$26-$H$27)*-1))/178),MAX($AC$25:AC166))</f>
        <v>9813.4161767988662</v>
      </c>
      <c r="AD167" s="61">
        <f t="shared" si="277"/>
        <v>21.30092329102672</v>
      </c>
      <c r="AE167" s="3"/>
      <c r="AF167" s="60">
        <f>IFERROR(IF(AF166+((($N$26-$N$27)/($H$26-$H$27)*-1))/178&gt;$C$34,MAX($AF$25:AF166),AF166+((($N$26-$N$27)/($H$26-$H$27)*-1))/178),MAX($AF$25:AF166))</f>
        <v>9813.4161767988662</v>
      </c>
      <c r="AG167" s="61">
        <f t="shared" ref="AG167" si="331">IF(AF167="","",AF167*$H$27+$N$27)</f>
        <v>36.389937867400853</v>
      </c>
    </row>
    <row r="168" spans="1:33" x14ac:dyDescent="0.55000000000000004">
      <c r="A168" s="131"/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88"/>
      <c r="N168" s="88"/>
      <c r="O168" s="95"/>
      <c r="P168" s="95"/>
      <c r="Q168" s="95"/>
      <c r="R168" s="95"/>
      <c r="S168" s="95"/>
      <c r="T168" s="88"/>
      <c r="U168" s="88"/>
      <c r="V168" s="95"/>
      <c r="W168" s="95"/>
      <c r="X168" s="95"/>
      <c r="Y168" s="95"/>
      <c r="Z168" s="95"/>
      <c r="AA168" s="95"/>
      <c r="AB168" s="70"/>
      <c r="AC168" s="60">
        <f t="shared" ref="AC168" si="332">IFERROR(AC167,"")</f>
        <v>9813.4161767988662</v>
      </c>
      <c r="AD168" s="61">
        <f t="shared" si="280"/>
        <v>25.298013245033111</v>
      </c>
      <c r="AE168" s="3"/>
      <c r="AF168" s="60">
        <f t="shared" ref="AF168" si="333">IFERROR(AF167,"")</f>
        <v>9813.4161767988662</v>
      </c>
      <c r="AG168" s="61">
        <f t="shared" ref="AG168" si="334">IF(AF168="","",$P$39)</f>
        <v>25.298013245033111</v>
      </c>
    </row>
    <row r="169" spans="1:33" x14ac:dyDescent="0.55000000000000004">
      <c r="A169" s="131"/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88"/>
      <c r="N169" s="88"/>
      <c r="O169" s="95"/>
      <c r="P169" s="95"/>
      <c r="Q169" s="95"/>
      <c r="R169" s="95"/>
      <c r="S169" s="95"/>
      <c r="T169" s="88"/>
      <c r="U169" s="88"/>
      <c r="V169" s="95"/>
      <c r="W169" s="95"/>
      <c r="X169" s="95"/>
      <c r="Y169" s="95"/>
      <c r="Z169" s="95"/>
      <c r="AA169" s="95"/>
      <c r="AB169" s="70"/>
      <c r="AC169" s="60">
        <f>IFERROR(IF(AC168+((($N$26-$N$27)/($H$26-$H$27)*-1))/178&gt;$C$34,MAX($AC$25:AC168),AC168+((($N$26-$N$27)/($H$26-$H$27)*-1))/178),MAX($AC$25:AC168))</f>
        <v>9951.6333060495544</v>
      </c>
      <c r="AD169" s="61">
        <f t="shared" si="277"/>
        <v>21.338279271905286</v>
      </c>
      <c r="AE169" s="3"/>
      <c r="AF169" s="60">
        <f>IFERROR(IF(AF168+((($N$26-$N$27)/($H$26-$H$27)*-1))/178&gt;$C$34,MAX($AF$25:AF168),AF168+((($N$26-$N$27)/($H$26-$H$27)*-1))/178),MAX($AF$25:AF168))</f>
        <v>9951.6333060495544</v>
      </c>
      <c r="AG169" s="61">
        <f t="shared" ref="AG169" si="335">IF(AF169="","",AF169*$H$27+$N$27)</f>
        <v>36.286275020462831</v>
      </c>
    </row>
    <row r="170" spans="1:33" x14ac:dyDescent="0.55000000000000004">
      <c r="A170" s="131"/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88"/>
      <c r="N170" s="88"/>
      <c r="O170" s="95"/>
      <c r="P170" s="95"/>
      <c r="Q170" s="95"/>
      <c r="R170" s="95"/>
      <c r="S170" s="95"/>
      <c r="T170" s="88"/>
      <c r="U170" s="88"/>
      <c r="V170" s="95"/>
      <c r="W170" s="95"/>
      <c r="X170" s="95"/>
      <c r="Y170" s="95"/>
      <c r="Z170" s="95"/>
      <c r="AA170" s="95"/>
      <c r="AB170" s="70"/>
      <c r="AC170" s="60">
        <f t="shared" ref="AC170" si="336">IFERROR(AC169,"")</f>
        <v>9951.6333060495544</v>
      </c>
      <c r="AD170" s="61">
        <f t="shared" si="280"/>
        <v>25.298013245033111</v>
      </c>
      <c r="AE170" s="3"/>
      <c r="AF170" s="60">
        <f t="shared" ref="AF170" si="337">IFERROR(AF169,"")</f>
        <v>9951.6333060495544</v>
      </c>
      <c r="AG170" s="61">
        <f t="shared" ref="AG170" si="338">IF(AF170="","",$P$39)</f>
        <v>25.298013245033111</v>
      </c>
    </row>
    <row r="171" spans="1:33" x14ac:dyDescent="0.55000000000000004">
      <c r="A171" s="131"/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88"/>
      <c r="N171" s="88"/>
      <c r="O171" s="95"/>
      <c r="P171" s="95"/>
      <c r="Q171" s="95"/>
      <c r="R171" s="95"/>
      <c r="S171" s="95"/>
      <c r="T171" s="88"/>
      <c r="U171" s="88"/>
      <c r="V171" s="95"/>
      <c r="W171" s="95"/>
      <c r="X171" s="95"/>
      <c r="Y171" s="95"/>
      <c r="Z171" s="95"/>
      <c r="AA171" s="95"/>
      <c r="AB171" s="70"/>
      <c r="AC171" s="60">
        <f>IFERROR(IF(AC170+((($N$26-$N$27)/($H$26-$H$27)*-1))/178&gt;$C$34,MAX($AC$25:AC170),AC170+((($N$26-$N$27)/($H$26-$H$27)*-1))/178),MAX($AC$25:AC170))</f>
        <v>10089.850435300243</v>
      </c>
      <c r="AD171" s="61">
        <f t="shared" si="277"/>
        <v>21.375635252783852</v>
      </c>
      <c r="AE171" s="3"/>
      <c r="AF171" s="60">
        <f>IFERROR(IF(AF170+((($N$26-$N$27)/($H$26-$H$27)*-1))/178&gt;$C$34,MAX($AF$25:AF170),AF170+((($N$26-$N$27)/($H$26-$H$27)*-1))/178),MAX($AF$25:AF170))</f>
        <v>10089.850435300243</v>
      </c>
      <c r="AG171" s="61">
        <f t="shared" ref="AG171" si="339">IF(AF171="","",AF171*$H$27+$N$27)</f>
        <v>36.182612173524817</v>
      </c>
    </row>
    <row r="172" spans="1:33" x14ac:dyDescent="0.55000000000000004">
      <c r="A172" s="131"/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88"/>
      <c r="N172" s="88"/>
      <c r="O172" s="95"/>
      <c r="P172" s="95"/>
      <c r="Q172" s="95"/>
      <c r="R172" s="95"/>
      <c r="S172" s="95"/>
      <c r="T172" s="88"/>
      <c r="U172" s="88"/>
      <c r="V172" s="95"/>
      <c r="W172" s="95"/>
      <c r="X172" s="95"/>
      <c r="Y172" s="95"/>
      <c r="Z172" s="95"/>
      <c r="AA172" s="95"/>
      <c r="AB172" s="70"/>
      <c r="AC172" s="60">
        <f t="shared" ref="AC172" si="340">IFERROR(AC171,"")</f>
        <v>10089.850435300243</v>
      </c>
      <c r="AD172" s="61">
        <f t="shared" si="280"/>
        <v>25.298013245033111</v>
      </c>
      <c r="AE172" s="3"/>
      <c r="AF172" s="60">
        <f t="shared" ref="AF172" si="341">IFERROR(AF171,"")</f>
        <v>10089.850435300243</v>
      </c>
      <c r="AG172" s="61">
        <f t="shared" ref="AG172" si="342">IF(AF172="","",$P$39)</f>
        <v>25.298013245033111</v>
      </c>
    </row>
    <row r="173" spans="1:33" x14ac:dyDescent="0.55000000000000004">
      <c r="A173" s="131"/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88"/>
      <c r="N173" s="88"/>
      <c r="O173" s="95"/>
      <c r="P173" s="95"/>
      <c r="Q173" s="95"/>
      <c r="R173" s="95"/>
      <c r="S173" s="95"/>
      <c r="T173" s="88"/>
      <c r="U173" s="88"/>
      <c r="V173" s="95"/>
      <c r="W173" s="95"/>
      <c r="X173" s="95"/>
      <c r="Y173" s="95"/>
      <c r="Z173" s="95"/>
      <c r="AA173" s="95"/>
      <c r="AB173" s="70"/>
      <c r="AC173" s="60">
        <f>IFERROR(IF(AC172+((($N$26-$N$27)/($H$26-$H$27)*-1))/178&gt;$C$34,MAX($AC$25:AC172),AC172+((($N$26-$N$27)/($H$26-$H$27)*-1))/178),MAX($AC$25:AC172))</f>
        <v>10228.067564550931</v>
      </c>
      <c r="AD173" s="61">
        <f t="shared" si="277"/>
        <v>21.412991233662414</v>
      </c>
      <c r="AE173" s="3"/>
      <c r="AF173" s="60">
        <f>IFERROR(IF(AF172+((($N$26-$N$27)/($H$26-$H$27)*-1))/178&gt;$C$34,MAX($AF$25:AF172),AF172+((($N$26-$N$27)/($H$26-$H$27)*-1))/178),MAX($AF$25:AF172))</f>
        <v>10228.067564550931</v>
      </c>
      <c r="AG173" s="61">
        <f t="shared" ref="AG173" si="343">IF(AF173="","",AF173*$H$27+$N$27)</f>
        <v>36.078949326586802</v>
      </c>
    </row>
    <row r="174" spans="1:33" x14ac:dyDescent="0.55000000000000004">
      <c r="A174" s="131"/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88"/>
      <c r="N174" s="88"/>
      <c r="O174" s="95"/>
      <c r="P174" s="95"/>
      <c r="Q174" s="95"/>
      <c r="R174" s="95"/>
      <c r="S174" s="95"/>
      <c r="T174" s="88"/>
      <c r="U174" s="88"/>
      <c r="V174" s="95"/>
      <c r="W174" s="95"/>
      <c r="X174" s="95"/>
      <c r="Y174" s="95"/>
      <c r="Z174" s="95"/>
      <c r="AA174" s="95"/>
      <c r="AB174" s="70"/>
      <c r="AC174" s="60">
        <f t="shared" ref="AC174" si="344">IFERROR(AC173,"")</f>
        <v>10228.067564550931</v>
      </c>
      <c r="AD174" s="61">
        <f t="shared" si="280"/>
        <v>25.298013245033111</v>
      </c>
      <c r="AE174" s="3"/>
      <c r="AF174" s="60">
        <f t="shared" ref="AF174" si="345">IFERROR(AF173,"")</f>
        <v>10228.067564550931</v>
      </c>
      <c r="AG174" s="61">
        <f t="shared" ref="AG174" si="346">IF(AF174="","",$P$39)</f>
        <v>25.298013245033111</v>
      </c>
    </row>
    <row r="175" spans="1:33" x14ac:dyDescent="0.55000000000000004">
      <c r="A175" s="131"/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88"/>
      <c r="N175" s="88"/>
      <c r="O175" s="95"/>
      <c r="P175" s="95"/>
      <c r="Q175" s="95"/>
      <c r="R175" s="95"/>
      <c r="S175" s="95"/>
      <c r="T175" s="88"/>
      <c r="U175" s="88"/>
      <c r="V175" s="95"/>
      <c r="W175" s="95"/>
      <c r="X175" s="95"/>
      <c r="Y175" s="95"/>
      <c r="Z175" s="95"/>
      <c r="AA175" s="95"/>
      <c r="AB175" s="70"/>
      <c r="AC175" s="60">
        <f>IFERROR(IF(AC174+((($N$26-$N$27)/($H$26-$H$27)*-1))/178&gt;$C$34,MAX($AC$25:AC174),AC174+((($N$26-$N$27)/($H$26-$H$27)*-1))/178),MAX($AC$25:AC174))</f>
        <v>10366.284693801619</v>
      </c>
      <c r="AD175" s="61">
        <f t="shared" si="277"/>
        <v>21.450347214540979</v>
      </c>
      <c r="AE175" s="3"/>
      <c r="AF175" s="60">
        <f>IFERROR(IF(AF174+((($N$26-$N$27)/($H$26-$H$27)*-1))/178&gt;$C$34,MAX($AF$25:AF174),AF174+((($N$26-$N$27)/($H$26-$H$27)*-1))/178),MAX($AF$25:AF174))</f>
        <v>10366.284693801619</v>
      </c>
      <c r="AG175" s="61">
        <f t="shared" ref="AG175" si="347">IF(AF175="","",AF175*$H$27+$N$27)</f>
        <v>35.975286479648787</v>
      </c>
    </row>
    <row r="176" spans="1:33" x14ac:dyDescent="0.55000000000000004">
      <c r="A176" s="131"/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88"/>
      <c r="N176" s="88"/>
      <c r="O176" s="95"/>
      <c r="P176" s="95"/>
      <c r="Q176" s="95"/>
      <c r="R176" s="95"/>
      <c r="S176" s="95"/>
      <c r="T176" s="88"/>
      <c r="U176" s="88"/>
      <c r="V176" s="95"/>
      <c r="W176" s="95"/>
      <c r="X176" s="95"/>
      <c r="Y176" s="95"/>
      <c r="Z176" s="95"/>
      <c r="AA176" s="95"/>
      <c r="AB176" s="70"/>
      <c r="AC176" s="60">
        <f t="shared" ref="AC176" si="348">IFERROR(AC175,"")</f>
        <v>10366.284693801619</v>
      </c>
      <c r="AD176" s="61">
        <f t="shared" si="280"/>
        <v>25.298013245033111</v>
      </c>
      <c r="AE176" s="3"/>
      <c r="AF176" s="60">
        <f t="shared" ref="AF176" si="349">IFERROR(AF175,"")</f>
        <v>10366.284693801619</v>
      </c>
      <c r="AG176" s="61">
        <f t="shared" ref="AG176" si="350">IF(AF176="","",$P$39)</f>
        <v>25.298013245033111</v>
      </c>
    </row>
    <row r="177" spans="1:33" x14ac:dyDescent="0.55000000000000004">
      <c r="A177" s="131"/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88"/>
      <c r="N177" s="88"/>
      <c r="O177" s="95"/>
      <c r="P177" s="95"/>
      <c r="Q177" s="95"/>
      <c r="R177" s="95"/>
      <c r="S177" s="95"/>
      <c r="T177" s="88"/>
      <c r="U177" s="88"/>
      <c r="V177" s="95"/>
      <c r="W177" s="95"/>
      <c r="X177" s="95"/>
      <c r="Y177" s="95"/>
      <c r="Z177" s="95"/>
      <c r="AA177" s="95"/>
      <c r="AB177" s="70"/>
      <c r="AC177" s="60">
        <f>IFERROR(IF(AC176+((($N$26-$N$27)/($H$26-$H$27)*-1))/178&gt;$C$34,MAX($AC$25:AC176),AC176+((($N$26-$N$27)/($H$26-$H$27)*-1))/178),MAX($AC$25:AC176))</f>
        <v>10504.501823052307</v>
      </c>
      <c r="AD177" s="61">
        <f t="shared" si="277"/>
        <v>21.487703195419542</v>
      </c>
      <c r="AE177" s="3"/>
      <c r="AF177" s="60">
        <f>IFERROR(IF(AF176+((($N$26-$N$27)/($H$26-$H$27)*-1))/178&gt;$C$34,MAX($AF$25:AF176),AF176+((($N$26-$N$27)/($H$26-$H$27)*-1))/178),MAX($AF$25:AF176))</f>
        <v>10504.501823052307</v>
      </c>
      <c r="AG177" s="61">
        <f t="shared" ref="AG177" si="351">IF(AF177="","",AF177*$H$27+$N$27)</f>
        <v>35.871623632710772</v>
      </c>
    </row>
    <row r="178" spans="1:33" x14ac:dyDescent="0.55000000000000004">
      <c r="A178" s="131"/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88"/>
      <c r="N178" s="88"/>
      <c r="O178" s="95"/>
      <c r="P178" s="95"/>
      <c r="Q178" s="95"/>
      <c r="R178" s="95"/>
      <c r="S178" s="95"/>
      <c r="T178" s="88"/>
      <c r="U178" s="88"/>
      <c r="V178" s="95"/>
      <c r="W178" s="95"/>
      <c r="X178" s="95"/>
      <c r="Y178" s="95"/>
      <c r="Z178" s="95"/>
      <c r="AA178" s="95"/>
      <c r="AB178" s="70"/>
      <c r="AC178" s="60">
        <f t="shared" ref="AC178" si="352">IFERROR(AC177,"")</f>
        <v>10504.501823052307</v>
      </c>
      <c r="AD178" s="61">
        <f t="shared" si="280"/>
        <v>25.298013245033111</v>
      </c>
      <c r="AE178" s="3"/>
      <c r="AF178" s="60">
        <f t="shared" ref="AF178" si="353">IFERROR(AF177,"")</f>
        <v>10504.501823052307</v>
      </c>
      <c r="AG178" s="61">
        <f t="shared" ref="AG178" si="354">IF(AF178="","",$P$39)</f>
        <v>25.298013245033111</v>
      </c>
    </row>
    <row r="179" spans="1:33" x14ac:dyDescent="0.55000000000000004">
      <c r="A179" s="131"/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88"/>
      <c r="N179" s="88"/>
      <c r="O179" s="95"/>
      <c r="P179" s="95"/>
      <c r="Q179" s="95"/>
      <c r="R179" s="95"/>
      <c r="S179" s="95"/>
      <c r="T179" s="88"/>
      <c r="U179" s="88"/>
      <c r="V179" s="95"/>
      <c r="W179" s="95"/>
      <c r="X179" s="95"/>
      <c r="Y179" s="95"/>
      <c r="Z179" s="95"/>
      <c r="AA179" s="95"/>
      <c r="AB179" s="70"/>
      <c r="AC179" s="60">
        <f>IFERROR(IF(AC178+((($N$26-$N$27)/($H$26-$H$27)*-1))/178&gt;$C$34,MAX($AC$25:AC178),AC178+((($N$26-$N$27)/($H$26-$H$27)*-1))/178),MAX($AC$25:AC178))</f>
        <v>10642.718952302996</v>
      </c>
      <c r="AD179" s="61">
        <f t="shared" si="277"/>
        <v>21.525059176298107</v>
      </c>
      <c r="AE179" s="3"/>
      <c r="AF179" s="60">
        <f>IFERROR(IF(AF178+((($N$26-$N$27)/($H$26-$H$27)*-1))/178&gt;$C$34,MAX($AF$25:AF178),AF178+((($N$26-$N$27)/($H$26-$H$27)*-1))/178),MAX($AF$25:AF178))</f>
        <v>10642.718952302996</v>
      </c>
      <c r="AG179" s="61">
        <f t="shared" ref="AG179" si="355">IF(AF179="","",AF179*$H$27+$N$27)</f>
        <v>35.76796078577275</v>
      </c>
    </row>
    <row r="180" spans="1:33" x14ac:dyDescent="0.55000000000000004">
      <c r="A180" s="131"/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88"/>
      <c r="N180" s="88"/>
      <c r="O180" s="95"/>
      <c r="P180" s="95"/>
      <c r="Q180" s="95"/>
      <c r="R180" s="95"/>
      <c r="S180" s="95"/>
      <c r="T180" s="88"/>
      <c r="U180" s="88"/>
      <c r="V180" s="95"/>
      <c r="W180" s="95"/>
      <c r="X180" s="95"/>
      <c r="Y180" s="95"/>
      <c r="Z180" s="95"/>
      <c r="AA180" s="95"/>
      <c r="AB180" s="70"/>
      <c r="AC180" s="60">
        <f t="shared" ref="AC180" si="356">IFERROR(AC179,"")</f>
        <v>10642.718952302996</v>
      </c>
      <c r="AD180" s="61">
        <f t="shared" si="280"/>
        <v>25.298013245033111</v>
      </c>
      <c r="AE180" s="3"/>
      <c r="AF180" s="60">
        <f t="shared" ref="AF180" si="357">IFERROR(AF179,"")</f>
        <v>10642.718952302996</v>
      </c>
      <c r="AG180" s="61">
        <f t="shared" ref="AG180" si="358">IF(AF180="","",$P$39)</f>
        <v>25.298013245033111</v>
      </c>
    </row>
    <row r="181" spans="1:33" x14ac:dyDescent="0.55000000000000004">
      <c r="A181" s="131"/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88"/>
      <c r="N181" s="88"/>
      <c r="O181" s="95"/>
      <c r="P181" s="95"/>
      <c r="Q181" s="95"/>
      <c r="R181" s="95"/>
      <c r="S181" s="95"/>
      <c r="T181" s="88"/>
      <c r="U181" s="88"/>
      <c r="V181" s="95"/>
      <c r="W181" s="95"/>
      <c r="X181" s="95"/>
      <c r="Y181" s="95"/>
      <c r="Z181" s="95"/>
      <c r="AA181" s="95"/>
      <c r="AB181" s="70"/>
      <c r="AC181" s="60">
        <f>IFERROR(IF(AC180+((($N$26-$N$27)/($H$26-$H$27)*-1))/178&gt;$C$34,MAX($AC$25:AC180),AC180+((($N$26-$N$27)/($H$26-$H$27)*-1))/178),MAX($AC$25:AC180))</f>
        <v>10780.936081553684</v>
      </c>
      <c r="AD181" s="61">
        <f t="shared" si="277"/>
        <v>21.562415157176673</v>
      </c>
      <c r="AE181" s="3"/>
      <c r="AF181" s="60">
        <f>IFERROR(IF(AF180+((($N$26-$N$27)/($H$26-$H$27)*-1))/178&gt;$C$34,MAX($AF$25:AF180),AF180+((($N$26-$N$27)/($H$26-$H$27)*-1))/178),MAX($AF$25:AF180))</f>
        <v>10780.936081553684</v>
      </c>
      <c r="AG181" s="61">
        <f t="shared" ref="AG181" si="359">IF(AF181="","",AF181*$H$27+$N$27)</f>
        <v>35.664297938834736</v>
      </c>
    </row>
    <row r="182" spans="1:33" x14ac:dyDescent="0.55000000000000004">
      <c r="A182" s="131"/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88"/>
      <c r="N182" s="88"/>
      <c r="O182" s="95"/>
      <c r="P182" s="95"/>
      <c r="Q182" s="95"/>
      <c r="R182" s="95"/>
      <c r="S182" s="95"/>
      <c r="T182" s="88"/>
      <c r="U182" s="88"/>
      <c r="V182" s="95"/>
      <c r="W182" s="95"/>
      <c r="X182" s="95"/>
      <c r="Y182" s="95"/>
      <c r="Z182" s="95"/>
      <c r="AA182" s="95"/>
      <c r="AB182" s="70"/>
      <c r="AC182" s="60">
        <f t="shared" ref="AC182" si="360">IFERROR(AC181,"")</f>
        <v>10780.936081553684</v>
      </c>
      <c r="AD182" s="61">
        <f t="shared" si="280"/>
        <v>25.298013245033111</v>
      </c>
      <c r="AE182" s="3"/>
      <c r="AF182" s="60">
        <f t="shared" ref="AF182" si="361">IFERROR(AF181,"")</f>
        <v>10780.936081553684</v>
      </c>
      <c r="AG182" s="61">
        <f t="shared" ref="AG182" si="362">IF(AF182="","",$P$39)</f>
        <v>25.298013245033111</v>
      </c>
    </row>
    <row r="183" spans="1:33" x14ac:dyDescent="0.55000000000000004">
      <c r="A183" s="131"/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88"/>
      <c r="N183" s="88"/>
      <c r="O183" s="95"/>
      <c r="P183" s="95"/>
      <c r="Q183" s="95"/>
      <c r="R183" s="95"/>
      <c r="S183" s="95"/>
      <c r="T183" s="88"/>
      <c r="U183" s="88"/>
      <c r="V183" s="95"/>
      <c r="W183" s="95"/>
      <c r="X183" s="95"/>
      <c r="Y183" s="95"/>
      <c r="Z183" s="95"/>
      <c r="AA183" s="95"/>
      <c r="AB183" s="70"/>
      <c r="AC183" s="60">
        <f>IFERROR(IF(AC182+((($N$26-$N$27)/($H$26-$H$27)*-1))/178&gt;$C$34,MAX($AC$25:AC182),AC182+((($N$26-$N$27)/($H$26-$H$27)*-1))/178),MAX($AC$25:AC182))</f>
        <v>10919.153210804372</v>
      </c>
      <c r="AD183" s="61">
        <f t="shared" si="277"/>
        <v>21.599771138055235</v>
      </c>
      <c r="AE183" s="3"/>
      <c r="AF183" s="60">
        <f>IFERROR(IF(AF182+((($N$26-$N$27)/($H$26-$H$27)*-1))/178&gt;$C$34,MAX($AF$25:AF182),AF182+((($N$26-$N$27)/($H$26-$H$27)*-1))/178),MAX($AF$25:AF182))</f>
        <v>10919.153210804372</v>
      </c>
      <c r="AG183" s="61">
        <f t="shared" ref="AG183" si="363">IF(AF183="","",AF183*$H$27+$N$27)</f>
        <v>35.560635091896721</v>
      </c>
    </row>
    <row r="184" spans="1:33" x14ac:dyDescent="0.55000000000000004">
      <c r="A184" s="131"/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88"/>
      <c r="N184" s="88"/>
      <c r="O184" s="95"/>
      <c r="P184" s="95"/>
      <c r="Q184" s="95"/>
      <c r="R184" s="95"/>
      <c r="S184" s="95"/>
      <c r="T184" s="88"/>
      <c r="U184" s="88"/>
      <c r="V184" s="95"/>
      <c r="W184" s="95"/>
      <c r="X184" s="95"/>
      <c r="Y184" s="95"/>
      <c r="Z184" s="95"/>
      <c r="AA184" s="95"/>
      <c r="AB184" s="70"/>
      <c r="AC184" s="60">
        <f t="shared" ref="AC184" si="364">IFERROR(AC183,"")</f>
        <v>10919.153210804372</v>
      </c>
      <c r="AD184" s="61">
        <f t="shared" si="280"/>
        <v>25.298013245033111</v>
      </c>
      <c r="AE184" s="3"/>
      <c r="AF184" s="60">
        <f t="shared" ref="AF184" si="365">IFERROR(AF183,"")</f>
        <v>10919.153210804372</v>
      </c>
      <c r="AG184" s="61">
        <f t="shared" ref="AG184" si="366">IF(AF184="","",$P$39)</f>
        <v>25.298013245033111</v>
      </c>
    </row>
    <row r="185" spans="1:33" x14ac:dyDescent="0.55000000000000004">
      <c r="A185" s="131"/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88"/>
      <c r="N185" s="88"/>
      <c r="O185" s="95"/>
      <c r="P185" s="95"/>
      <c r="Q185" s="95"/>
      <c r="R185" s="95"/>
      <c r="S185" s="95"/>
      <c r="T185" s="88"/>
      <c r="U185" s="88"/>
      <c r="V185" s="95"/>
      <c r="W185" s="95"/>
      <c r="X185" s="95"/>
      <c r="Y185" s="95"/>
      <c r="Z185" s="95"/>
      <c r="AA185" s="95"/>
      <c r="AB185" s="70"/>
      <c r="AC185" s="60">
        <f>IFERROR(IF(AC184+((($N$26-$N$27)/($H$26-$H$27)*-1))/178&gt;$C$34,MAX($AC$25:AC184),AC184+((($N$26-$N$27)/($H$26-$H$27)*-1))/178),MAX($AC$25:AC184))</f>
        <v>11057.37034005506</v>
      </c>
      <c r="AD185" s="61">
        <f t="shared" si="277"/>
        <v>21.637127118933801</v>
      </c>
      <c r="AE185" s="3"/>
      <c r="AF185" s="60">
        <f>IFERROR(IF(AF184+((($N$26-$N$27)/($H$26-$H$27)*-1))/178&gt;$C$34,MAX($AF$25:AF184),AF184+((($N$26-$N$27)/($H$26-$H$27)*-1))/178),MAX($AF$25:AF184))</f>
        <v>11057.37034005506</v>
      </c>
      <c r="AG185" s="61">
        <f t="shared" ref="AG185" si="367">IF(AF185="","",AF185*$H$27+$N$27)</f>
        <v>35.456972244958706</v>
      </c>
    </row>
    <row r="186" spans="1:33" x14ac:dyDescent="0.55000000000000004">
      <c r="A186" s="131"/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88"/>
      <c r="N186" s="88"/>
      <c r="O186" s="95"/>
      <c r="P186" s="95"/>
      <c r="Q186" s="95"/>
      <c r="R186" s="95"/>
      <c r="S186" s="95"/>
      <c r="T186" s="88"/>
      <c r="U186" s="88"/>
      <c r="V186" s="95"/>
      <c r="W186" s="95"/>
      <c r="X186" s="95"/>
      <c r="Y186" s="95"/>
      <c r="Z186" s="95"/>
      <c r="AA186" s="95"/>
      <c r="AB186" s="70"/>
      <c r="AC186" s="60">
        <f t="shared" ref="AC186" si="368">IFERROR(AC185,"")</f>
        <v>11057.37034005506</v>
      </c>
      <c r="AD186" s="61">
        <f t="shared" si="280"/>
        <v>25.298013245033111</v>
      </c>
      <c r="AE186" s="3"/>
      <c r="AF186" s="60">
        <f t="shared" ref="AF186" si="369">IFERROR(AF185,"")</f>
        <v>11057.37034005506</v>
      </c>
      <c r="AG186" s="61">
        <f t="shared" ref="AG186" si="370">IF(AF186="","",$P$39)</f>
        <v>25.298013245033111</v>
      </c>
    </row>
    <row r="187" spans="1:33" x14ac:dyDescent="0.55000000000000004">
      <c r="A187" s="131"/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88"/>
      <c r="N187" s="88"/>
      <c r="O187" s="95"/>
      <c r="P187" s="95"/>
      <c r="Q187" s="95"/>
      <c r="R187" s="95"/>
      <c r="S187" s="95"/>
      <c r="T187" s="88"/>
      <c r="U187" s="88"/>
      <c r="V187" s="95"/>
      <c r="W187" s="95"/>
      <c r="X187" s="95"/>
      <c r="Y187" s="95"/>
      <c r="Z187" s="95"/>
      <c r="AA187" s="95"/>
      <c r="AB187" s="70"/>
      <c r="AC187" s="60">
        <f>IFERROR(IF(AC186+((($N$26-$N$27)/($H$26-$H$27)*-1))/178&gt;$C$34,MAX($AC$25:AC186),AC186+((($N$26-$N$27)/($H$26-$H$27)*-1))/178),MAX($AC$25:AC186))</f>
        <v>11195.587469305749</v>
      </c>
      <c r="AD187" s="61">
        <f t="shared" si="277"/>
        <v>21.674483099812363</v>
      </c>
      <c r="AE187" s="3"/>
      <c r="AF187" s="60">
        <f>IFERROR(IF(AF186+((($N$26-$N$27)/($H$26-$H$27)*-1))/178&gt;$C$34,MAX($AF$25:AF186),AF186+((($N$26-$N$27)/($H$26-$H$27)*-1))/178),MAX($AF$25:AF186))</f>
        <v>11195.587469305749</v>
      </c>
      <c r="AG187" s="61">
        <f t="shared" ref="AG187" si="371">IF(AF187="","",AF187*$H$27+$N$27)</f>
        <v>35.353309398020684</v>
      </c>
    </row>
    <row r="188" spans="1:33" x14ac:dyDescent="0.55000000000000004">
      <c r="A188" s="131"/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88"/>
      <c r="N188" s="88"/>
      <c r="O188" s="95"/>
      <c r="P188" s="95"/>
      <c r="Q188" s="95"/>
      <c r="R188" s="95"/>
      <c r="S188" s="95"/>
      <c r="T188" s="88"/>
      <c r="U188" s="88"/>
      <c r="V188" s="95"/>
      <c r="W188" s="95"/>
      <c r="X188" s="95"/>
      <c r="Y188" s="95"/>
      <c r="Z188" s="95"/>
      <c r="AA188" s="95"/>
      <c r="AB188" s="70"/>
      <c r="AC188" s="60">
        <f t="shared" ref="AC188" si="372">IFERROR(AC187,"")</f>
        <v>11195.587469305749</v>
      </c>
      <c r="AD188" s="61">
        <f t="shared" si="280"/>
        <v>25.298013245033111</v>
      </c>
      <c r="AE188" s="3"/>
      <c r="AF188" s="60">
        <f t="shared" ref="AF188" si="373">IFERROR(AF187,"")</f>
        <v>11195.587469305749</v>
      </c>
      <c r="AG188" s="61">
        <f t="shared" ref="AG188" si="374">IF(AF188="","",$P$39)</f>
        <v>25.298013245033111</v>
      </c>
    </row>
    <row r="189" spans="1:33" x14ac:dyDescent="0.55000000000000004">
      <c r="A189" s="131"/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88"/>
      <c r="N189" s="88"/>
      <c r="O189" s="95"/>
      <c r="P189" s="95"/>
      <c r="Q189" s="95"/>
      <c r="R189" s="95"/>
      <c r="S189" s="95"/>
      <c r="T189" s="88"/>
      <c r="U189" s="88"/>
      <c r="V189" s="95"/>
      <c r="W189" s="95"/>
      <c r="X189" s="95"/>
      <c r="Y189" s="95"/>
      <c r="Z189" s="95"/>
      <c r="AA189" s="95"/>
      <c r="AB189" s="70"/>
      <c r="AC189" s="60">
        <f>IFERROR(IF(AC188+((($N$26-$N$27)/($H$26-$H$27)*-1))/178&gt;$C$34,MAX($AC$25:AC188),AC188+((($N$26-$N$27)/($H$26-$H$27)*-1))/178),MAX($AC$25:AC188))</f>
        <v>11333.804598556437</v>
      </c>
      <c r="AD189" s="61">
        <f t="shared" si="277"/>
        <v>21.711839080690929</v>
      </c>
      <c r="AE189" s="3"/>
      <c r="AF189" s="60">
        <f>IFERROR(IF(AF188+((($N$26-$N$27)/($H$26-$H$27)*-1))/178&gt;$C$34,MAX($AF$25:AF188),AF188+((($N$26-$N$27)/($H$26-$H$27)*-1))/178),MAX($AF$25:AF188))</f>
        <v>11333.804598556437</v>
      </c>
      <c r="AG189" s="61">
        <f t="shared" ref="AG189" si="375">IF(AF189="","",AF189*$H$27+$N$27)</f>
        <v>35.249646551082677</v>
      </c>
    </row>
    <row r="190" spans="1:33" x14ac:dyDescent="0.55000000000000004">
      <c r="A190" s="131"/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88"/>
      <c r="N190" s="88"/>
      <c r="O190" s="95"/>
      <c r="P190" s="95"/>
      <c r="Q190" s="95"/>
      <c r="R190" s="95"/>
      <c r="S190" s="95"/>
      <c r="T190" s="88"/>
      <c r="U190" s="88"/>
      <c r="V190" s="95"/>
      <c r="W190" s="95"/>
      <c r="X190" s="95"/>
      <c r="Y190" s="95"/>
      <c r="Z190" s="95"/>
      <c r="AA190" s="95"/>
      <c r="AB190" s="70"/>
      <c r="AC190" s="60">
        <f t="shared" ref="AC190" si="376">IFERROR(AC189,"")</f>
        <v>11333.804598556437</v>
      </c>
      <c r="AD190" s="61">
        <f t="shared" si="280"/>
        <v>25.298013245033111</v>
      </c>
      <c r="AE190" s="3"/>
      <c r="AF190" s="60">
        <f t="shared" ref="AF190" si="377">IFERROR(AF189,"")</f>
        <v>11333.804598556437</v>
      </c>
      <c r="AG190" s="61">
        <f t="shared" ref="AG190" si="378">IF(AF190="","",$P$39)</f>
        <v>25.298013245033111</v>
      </c>
    </row>
    <row r="191" spans="1:33" x14ac:dyDescent="0.55000000000000004">
      <c r="A191" s="131"/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88"/>
      <c r="N191" s="88"/>
      <c r="O191" s="95"/>
      <c r="P191" s="95"/>
      <c r="Q191" s="95"/>
      <c r="R191" s="95"/>
      <c r="S191" s="95"/>
      <c r="T191" s="88"/>
      <c r="U191" s="88"/>
      <c r="V191" s="95"/>
      <c r="W191" s="95"/>
      <c r="X191" s="95"/>
      <c r="Y191" s="95"/>
      <c r="Z191" s="95"/>
      <c r="AA191" s="95"/>
      <c r="AB191" s="70"/>
      <c r="AC191" s="60">
        <f>IFERROR(IF(AC190+((($N$26-$N$27)/($H$26-$H$27)*-1))/178&gt;$C$34,MAX($AC$25:AC190),AC190+((($N$26-$N$27)/($H$26-$H$27)*-1))/178),MAX($AC$25:AC190))</f>
        <v>11472.021727807125</v>
      </c>
      <c r="AD191" s="61">
        <f t="shared" si="277"/>
        <v>21.749195061569495</v>
      </c>
      <c r="AE191" s="3"/>
      <c r="AF191" s="60">
        <f>IFERROR(IF(AF190+((($N$26-$N$27)/($H$26-$H$27)*-1))/178&gt;$C$34,MAX($AF$25:AF190),AF190+((($N$26-$N$27)/($H$26-$H$27)*-1))/178),MAX($AF$25:AF190))</f>
        <v>11472.021727807125</v>
      </c>
      <c r="AG191" s="61">
        <f t="shared" ref="AG191" si="379">IF(AF191="","",AF191*$H$27+$N$27)</f>
        <v>35.145983704144655</v>
      </c>
    </row>
    <row r="192" spans="1:33" x14ac:dyDescent="0.55000000000000004">
      <c r="A192" s="131"/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88"/>
      <c r="N192" s="88"/>
      <c r="O192" s="95"/>
      <c r="P192" s="95"/>
      <c r="Q192" s="95"/>
      <c r="R192" s="95"/>
      <c r="S192" s="95"/>
      <c r="T192" s="88"/>
      <c r="U192" s="88"/>
      <c r="V192" s="95"/>
      <c r="W192" s="95"/>
      <c r="X192" s="95"/>
      <c r="Y192" s="95"/>
      <c r="Z192" s="95"/>
      <c r="AA192" s="95"/>
      <c r="AB192" s="70"/>
      <c r="AC192" s="60">
        <f t="shared" ref="AC192" si="380">IFERROR(AC191,"")</f>
        <v>11472.021727807125</v>
      </c>
      <c r="AD192" s="61">
        <f t="shared" si="280"/>
        <v>25.298013245033111</v>
      </c>
      <c r="AE192" s="3"/>
      <c r="AF192" s="60">
        <f t="shared" ref="AF192" si="381">IFERROR(AF191,"")</f>
        <v>11472.021727807125</v>
      </c>
      <c r="AG192" s="61">
        <f t="shared" ref="AG192" si="382">IF(AF192="","",$P$39)</f>
        <v>25.298013245033111</v>
      </c>
    </row>
    <row r="193" spans="1:33" x14ac:dyDescent="0.55000000000000004">
      <c r="A193" s="131"/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88"/>
      <c r="N193" s="88"/>
      <c r="O193" s="95"/>
      <c r="P193" s="95"/>
      <c r="Q193" s="95"/>
      <c r="R193" s="95"/>
      <c r="S193" s="95"/>
      <c r="T193" s="88"/>
      <c r="U193" s="88"/>
      <c r="V193" s="95"/>
      <c r="W193" s="95"/>
      <c r="X193" s="95"/>
      <c r="Y193" s="95"/>
      <c r="Z193" s="95"/>
      <c r="AA193" s="95"/>
      <c r="AB193" s="70"/>
      <c r="AC193" s="60">
        <f>IFERROR(IF(AC192+((($N$26-$N$27)/($H$26-$H$27)*-1))/178&gt;$C$34,MAX($AC$25:AC192),AC192+((($N$26-$N$27)/($H$26-$H$27)*-1))/178),MAX($AC$25:AC192))</f>
        <v>11610.238857057813</v>
      </c>
      <c r="AD193" s="61">
        <f t="shared" si="277"/>
        <v>21.786551042448057</v>
      </c>
      <c r="AE193" s="3"/>
      <c r="AF193" s="60">
        <f>IFERROR(IF(AF192+((($N$26-$N$27)/($H$26-$H$27)*-1))/178&gt;$C$34,MAX($AF$25:AF192),AF192+((($N$26-$N$27)/($H$26-$H$27)*-1))/178),MAX($AF$25:AF192))</f>
        <v>11610.238857057813</v>
      </c>
      <c r="AG193" s="61">
        <f t="shared" ref="AG193" si="383">IF(AF193="","",AF193*$H$27+$N$27)</f>
        <v>35.04232085720664</v>
      </c>
    </row>
    <row r="194" spans="1:33" x14ac:dyDescent="0.55000000000000004">
      <c r="A194" s="131"/>
      <c r="B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88"/>
      <c r="N194" s="88"/>
      <c r="O194" s="95"/>
      <c r="P194" s="95"/>
      <c r="Q194" s="95"/>
      <c r="R194" s="95"/>
      <c r="S194" s="95"/>
      <c r="T194" s="88"/>
      <c r="U194" s="88"/>
      <c r="V194" s="95"/>
      <c r="W194" s="95"/>
      <c r="X194" s="95"/>
      <c r="Y194" s="95"/>
      <c r="Z194" s="95"/>
      <c r="AA194" s="95"/>
      <c r="AB194" s="70"/>
      <c r="AC194" s="60">
        <f t="shared" ref="AC194" si="384">IFERROR(AC193,"")</f>
        <v>11610.238857057813</v>
      </c>
      <c r="AD194" s="61">
        <f t="shared" si="280"/>
        <v>25.298013245033111</v>
      </c>
      <c r="AE194" s="3"/>
      <c r="AF194" s="60">
        <f t="shared" ref="AF194" si="385">IFERROR(AF193,"")</f>
        <v>11610.238857057813</v>
      </c>
      <c r="AG194" s="61">
        <f t="shared" ref="AG194" si="386">IF(AF194="","",$P$39)</f>
        <v>25.298013245033111</v>
      </c>
    </row>
    <row r="195" spans="1:33" x14ac:dyDescent="0.55000000000000004">
      <c r="A195" s="131"/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88"/>
      <c r="N195" s="88"/>
      <c r="O195" s="95"/>
      <c r="P195" s="95"/>
      <c r="Q195" s="95"/>
      <c r="R195" s="95"/>
      <c r="S195" s="95"/>
      <c r="T195" s="88"/>
      <c r="U195" s="88"/>
      <c r="V195" s="95"/>
      <c r="W195" s="95"/>
      <c r="X195" s="95"/>
      <c r="Y195" s="95"/>
      <c r="Z195" s="95"/>
      <c r="AA195" s="95"/>
      <c r="AB195" s="70"/>
      <c r="AC195" s="60">
        <f>IFERROR(IF(AC194+((($N$26-$N$27)/($H$26-$H$27)*-1))/178&gt;$C$34,MAX($AC$25:AC194),AC194+((($N$26-$N$27)/($H$26-$H$27)*-1))/178),MAX($AC$25:AC194))</f>
        <v>11748.455986308501</v>
      </c>
      <c r="AD195" s="61">
        <f t="shared" si="277"/>
        <v>21.823907023326623</v>
      </c>
      <c r="AE195" s="3"/>
      <c r="AF195" s="60">
        <f>IFERROR(IF(AF194+((($N$26-$N$27)/($H$26-$H$27)*-1))/178&gt;$C$34,MAX($AF$25:AF194),AF194+((($N$26-$N$27)/($H$26-$H$27)*-1))/178),MAX($AF$25:AF194))</f>
        <v>11748.455986308501</v>
      </c>
      <c r="AG195" s="61">
        <f t="shared" ref="AG195" si="387">IF(AF195="","",AF195*$H$27+$N$27)</f>
        <v>34.938658010268625</v>
      </c>
    </row>
    <row r="196" spans="1:33" x14ac:dyDescent="0.55000000000000004">
      <c r="A196" s="131"/>
      <c r="B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88"/>
      <c r="N196" s="88"/>
      <c r="O196" s="95"/>
      <c r="P196" s="95"/>
      <c r="Q196" s="95"/>
      <c r="R196" s="95"/>
      <c r="S196" s="95"/>
      <c r="T196" s="88"/>
      <c r="U196" s="88"/>
      <c r="V196" s="95"/>
      <c r="W196" s="95"/>
      <c r="X196" s="95"/>
      <c r="Y196" s="95"/>
      <c r="Z196" s="95"/>
      <c r="AA196" s="95"/>
      <c r="AB196" s="70"/>
      <c r="AC196" s="60">
        <f t="shared" ref="AC196" si="388">IFERROR(AC195,"")</f>
        <v>11748.455986308501</v>
      </c>
      <c r="AD196" s="61">
        <f t="shared" si="280"/>
        <v>25.298013245033111</v>
      </c>
      <c r="AE196" s="3"/>
      <c r="AF196" s="60">
        <f t="shared" ref="AF196" si="389">IFERROR(AF195,"")</f>
        <v>11748.455986308501</v>
      </c>
      <c r="AG196" s="61">
        <f t="shared" ref="AG196" si="390">IF(AF196="","",$P$39)</f>
        <v>25.298013245033111</v>
      </c>
    </row>
    <row r="197" spans="1:33" x14ac:dyDescent="0.55000000000000004">
      <c r="A197" s="131"/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88"/>
      <c r="N197" s="88"/>
      <c r="O197" s="95"/>
      <c r="P197" s="95"/>
      <c r="Q197" s="95"/>
      <c r="R197" s="95"/>
      <c r="S197" s="95"/>
      <c r="T197" s="88"/>
      <c r="U197" s="88"/>
      <c r="V197" s="95"/>
      <c r="W197" s="95"/>
      <c r="X197" s="95"/>
      <c r="Y197" s="95"/>
      <c r="Z197" s="95"/>
      <c r="AA197" s="95"/>
      <c r="AB197" s="70"/>
      <c r="AC197" s="60">
        <f>IFERROR(IF(AC196+((($N$26-$N$27)/($H$26-$H$27)*-1))/178&gt;$C$34,MAX($AC$25:AC196),AC196+((($N$26-$N$27)/($H$26-$H$27)*-1))/178),MAX($AC$25:AC196))</f>
        <v>11886.67311555919</v>
      </c>
      <c r="AD197" s="61">
        <f t="shared" si="277"/>
        <v>21.861263004205188</v>
      </c>
      <c r="AE197" s="3"/>
      <c r="AF197" s="60">
        <f>IFERROR(IF(AF196+((($N$26-$N$27)/($H$26-$H$27)*-1))/178&gt;$C$34,MAX($AF$25:AF196),AF196+((($N$26-$N$27)/($H$26-$H$27)*-1))/178),MAX($AF$25:AF196))</f>
        <v>11886.67311555919</v>
      </c>
      <c r="AG197" s="61">
        <f t="shared" ref="AG197" si="391">IF(AF197="","",AF197*$H$27+$N$27)</f>
        <v>34.834995163330603</v>
      </c>
    </row>
    <row r="198" spans="1:33" x14ac:dyDescent="0.55000000000000004">
      <c r="A198" s="131"/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88"/>
      <c r="N198" s="88"/>
      <c r="O198" s="95"/>
      <c r="P198" s="95"/>
      <c r="Q198" s="95"/>
      <c r="R198" s="95"/>
      <c r="S198" s="95"/>
      <c r="T198" s="88"/>
      <c r="U198" s="88"/>
      <c r="V198" s="95"/>
      <c r="W198" s="95"/>
      <c r="X198" s="95"/>
      <c r="Y198" s="95"/>
      <c r="Z198" s="95"/>
      <c r="AA198" s="95"/>
      <c r="AB198" s="70"/>
      <c r="AC198" s="60">
        <f t="shared" ref="AC198" si="392">IFERROR(AC197,"")</f>
        <v>11886.67311555919</v>
      </c>
      <c r="AD198" s="61">
        <f t="shared" si="280"/>
        <v>25.298013245033111</v>
      </c>
      <c r="AE198" s="3"/>
      <c r="AF198" s="60">
        <f t="shared" ref="AF198" si="393">IFERROR(AF197,"")</f>
        <v>11886.67311555919</v>
      </c>
      <c r="AG198" s="61">
        <f t="shared" ref="AG198" si="394">IF(AF198="","",$P$39)</f>
        <v>25.298013245033111</v>
      </c>
    </row>
    <row r="199" spans="1:33" x14ac:dyDescent="0.55000000000000004">
      <c r="A199" s="131"/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88"/>
      <c r="N199" s="88"/>
      <c r="O199" s="95"/>
      <c r="P199" s="95"/>
      <c r="Q199" s="95"/>
      <c r="R199" s="95"/>
      <c r="S199" s="95"/>
      <c r="T199" s="88"/>
      <c r="U199" s="88"/>
      <c r="V199" s="95"/>
      <c r="W199" s="95"/>
      <c r="X199" s="95"/>
      <c r="Y199" s="95"/>
      <c r="Z199" s="95"/>
      <c r="AA199" s="95"/>
      <c r="AB199" s="70"/>
      <c r="AC199" s="60">
        <f>IFERROR(IF(AC198+((($N$26-$N$27)/($H$26-$H$27)*-1))/178&gt;$C$34,MAX($AC$25:AC198),AC198+((($N$26-$N$27)/($H$26-$H$27)*-1))/178),MAX($AC$25:AC198))</f>
        <v>12024.890244809878</v>
      </c>
      <c r="AD199" s="61">
        <f t="shared" si="277"/>
        <v>21.89861898508375</v>
      </c>
      <c r="AE199" s="3"/>
      <c r="AF199" s="60">
        <f>IFERROR(IF(AF198+((($N$26-$N$27)/($H$26-$H$27)*-1))/178&gt;$C$34,MAX($AF$25:AF198),AF198+((($N$26-$N$27)/($H$26-$H$27)*-1))/178),MAX($AF$25:AF198))</f>
        <v>12024.890244809878</v>
      </c>
      <c r="AG199" s="61">
        <f t="shared" ref="AG199" si="395">IF(AF199="","",AF199*$H$27+$N$27)</f>
        <v>34.731332316392596</v>
      </c>
    </row>
    <row r="200" spans="1:33" x14ac:dyDescent="0.55000000000000004">
      <c r="A200" s="131"/>
      <c r="B200" s="95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88"/>
      <c r="N200" s="88"/>
      <c r="O200" s="95"/>
      <c r="P200" s="95"/>
      <c r="Q200" s="95"/>
      <c r="R200" s="95"/>
      <c r="S200" s="95"/>
      <c r="T200" s="88"/>
      <c r="U200" s="88"/>
      <c r="V200" s="95"/>
      <c r="W200" s="95"/>
      <c r="X200" s="95"/>
      <c r="Y200" s="95"/>
      <c r="Z200" s="95"/>
      <c r="AA200" s="95"/>
      <c r="AB200" s="70"/>
      <c r="AC200" s="60">
        <f t="shared" ref="AC200" si="396">IFERROR(AC199,"")</f>
        <v>12024.890244809878</v>
      </c>
      <c r="AD200" s="61">
        <f t="shared" si="280"/>
        <v>25.298013245033111</v>
      </c>
      <c r="AE200" s="3"/>
      <c r="AF200" s="60">
        <f t="shared" ref="AF200" si="397">IFERROR(AF199,"")</f>
        <v>12024.890244809878</v>
      </c>
      <c r="AG200" s="61">
        <f t="shared" ref="AG200" si="398">IF(AF200="","",$P$39)</f>
        <v>25.298013245033111</v>
      </c>
    </row>
    <row r="201" spans="1:33" x14ac:dyDescent="0.55000000000000004">
      <c r="A201" s="131"/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88"/>
      <c r="N201" s="88"/>
      <c r="O201" s="95"/>
      <c r="P201" s="95"/>
      <c r="Q201" s="95"/>
      <c r="R201" s="95"/>
      <c r="S201" s="95"/>
      <c r="T201" s="88"/>
      <c r="U201" s="88"/>
      <c r="V201" s="95"/>
      <c r="W201" s="95"/>
      <c r="X201" s="95"/>
      <c r="Y201" s="95"/>
      <c r="Z201" s="95"/>
      <c r="AA201" s="95"/>
      <c r="AB201" s="70"/>
      <c r="AC201" s="60">
        <f>IFERROR(IF(AC200+((($N$26-$N$27)/($H$26-$H$27)*-1))/178&gt;$C$34,MAX($AC$25:AC200),AC200+((($N$26-$N$27)/($H$26-$H$27)*-1))/178),MAX($AC$25:AC200))</f>
        <v>12163.107374060566</v>
      </c>
      <c r="AD201" s="61">
        <f t="shared" si="277"/>
        <v>21.935974965962316</v>
      </c>
      <c r="AE201" s="3"/>
      <c r="AF201" s="60">
        <f>IFERROR(IF(AF200+((($N$26-$N$27)/($H$26-$H$27)*-1))/178&gt;$C$34,MAX($AF$25:AF200),AF200+((($N$26-$N$27)/($H$26-$H$27)*-1))/178),MAX($AF$25:AF200))</f>
        <v>12163.107374060566</v>
      </c>
      <c r="AG201" s="61">
        <f t="shared" ref="AG201" si="399">IF(AF201="","",AF201*$H$27+$N$27)</f>
        <v>34.627669469454574</v>
      </c>
    </row>
    <row r="202" spans="1:33" x14ac:dyDescent="0.55000000000000004">
      <c r="A202" s="131"/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88"/>
      <c r="N202" s="88"/>
      <c r="O202" s="95"/>
      <c r="P202" s="95"/>
      <c r="Q202" s="95"/>
      <c r="R202" s="95"/>
      <c r="S202" s="95"/>
      <c r="T202" s="88"/>
      <c r="U202" s="88"/>
      <c r="V202" s="95"/>
      <c r="W202" s="95"/>
      <c r="X202" s="95"/>
      <c r="Y202" s="95"/>
      <c r="Z202" s="95"/>
      <c r="AA202" s="95"/>
      <c r="AB202" s="70"/>
      <c r="AC202" s="60">
        <f t="shared" ref="AC202" si="400">IFERROR(AC201,"")</f>
        <v>12163.107374060566</v>
      </c>
      <c r="AD202" s="61">
        <f t="shared" si="280"/>
        <v>25.298013245033111</v>
      </c>
      <c r="AE202" s="3"/>
      <c r="AF202" s="60">
        <f t="shared" ref="AF202" si="401">IFERROR(AF201,"")</f>
        <v>12163.107374060566</v>
      </c>
      <c r="AG202" s="61">
        <f t="shared" ref="AG202" si="402">IF(AF202="","",$P$39)</f>
        <v>25.298013245033111</v>
      </c>
    </row>
    <row r="203" spans="1:33" x14ac:dyDescent="0.55000000000000004">
      <c r="A203" s="131"/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88"/>
      <c r="N203" s="88"/>
      <c r="O203" s="95"/>
      <c r="P203" s="95"/>
      <c r="Q203" s="95"/>
      <c r="R203" s="95"/>
      <c r="S203" s="95"/>
      <c r="T203" s="88"/>
      <c r="U203" s="88"/>
      <c r="V203" s="95"/>
      <c r="W203" s="95"/>
      <c r="X203" s="95"/>
      <c r="Y203" s="95"/>
      <c r="Z203" s="95"/>
      <c r="AA203" s="95"/>
      <c r="AB203" s="70"/>
      <c r="AC203" s="60">
        <f>IFERROR(IF(AC202+((($N$26-$N$27)/($H$26-$H$27)*-1))/178&gt;$C$34,MAX($AC$25:AC202),AC202+((($N$26-$N$27)/($H$26-$H$27)*-1))/178),MAX($AC$25:AC202))</f>
        <v>12301.324503311254</v>
      </c>
      <c r="AD203" s="61">
        <f t="shared" si="277"/>
        <v>21.973330946840882</v>
      </c>
      <c r="AE203" s="3"/>
      <c r="AF203" s="60">
        <f>IFERROR(IF(AF202+((($N$26-$N$27)/($H$26-$H$27)*-1))/178&gt;$C$34,MAX($AF$25:AF202),AF202+((($N$26-$N$27)/($H$26-$H$27)*-1))/178),MAX($AF$25:AF202))</f>
        <v>12301.324503311254</v>
      </c>
      <c r="AG203" s="61">
        <f t="shared" ref="AG203" si="403">IF(AF203="","",AF203*$H$27+$N$27)</f>
        <v>34.524006622516559</v>
      </c>
    </row>
    <row r="204" spans="1:33" x14ac:dyDescent="0.55000000000000004">
      <c r="A204" s="131"/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88"/>
      <c r="N204" s="88"/>
      <c r="O204" s="95"/>
      <c r="P204" s="95"/>
      <c r="Q204" s="95"/>
      <c r="R204" s="95"/>
      <c r="S204" s="95"/>
      <c r="T204" s="88"/>
      <c r="U204" s="88"/>
      <c r="V204" s="95"/>
      <c r="W204" s="95"/>
      <c r="X204" s="95"/>
      <c r="Y204" s="95"/>
      <c r="Z204" s="95"/>
      <c r="AA204" s="95"/>
      <c r="AB204" s="70"/>
      <c r="AC204" s="60">
        <f t="shared" ref="AC204" si="404">IFERROR(AC203,"")</f>
        <v>12301.324503311254</v>
      </c>
      <c r="AD204" s="61">
        <f t="shared" si="280"/>
        <v>25.298013245033111</v>
      </c>
      <c r="AE204" s="3"/>
      <c r="AF204" s="60">
        <f t="shared" ref="AF204" si="405">IFERROR(AF203,"")</f>
        <v>12301.324503311254</v>
      </c>
      <c r="AG204" s="61">
        <f t="shared" ref="AG204" si="406">IF(AF204="","",$P$39)</f>
        <v>25.298013245033111</v>
      </c>
    </row>
    <row r="205" spans="1:33" x14ac:dyDescent="0.55000000000000004">
      <c r="A205" s="131"/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88"/>
      <c r="N205" s="88"/>
      <c r="O205" s="95"/>
      <c r="P205" s="95"/>
      <c r="Q205" s="95"/>
      <c r="R205" s="95"/>
      <c r="S205" s="95"/>
      <c r="T205" s="88"/>
      <c r="U205" s="88"/>
      <c r="V205" s="95"/>
      <c r="W205" s="95"/>
      <c r="X205" s="95"/>
      <c r="Y205" s="95"/>
      <c r="Z205" s="95"/>
      <c r="AA205" s="95"/>
      <c r="AB205" s="70"/>
      <c r="AC205" s="60">
        <f>IFERROR(IF(AC204+((($N$26-$N$27)/($H$26-$H$27)*-1))/178&gt;$C$34,MAX($AC$25:AC204),AC204+((($N$26-$N$27)/($H$26-$H$27)*-1))/178),MAX($AC$25:AC204))</f>
        <v>12439.541632561943</v>
      </c>
      <c r="AD205" s="61">
        <f t="shared" ref="AD205:AD267" si="407">IF(AC205="","",AC205*$H$26+$N$26)</f>
        <v>22.010686927719444</v>
      </c>
      <c r="AE205" s="3"/>
      <c r="AF205" s="60">
        <f>IFERROR(IF(AF204+((($N$26-$N$27)/($H$26-$H$27)*-1))/178&gt;$C$34,MAX($AF$25:AF204),AF204+((($N$26-$N$27)/($H$26-$H$27)*-1))/178),MAX($AF$25:AF204))</f>
        <v>12439.541632561943</v>
      </c>
      <c r="AG205" s="61">
        <f t="shared" ref="AG205" si="408">IF(AF205="","",AF205*$H$27+$N$27)</f>
        <v>34.420343775578544</v>
      </c>
    </row>
    <row r="206" spans="1:33" x14ac:dyDescent="0.55000000000000004">
      <c r="A206" s="131"/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88"/>
      <c r="N206" s="88"/>
      <c r="O206" s="95"/>
      <c r="P206" s="95"/>
      <c r="Q206" s="95"/>
      <c r="R206" s="95"/>
      <c r="S206" s="95"/>
      <c r="T206" s="88"/>
      <c r="U206" s="88"/>
      <c r="V206" s="95"/>
      <c r="W206" s="95"/>
      <c r="X206" s="95"/>
      <c r="Y206" s="95"/>
      <c r="Z206" s="95"/>
      <c r="AA206" s="95"/>
      <c r="AB206" s="70"/>
      <c r="AC206" s="60">
        <f t="shared" ref="AC206" si="409">IFERROR(AC205,"")</f>
        <v>12439.541632561943</v>
      </c>
      <c r="AD206" s="61">
        <f t="shared" ref="AD206:AD268" si="410">IF(AC206="","",$P$39)</f>
        <v>25.298013245033111</v>
      </c>
      <c r="AE206" s="3"/>
      <c r="AF206" s="60">
        <f t="shared" ref="AF206" si="411">IFERROR(AF205,"")</f>
        <v>12439.541632561943</v>
      </c>
      <c r="AG206" s="61">
        <f t="shared" ref="AG206" si="412">IF(AF206="","",$P$39)</f>
        <v>25.298013245033111</v>
      </c>
    </row>
    <row r="207" spans="1:33" x14ac:dyDescent="0.55000000000000004">
      <c r="A207" s="131"/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88"/>
      <c r="N207" s="88"/>
      <c r="O207" s="95"/>
      <c r="P207" s="95"/>
      <c r="Q207" s="95"/>
      <c r="R207" s="95"/>
      <c r="S207" s="95"/>
      <c r="T207" s="88"/>
      <c r="U207" s="88"/>
      <c r="V207" s="95"/>
      <c r="W207" s="95"/>
      <c r="X207" s="95"/>
      <c r="Y207" s="95"/>
      <c r="Z207" s="95"/>
      <c r="AA207" s="95"/>
      <c r="AB207" s="70"/>
      <c r="AC207" s="60">
        <f>IFERROR(IF(AC206+((($N$26-$N$27)/($H$26-$H$27)*-1))/178&gt;$C$34,MAX($AC$25:AC206),AC206+((($N$26-$N$27)/($H$26-$H$27)*-1))/178),MAX($AC$25:AC206))</f>
        <v>12577.758761812631</v>
      </c>
      <c r="AD207" s="61">
        <f t="shared" si="407"/>
        <v>22.04804290859801</v>
      </c>
      <c r="AE207" s="3"/>
      <c r="AF207" s="60">
        <f>IFERROR(IF(AF206+((($N$26-$N$27)/($H$26-$H$27)*-1))/178&gt;$C$34,MAX($AF$25:AF206),AF206+((($N$26-$N$27)/($H$26-$H$27)*-1))/178),MAX($AF$25:AF206))</f>
        <v>12577.758761812631</v>
      </c>
      <c r="AG207" s="61">
        <f t="shared" ref="AG207" si="413">IF(AF207="","",AF207*$H$27+$N$27)</f>
        <v>34.316680928640523</v>
      </c>
    </row>
    <row r="208" spans="1:33" x14ac:dyDescent="0.55000000000000004">
      <c r="A208" s="131"/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88"/>
      <c r="N208" s="88"/>
      <c r="O208" s="95"/>
      <c r="P208" s="95"/>
      <c r="Q208" s="95"/>
      <c r="R208" s="95"/>
      <c r="S208" s="95"/>
      <c r="T208" s="88"/>
      <c r="U208" s="88"/>
      <c r="V208" s="95"/>
      <c r="W208" s="95"/>
      <c r="X208" s="95"/>
      <c r="Y208" s="95"/>
      <c r="Z208" s="95"/>
      <c r="AA208" s="95"/>
      <c r="AB208" s="70"/>
      <c r="AC208" s="60">
        <f t="shared" ref="AC208" si="414">IFERROR(AC207,"")</f>
        <v>12577.758761812631</v>
      </c>
      <c r="AD208" s="61">
        <f t="shared" si="410"/>
        <v>25.298013245033111</v>
      </c>
      <c r="AE208" s="3"/>
      <c r="AF208" s="60">
        <f t="shared" ref="AF208" si="415">IFERROR(AF207,"")</f>
        <v>12577.758761812631</v>
      </c>
      <c r="AG208" s="61">
        <f t="shared" ref="AG208" si="416">IF(AF208="","",$P$39)</f>
        <v>25.298013245033111</v>
      </c>
    </row>
    <row r="209" spans="1:33" x14ac:dyDescent="0.55000000000000004">
      <c r="A209" s="131"/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88"/>
      <c r="N209" s="88"/>
      <c r="O209" s="95"/>
      <c r="P209" s="95"/>
      <c r="Q209" s="95"/>
      <c r="R209" s="95"/>
      <c r="S209" s="95"/>
      <c r="T209" s="88"/>
      <c r="U209" s="88"/>
      <c r="V209" s="95"/>
      <c r="W209" s="95"/>
      <c r="X209" s="95"/>
      <c r="Y209" s="95"/>
      <c r="Z209" s="95"/>
      <c r="AA209" s="95"/>
      <c r="AB209" s="70"/>
      <c r="AC209" s="60">
        <f>IFERROR(IF(AC208+((($N$26-$N$27)/($H$26-$H$27)*-1))/178&gt;$C$34,MAX($AC$25:AC208),AC208+((($N$26-$N$27)/($H$26-$H$27)*-1))/178),MAX($AC$25:AC208))</f>
        <v>12715.975891063319</v>
      </c>
      <c r="AD209" s="61">
        <f t="shared" si="407"/>
        <v>22.085398889476572</v>
      </c>
      <c r="AE209" s="3"/>
      <c r="AF209" s="60">
        <f>IFERROR(IF(AF208+((($N$26-$N$27)/($H$26-$H$27)*-1))/178&gt;$C$34,MAX($AF$25:AF208),AF208+((($N$26-$N$27)/($H$26-$H$27)*-1))/178),MAX($AF$25:AF208))</f>
        <v>12715.975891063319</v>
      </c>
      <c r="AG209" s="61">
        <f t="shared" ref="AG209" si="417">IF(AF209="","",AF209*$H$27+$N$27)</f>
        <v>34.213018081702515</v>
      </c>
    </row>
    <row r="210" spans="1:33" x14ac:dyDescent="0.55000000000000004">
      <c r="A210" s="131"/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88"/>
      <c r="N210" s="88"/>
      <c r="O210" s="95"/>
      <c r="P210" s="95"/>
      <c r="Q210" s="95"/>
      <c r="R210" s="95"/>
      <c r="S210" s="95"/>
      <c r="T210" s="88"/>
      <c r="U210" s="88"/>
      <c r="V210" s="95"/>
      <c r="W210" s="95"/>
      <c r="X210" s="95"/>
      <c r="Y210" s="95"/>
      <c r="Z210" s="95"/>
      <c r="AA210" s="95"/>
      <c r="AB210" s="70"/>
      <c r="AC210" s="60">
        <f t="shared" ref="AC210" si="418">IFERROR(AC209,"")</f>
        <v>12715.975891063319</v>
      </c>
      <c r="AD210" s="61">
        <f t="shared" si="410"/>
        <v>25.298013245033111</v>
      </c>
      <c r="AE210" s="3"/>
      <c r="AF210" s="60">
        <f t="shared" ref="AF210" si="419">IFERROR(AF209,"")</f>
        <v>12715.975891063319</v>
      </c>
      <c r="AG210" s="61">
        <f t="shared" ref="AG210" si="420">IF(AF210="","",$P$39)</f>
        <v>25.298013245033111</v>
      </c>
    </row>
    <row r="211" spans="1:33" x14ac:dyDescent="0.55000000000000004">
      <c r="A211" s="131"/>
      <c r="B211" s="95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88"/>
      <c r="N211" s="88"/>
      <c r="O211" s="95"/>
      <c r="P211" s="95"/>
      <c r="Q211" s="95"/>
      <c r="R211" s="95"/>
      <c r="S211" s="95"/>
      <c r="T211" s="88"/>
      <c r="U211" s="88"/>
      <c r="V211" s="95"/>
      <c r="W211" s="95"/>
      <c r="X211" s="95"/>
      <c r="Y211" s="95"/>
      <c r="Z211" s="95"/>
      <c r="AA211" s="95"/>
      <c r="AB211" s="70"/>
      <c r="AC211" s="60">
        <f>IFERROR(IF(AC210+((($N$26-$N$27)/($H$26-$H$27)*-1))/178&gt;$C$34,MAX($AC$25:AC210),AC210+((($N$26-$N$27)/($H$26-$H$27)*-1))/178),MAX($AC$25:AC210))</f>
        <v>12854.193020314007</v>
      </c>
      <c r="AD211" s="61">
        <f t="shared" si="407"/>
        <v>22.122754870355138</v>
      </c>
      <c r="AE211" s="3"/>
      <c r="AF211" s="60">
        <f>IFERROR(IF(AF210+((($N$26-$N$27)/($H$26-$H$27)*-1))/178&gt;$C$34,MAX($AF$25:AF210),AF210+((($N$26-$N$27)/($H$26-$H$27)*-1))/178),MAX($AF$25:AF210))</f>
        <v>12854.193020314007</v>
      </c>
      <c r="AG211" s="61">
        <f t="shared" ref="AG211" si="421">IF(AF211="","",AF211*$H$27+$N$27)</f>
        <v>34.109355234764493</v>
      </c>
    </row>
    <row r="212" spans="1:33" x14ac:dyDescent="0.55000000000000004">
      <c r="A212" s="131"/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88"/>
      <c r="N212" s="88"/>
      <c r="O212" s="95"/>
      <c r="P212" s="95"/>
      <c r="Q212" s="95"/>
      <c r="R212" s="95"/>
      <c r="S212" s="95"/>
      <c r="T212" s="88"/>
      <c r="U212" s="88"/>
      <c r="V212" s="95"/>
      <c r="W212" s="95"/>
      <c r="X212" s="95"/>
      <c r="Y212" s="95"/>
      <c r="Z212" s="95"/>
      <c r="AA212" s="95"/>
      <c r="AB212" s="70"/>
      <c r="AC212" s="60">
        <f t="shared" ref="AC212" si="422">IFERROR(AC211,"")</f>
        <v>12854.193020314007</v>
      </c>
      <c r="AD212" s="61">
        <f t="shared" si="410"/>
        <v>25.298013245033111</v>
      </c>
      <c r="AE212" s="3"/>
      <c r="AF212" s="60">
        <f t="shared" ref="AF212" si="423">IFERROR(AF211,"")</f>
        <v>12854.193020314007</v>
      </c>
      <c r="AG212" s="61">
        <f t="shared" ref="AG212" si="424">IF(AF212="","",$P$39)</f>
        <v>25.298013245033111</v>
      </c>
    </row>
    <row r="213" spans="1:33" x14ac:dyDescent="0.55000000000000004">
      <c r="A213" s="131"/>
      <c r="B213" s="95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88"/>
      <c r="N213" s="88"/>
      <c r="O213" s="95"/>
      <c r="P213" s="95"/>
      <c r="Q213" s="95"/>
      <c r="R213" s="95"/>
      <c r="S213" s="95"/>
      <c r="T213" s="88"/>
      <c r="U213" s="88"/>
      <c r="V213" s="95"/>
      <c r="W213" s="95"/>
      <c r="X213" s="95"/>
      <c r="Y213" s="95"/>
      <c r="Z213" s="95"/>
      <c r="AA213" s="95"/>
      <c r="AB213" s="70"/>
      <c r="AC213" s="60">
        <f>IFERROR(IF(AC212+((($N$26-$N$27)/($H$26-$H$27)*-1))/178&gt;$C$34,MAX($AC$25:AC212),AC212+((($N$26-$N$27)/($H$26-$H$27)*-1))/178),MAX($AC$25:AC212))</f>
        <v>12992.410149564696</v>
      </c>
      <c r="AD213" s="61">
        <f t="shared" si="407"/>
        <v>22.160110851233703</v>
      </c>
      <c r="AE213" s="3"/>
      <c r="AF213" s="60">
        <f>IFERROR(IF(AF212+((($N$26-$N$27)/($H$26-$H$27)*-1))/178&gt;$C$34,MAX($AF$25:AF212),AF212+((($N$26-$N$27)/($H$26-$H$27)*-1))/178),MAX($AF$25:AF212))</f>
        <v>12992.410149564696</v>
      </c>
      <c r="AG213" s="61">
        <f t="shared" ref="AG213" si="425">IF(AF213="","",AF213*$H$27+$N$27)</f>
        <v>34.005692387826478</v>
      </c>
    </row>
    <row r="214" spans="1:33" x14ac:dyDescent="0.55000000000000004">
      <c r="A214" s="131"/>
      <c r="B214" s="95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88"/>
      <c r="N214" s="88"/>
      <c r="O214" s="95"/>
      <c r="P214" s="95"/>
      <c r="Q214" s="95"/>
      <c r="R214" s="95"/>
      <c r="S214" s="95"/>
      <c r="T214" s="88"/>
      <c r="U214" s="88"/>
      <c r="V214" s="95"/>
      <c r="W214" s="95"/>
      <c r="X214" s="95"/>
      <c r="Y214" s="95"/>
      <c r="Z214" s="95"/>
      <c r="AA214" s="95"/>
      <c r="AB214" s="70"/>
      <c r="AC214" s="60">
        <f t="shared" ref="AC214" si="426">IFERROR(AC213,"")</f>
        <v>12992.410149564696</v>
      </c>
      <c r="AD214" s="61">
        <f t="shared" si="410"/>
        <v>25.298013245033111</v>
      </c>
      <c r="AE214" s="3"/>
      <c r="AF214" s="60">
        <f t="shared" ref="AF214" si="427">IFERROR(AF213,"")</f>
        <v>12992.410149564696</v>
      </c>
      <c r="AG214" s="61">
        <f t="shared" ref="AG214" si="428">IF(AF214="","",$P$39)</f>
        <v>25.298013245033111</v>
      </c>
    </row>
    <row r="215" spans="1:33" x14ac:dyDescent="0.55000000000000004">
      <c r="A215" s="131"/>
      <c r="B215" s="95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88"/>
      <c r="N215" s="88"/>
      <c r="O215" s="95"/>
      <c r="P215" s="95"/>
      <c r="Q215" s="95"/>
      <c r="R215" s="95"/>
      <c r="S215" s="95"/>
      <c r="T215" s="88"/>
      <c r="U215" s="88"/>
      <c r="V215" s="95"/>
      <c r="W215" s="95"/>
      <c r="X215" s="95"/>
      <c r="Y215" s="95"/>
      <c r="Z215" s="95"/>
      <c r="AA215" s="95"/>
      <c r="AB215" s="70"/>
      <c r="AC215" s="60">
        <f>IFERROR(IF(AC214+((($N$26-$N$27)/($H$26-$H$27)*-1))/178&gt;$C$34,MAX($AC$25:AC214),AC214+((($N$26-$N$27)/($H$26-$H$27)*-1))/178),MAX($AC$25:AC214))</f>
        <v>13130.627278815384</v>
      </c>
      <c r="AD215" s="61">
        <f t="shared" si="407"/>
        <v>22.197466832112266</v>
      </c>
      <c r="AE215" s="3"/>
      <c r="AF215" s="60">
        <f>IFERROR(IF(AF214+((($N$26-$N$27)/($H$26-$H$27)*-1))/178&gt;$C$34,MAX($AF$25:AF214),AF214+((($N$26-$N$27)/($H$26-$H$27)*-1))/178),MAX($AF$25:AF214))</f>
        <v>13130.627278815384</v>
      </c>
      <c r="AG215" s="61">
        <f t="shared" ref="AG215" si="429">IF(AF215="","",AF215*$H$27+$N$27)</f>
        <v>33.902029540888464</v>
      </c>
    </row>
    <row r="216" spans="1:33" x14ac:dyDescent="0.55000000000000004">
      <c r="A216" s="131"/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88"/>
      <c r="N216" s="88"/>
      <c r="O216" s="95"/>
      <c r="P216" s="95"/>
      <c r="Q216" s="95"/>
      <c r="R216" s="95"/>
      <c r="S216" s="95"/>
      <c r="T216" s="88"/>
      <c r="U216" s="88"/>
      <c r="V216" s="95"/>
      <c r="W216" s="95"/>
      <c r="X216" s="95"/>
      <c r="Y216" s="95"/>
      <c r="Z216" s="95"/>
      <c r="AA216" s="95"/>
      <c r="AB216" s="70"/>
      <c r="AC216" s="60">
        <f t="shared" ref="AC216" si="430">IFERROR(AC215,"")</f>
        <v>13130.627278815384</v>
      </c>
      <c r="AD216" s="61">
        <f t="shared" si="410"/>
        <v>25.298013245033111</v>
      </c>
      <c r="AE216" s="3"/>
      <c r="AF216" s="60">
        <f t="shared" ref="AF216" si="431">IFERROR(AF215,"")</f>
        <v>13130.627278815384</v>
      </c>
      <c r="AG216" s="61">
        <f t="shared" ref="AG216" si="432">IF(AF216="","",$P$39)</f>
        <v>25.298013245033111</v>
      </c>
    </row>
    <row r="217" spans="1:33" x14ac:dyDescent="0.55000000000000004">
      <c r="A217" s="131"/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88"/>
      <c r="N217" s="88"/>
      <c r="O217" s="95"/>
      <c r="P217" s="95"/>
      <c r="Q217" s="95"/>
      <c r="R217" s="95"/>
      <c r="S217" s="95"/>
      <c r="T217" s="88"/>
      <c r="U217" s="88"/>
      <c r="V217" s="95"/>
      <c r="W217" s="95"/>
      <c r="X217" s="95"/>
      <c r="Y217" s="95"/>
      <c r="Z217" s="95"/>
      <c r="AA217" s="95"/>
      <c r="AB217" s="70"/>
      <c r="AC217" s="60">
        <f>IFERROR(IF(AC216+((($N$26-$N$27)/($H$26-$H$27)*-1))/178&gt;$C$34,MAX($AC$25:AC216),AC216+((($N$26-$N$27)/($H$26-$H$27)*-1))/178),MAX($AC$25:AC216))</f>
        <v>13268.844408066072</v>
      </c>
      <c r="AD217" s="61">
        <f t="shared" si="407"/>
        <v>22.234822812990831</v>
      </c>
      <c r="AE217" s="3"/>
      <c r="AF217" s="60">
        <f>IFERROR(IF(AF216+((($N$26-$N$27)/($H$26-$H$27)*-1))/178&gt;$C$34,MAX($AF$25:AF216),AF216+((($N$26-$N$27)/($H$26-$H$27)*-1))/178),MAX($AF$25:AF216))</f>
        <v>13268.844408066072</v>
      </c>
      <c r="AG217" s="61">
        <f t="shared" ref="AG217" si="433">IF(AF217="","",AF217*$H$27+$N$27)</f>
        <v>33.798366693950442</v>
      </c>
    </row>
    <row r="218" spans="1:33" x14ac:dyDescent="0.55000000000000004">
      <c r="A218" s="131"/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88"/>
      <c r="N218" s="88"/>
      <c r="O218" s="95"/>
      <c r="P218" s="95"/>
      <c r="Q218" s="95"/>
      <c r="R218" s="95"/>
      <c r="S218" s="95"/>
      <c r="T218" s="88"/>
      <c r="U218" s="88"/>
      <c r="V218" s="95"/>
      <c r="W218" s="95"/>
      <c r="X218" s="95"/>
      <c r="Y218" s="95"/>
      <c r="Z218" s="95"/>
      <c r="AA218" s="95"/>
      <c r="AB218" s="70"/>
      <c r="AC218" s="60">
        <f t="shared" ref="AC218" si="434">IFERROR(AC217,"")</f>
        <v>13268.844408066072</v>
      </c>
      <c r="AD218" s="61">
        <f t="shared" si="410"/>
        <v>25.298013245033111</v>
      </c>
      <c r="AE218" s="3"/>
      <c r="AF218" s="60">
        <f t="shared" ref="AF218" si="435">IFERROR(AF217,"")</f>
        <v>13268.844408066072</v>
      </c>
      <c r="AG218" s="61">
        <f t="shared" ref="AG218" si="436">IF(AF218="","",$P$39)</f>
        <v>25.298013245033111</v>
      </c>
    </row>
    <row r="219" spans="1:33" x14ac:dyDescent="0.55000000000000004">
      <c r="A219" s="131"/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88"/>
      <c r="N219" s="88"/>
      <c r="O219" s="95"/>
      <c r="P219" s="95"/>
      <c r="Q219" s="95"/>
      <c r="R219" s="95"/>
      <c r="S219" s="95"/>
      <c r="T219" s="88"/>
      <c r="U219" s="88"/>
      <c r="V219" s="95"/>
      <c r="W219" s="95"/>
      <c r="X219" s="95"/>
      <c r="Y219" s="95"/>
      <c r="Z219" s="95"/>
      <c r="AA219" s="95"/>
      <c r="AB219" s="70"/>
      <c r="AC219" s="60">
        <f>IFERROR(IF(AC218+((($N$26-$N$27)/($H$26-$H$27)*-1))/178&gt;$C$34,MAX($AC$25:AC218),AC218+((($N$26-$N$27)/($H$26-$H$27)*-1))/178),MAX($AC$25:AC218))</f>
        <v>13407.06153731676</v>
      </c>
      <c r="AD219" s="61">
        <f t="shared" si="407"/>
        <v>22.272178793869394</v>
      </c>
      <c r="AE219" s="3"/>
      <c r="AF219" s="60">
        <f>IFERROR(IF(AF218+((($N$26-$N$27)/($H$26-$H$27)*-1))/178&gt;$C$34,MAX($AF$25:AF218),AF218+((($N$26-$N$27)/($H$26-$H$27)*-1))/178),MAX($AF$25:AF218))</f>
        <v>13407.06153731676</v>
      </c>
      <c r="AG219" s="61">
        <f t="shared" ref="AG219" si="437">IF(AF219="","",AF219*$H$27+$N$27)</f>
        <v>33.694703847012434</v>
      </c>
    </row>
    <row r="220" spans="1:33" x14ac:dyDescent="0.55000000000000004">
      <c r="A220" s="131"/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88"/>
      <c r="N220" s="88"/>
      <c r="O220" s="95"/>
      <c r="P220" s="95"/>
      <c r="Q220" s="95"/>
      <c r="R220" s="95"/>
      <c r="S220" s="95"/>
      <c r="T220" s="88"/>
      <c r="U220" s="88"/>
      <c r="V220" s="95"/>
      <c r="W220" s="95"/>
      <c r="X220" s="95"/>
      <c r="Y220" s="95"/>
      <c r="Z220" s="95"/>
      <c r="AA220" s="95"/>
      <c r="AB220" s="70"/>
      <c r="AC220" s="60">
        <f t="shared" ref="AC220" si="438">IFERROR(AC219,"")</f>
        <v>13407.06153731676</v>
      </c>
      <c r="AD220" s="61">
        <f t="shared" si="410"/>
        <v>25.298013245033111</v>
      </c>
      <c r="AE220" s="3"/>
      <c r="AF220" s="60">
        <f t="shared" ref="AF220" si="439">IFERROR(AF219,"")</f>
        <v>13407.06153731676</v>
      </c>
      <c r="AG220" s="61">
        <f t="shared" ref="AG220" si="440">IF(AF220="","",$P$39)</f>
        <v>25.298013245033111</v>
      </c>
    </row>
    <row r="221" spans="1:33" x14ac:dyDescent="0.55000000000000004">
      <c r="A221" s="131"/>
      <c r="B221" s="95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88"/>
      <c r="N221" s="88"/>
      <c r="O221" s="95"/>
      <c r="P221" s="95"/>
      <c r="Q221" s="95"/>
      <c r="R221" s="95"/>
      <c r="S221" s="95"/>
      <c r="T221" s="88"/>
      <c r="U221" s="88"/>
      <c r="V221" s="95"/>
      <c r="W221" s="95"/>
      <c r="X221" s="95"/>
      <c r="Y221" s="95"/>
      <c r="Z221" s="95"/>
      <c r="AA221" s="95"/>
      <c r="AB221" s="70"/>
      <c r="AC221" s="60">
        <f>IFERROR(IF(AC220+((($N$26-$N$27)/($H$26-$H$27)*-1))/178&gt;$C$34,MAX($AC$25:AC220),AC220+((($N$26-$N$27)/($H$26-$H$27)*-1))/178),MAX($AC$25:AC220))</f>
        <v>13545.278666567448</v>
      </c>
      <c r="AD221" s="61">
        <f t="shared" si="407"/>
        <v>22.309534774747959</v>
      </c>
      <c r="AE221" s="3"/>
      <c r="AF221" s="60">
        <f>IFERROR(IF(AF220+((($N$26-$N$27)/($H$26-$H$27)*-1))/178&gt;$C$34,MAX($AF$25:AF220),AF220+((($N$26-$N$27)/($H$26-$H$27)*-1))/178),MAX($AF$25:AF220))</f>
        <v>13545.278666567448</v>
      </c>
      <c r="AG221" s="61">
        <f t="shared" ref="AG221" si="441">IF(AF221="","",AF221*$H$27+$N$27)</f>
        <v>33.591041000074412</v>
      </c>
    </row>
    <row r="222" spans="1:33" x14ac:dyDescent="0.55000000000000004">
      <c r="A222" s="131"/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88"/>
      <c r="N222" s="88"/>
      <c r="O222" s="95"/>
      <c r="P222" s="95"/>
      <c r="Q222" s="95"/>
      <c r="R222" s="95"/>
      <c r="S222" s="95"/>
      <c r="T222" s="88"/>
      <c r="U222" s="88"/>
      <c r="V222" s="95"/>
      <c r="W222" s="95"/>
      <c r="X222" s="95"/>
      <c r="Y222" s="95"/>
      <c r="Z222" s="95"/>
      <c r="AA222" s="95"/>
      <c r="AB222" s="70"/>
      <c r="AC222" s="60">
        <f t="shared" ref="AC222" si="442">IFERROR(AC221,"")</f>
        <v>13545.278666567448</v>
      </c>
      <c r="AD222" s="61">
        <f t="shared" si="410"/>
        <v>25.298013245033111</v>
      </c>
      <c r="AE222" s="3"/>
      <c r="AF222" s="60">
        <f t="shared" ref="AF222" si="443">IFERROR(AF221,"")</f>
        <v>13545.278666567448</v>
      </c>
      <c r="AG222" s="61">
        <f t="shared" ref="AG222" si="444">IF(AF222="","",$P$39)</f>
        <v>25.298013245033111</v>
      </c>
    </row>
    <row r="223" spans="1:33" x14ac:dyDescent="0.55000000000000004">
      <c r="A223" s="131"/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88"/>
      <c r="N223" s="88"/>
      <c r="O223" s="95"/>
      <c r="P223" s="95"/>
      <c r="Q223" s="95"/>
      <c r="R223" s="95"/>
      <c r="S223" s="95"/>
      <c r="T223" s="88"/>
      <c r="U223" s="88"/>
      <c r="V223" s="95"/>
      <c r="W223" s="95"/>
      <c r="X223" s="95"/>
      <c r="Y223" s="95"/>
      <c r="Z223" s="95"/>
      <c r="AA223" s="95"/>
      <c r="AB223" s="70"/>
      <c r="AC223" s="60">
        <f>IFERROR(IF(AC222+((($N$26-$N$27)/($H$26-$H$27)*-1))/178&gt;$C$34,MAX($AC$25:AC222),AC222+((($N$26-$N$27)/($H$26-$H$27)*-1))/178),MAX($AC$25:AC222))</f>
        <v>13683.495795818137</v>
      </c>
      <c r="AD223" s="61">
        <f t="shared" si="407"/>
        <v>22.346890755626525</v>
      </c>
      <c r="AE223" s="3"/>
      <c r="AF223" s="60">
        <f>IFERROR(IF(AF222+((($N$26-$N$27)/($H$26-$H$27)*-1))/178&gt;$C$34,MAX($AF$25:AF222),AF222+((($N$26-$N$27)/($H$26-$H$27)*-1))/178),MAX($AF$25:AF222))</f>
        <v>13683.495795818137</v>
      </c>
      <c r="AG223" s="61">
        <f t="shared" ref="AG223" si="445">IF(AF223="","",AF223*$H$27+$N$27)</f>
        <v>33.487378153136397</v>
      </c>
    </row>
    <row r="224" spans="1:33" x14ac:dyDescent="0.55000000000000004">
      <c r="A224" s="131"/>
      <c r="B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88"/>
      <c r="N224" s="88"/>
      <c r="O224" s="95"/>
      <c r="P224" s="95"/>
      <c r="Q224" s="95"/>
      <c r="R224" s="95"/>
      <c r="S224" s="95"/>
      <c r="T224" s="88"/>
      <c r="U224" s="88"/>
      <c r="V224" s="95"/>
      <c r="W224" s="95"/>
      <c r="X224" s="95"/>
      <c r="Y224" s="95"/>
      <c r="Z224" s="95"/>
      <c r="AA224" s="95"/>
      <c r="AB224" s="70"/>
      <c r="AC224" s="60">
        <f t="shared" ref="AC224" si="446">IFERROR(AC223,"")</f>
        <v>13683.495795818137</v>
      </c>
      <c r="AD224" s="61">
        <f t="shared" si="410"/>
        <v>25.298013245033111</v>
      </c>
      <c r="AE224" s="3"/>
      <c r="AF224" s="60">
        <f t="shared" ref="AF224" si="447">IFERROR(AF223,"")</f>
        <v>13683.495795818137</v>
      </c>
      <c r="AG224" s="61">
        <f t="shared" ref="AG224" si="448">IF(AF224="","",$P$39)</f>
        <v>25.298013245033111</v>
      </c>
    </row>
    <row r="225" spans="1:33" x14ac:dyDescent="0.55000000000000004">
      <c r="A225" s="131"/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88"/>
      <c r="N225" s="88"/>
      <c r="O225" s="95"/>
      <c r="P225" s="95"/>
      <c r="Q225" s="95"/>
      <c r="R225" s="95"/>
      <c r="S225" s="95"/>
      <c r="T225" s="88"/>
      <c r="U225" s="88"/>
      <c r="V225" s="95"/>
      <c r="W225" s="95"/>
      <c r="X225" s="95"/>
      <c r="Y225" s="95"/>
      <c r="Z225" s="95"/>
      <c r="AA225" s="95"/>
      <c r="AB225" s="70"/>
      <c r="AC225" s="60">
        <f>IFERROR(IF(AC224+((($N$26-$N$27)/($H$26-$H$27)*-1))/178&gt;$C$34,MAX($AC$25:AC224),AC224+((($N$26-$N$27)/($H$26-$H$27)*-1))/178),MAX($AC$25:AC224))</f>
        <v>13821.712925068825</v>
      </c>
      <c r="AD225" s="61">
        <f t="shared" si="407"/>
        <v>22.384246736505087</v>
      </c>
      <c r="AE225" s="3"/>
      <c r="AF225" s="60">
        <f>IFERROR(IF(AF224+((($N$26-$N$27)/($H$26-$H$27)*-1))/178&gt;$C$34,MAX($AF$25:AF224),AF224+((($N$26-$N$27)/($H$26-$H$27)*-1))/178),MAX($AF$25:AF224))</f>
        <v>13821.712925068825</v>
      </c>
      <c r="AG225" s="61">
        <f t="shared" ref="AG225" si="449">IF(AF225="","",AF225*$H$27+$N$27)</f>
        <v>33.383715306198383</v>
      </c>
    </row>
    <row r="226" spans="1:33" x14ac:dyDescent="0.55000000000000004">
      <c r="A226" s="131"/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88"/>
      <c r="N226" s="88"/>
      <c r="O226" s="95"/>
      <c r="P226" s="95"/>
      <c r="Q226" s="95"/>
      <c r="R226" s="95"/>
      <c r="S226" s="95"/>
      <c r="T226" s="88"/>
      <c r="U226" s="88"/>
      <c r="V226" s="95"/>
      <c r="W226" s="95"/>
      <c r="X226" s="95"/>
      <c r="Y226" s="95"/>
      <c r="Z226" s="95"/>
      <c r="AA226" s="95"/>
      <c r="AB226" s="70"/>
      <c r="AC226" s="60">
        <f t="shared" ref="AC226" si="450">IFERROR(AC225,"")</f>
        <v>13821.712925068825</v>
      </c>
      <c r="AD226" s="61">
        <f t="shared" si="410"/>
        <v>25.298013245033111</v>
      </c>
      <c r="AE226" s="3"/>
      <c r="AF226" s="60">
        <f t="shared" ref="AF226" si="451">IFERROR(AF225,"")</f>
        <v>13821.712925068825</v>
      </c>
      <c r="AG226" s="61">
        <f t="shared" ref="AG226" si="452">IF(AF226="","",$P$39)</f>
        <v>25.298013245033111</v>
      </c>
    </row>
    <row r="227" spans="1:33" x14ac:dyDescent="0.55000000000000004">
      <c r="A227" s="131"/>
      <c r="B227" s="95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88"/>
      <c r="N227" s="88"/>
      <c r="O227" s="95"/>
      <c r="P227" s="95"/>
      <c r="Q227" s="95"/>
      <c r="R227" s="95"/>
      <c r="S227" s="95"/>
      <c r="T227" s="88"/>
      <c r="U227" s="88"/>
      <c r="V227" s="95"/>
      <c r="W227" s="95"/>
      <c r="X227" s="95"/>
      <c r="Y227" s="95"/>
      <c r="Z227" s="95"/>
      <c r="AA227" s="95"/>
      <c r="AB227" s="70"/>
      <c r="AC227" s="60">
        <f>IFERROR(IF(AC226+((($N$26-$N$27)/($H$26-$H$27)*-1))/178&gt;$C$34,MAX($AC$25:AC226),AC226+((($N$26-$N$27)/($H$26-$H$27)*-1))/178),MAX($AC$25:AC226))</f>
        <v>13959.930054319513</v>
      </c>
      <c r="AD227" s="61">
        <f t="shared" si="407"/>
        <v>22.421602717383653</v>
      </c>
      <c r="AE227" s="3"/>
      <c r="AF227" s="60">
        <f>IFERROR(IF(AF226+((($N$26-$N$27)/($H$26-$H$27)*-1))/178&gt;$C$34,MAX($AF$25:AF226),AF226+((($N$26-$N$27)/($H$26-$H$27)*-1))/178),MAX($AF$25:AF226))</f>
        <v>13959.930054319513</v>
      </c>
      <c r="AG227" s="61">
        <f t="shared" ref="AG227" si="453">IF(AF227="","",AF227*$H$27+$N$27)</f>
        <v>33.280052459260361</v>
      </c>
    </row>
    <row r="228" spans="1:33" x14ac:dyDescent="0.55000000000000004">
      <c r="A228" s="131"/>
      <c r="B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88"/>
      <c r="N228" s="88"/>
      <c r="O228" s="95"/>
      <c r="P228" s="95"/>
      <c r="Q228" s="95"/>
      <c r="R228" s="95"/>
      <c r="S228" s="95"/>
      <c r="T228" s="88"/>
      <c r="U228" s="88"/>
      <c r="V228" s="95"/>
      <c r="W228" s="95"/>
      <c r="X228" s="95"/>
      <c r="Y228" s="95"/>
      <c r="Z228" s="95"/>
      <c r="AA228" s="95"/>
      <c r="AB228" s="70"/>
      <c r="AC228" s="60">
        <f t="shared" ref="AC228" si="454">IFERROR(AC227,"")</f>
        <v>13959.930054319513</v>
      </c>
      <c r="AD228" s="61">
        <f t="shared" si="410"/>
        <v>25.298013245033111</v>
      </c>
      <c r="AE228" s="3"/>
      <c r="AF228" s="60">
        <f t="shared" ref="AF228" si="455">IFERROR(AF227,"")</f>
        <v>13959.930054319513</v>
      </c>
      <c r="AG228" s="61">
        <f t="shared" ref="AG228" si="456">IF(AF228="","",$P$39)</f>
        <v>25.298013245033111</v>
      </c>
    </row>
    <row r="229" spans="1:33" x14ac:dyDescent="0.55000000000000004">
      <c r="A229" s="131"/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88"/>
      <c r="N229" s="88"/>
      <c r="O229" s="95"/>
      <c r="P229" s="95"/>
      <c r="Q229" s="95"/>
      <c r="R229" s="95"/>
      <c r="S229" s="95"/>
      <c r="T229" s="88"/>
      <c r="U229" s="88"/>
      <c r="V229" s="95"/>
      <c r="W229" s="95"/>
      <c r="X229" s="95"/>
      <c r="Y229" s="95"/>
      <c r="Z229" s="95"/>
      <c r="AA229" s="95"/>
      <c r="AB229" s="70"/>
      <c r="AC229" s="60">
        <f>IFERROR(IF(AC228+((($N$26-$N$27)/($H$26-$H$27)*-1))/178&gt;$C$34,MAX($AC$25:AC228),AC228+((($N$26-$N$27)/($H$26-$H$27)*-1))/178),MAX($AC$25:AC228))</f>
        <v>14098.147183570201</v>
      </c>
      <c r="AD229" s="61">
        <f t="shared" si="407"/>
        <v>22.458958698262215</v>
      </c>
      <c r="AE229" s="3"/>
      <c r="AF229" s="60">
        <f>IFERROR(IF(AF228+((($N$26-$N$27)/($H$26-$H$27)*-1))/178&gt;$C$34,MAX($AF$25:AF228),AF228+((($N$26-$N$27)/($H$26-$H$27)*-1))/178),MAX($AF$25:AF228))</f>
        <v>14098.147183570201</v>
      </c>
      <c r="AG229" s="61">
        <f t="shared" ref="AG229" si="457">IF(AF229="","",AF229*$H$27+$N$27)</f>
        <v>33.176389612322353</v>
      </c>
    </row>
    <row r="230" spans="1:33" x14ac:dyDescent="0.55000000000000004">
      <c r="A230" s="131"/>
      <c r="B230" s="95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88"/>
      <c r="N230" s="88"/>
      <c r="O230" s="95"/>
      <c r="P230" s="95"/>
      <c r="Q230" s="95"/>
      <c r="R230" s="95"/>
      <c r="S230" s="95"/>
      <c r="T230" s="88"/>
      <c r="U230" s="88"/>
      <c r="V230" s="95"/>
      <c r="W230" s="95"/>
      <c r="X230" s="95"/>
      <c r="Y230" s="95"/>
      <c r="Z230" s="95"/>
      <c r="AA230" s="95"/>
      <c r="AB230" s="70"/>
      <c r="AC230" s="60">
        <f t="shared" ref="AC230" si="458">IFERROR(AC229,"")</f>
        <v>14098.147183570201</v>
      </c>
      <c r="AD230" s="61">
        <f t="shared" si="410"/>
        <v>25.298013245033111</v>
      </c>
      <c r="AE230" s="3"/>
      <c r="AF230" s="60">
        <f t="shared" ref="AF230" si="459">IFERROR(AF229,"")</f>
        <v>14098.147183570201</v>
      </c>
      <c r="AG230" s="61">
        <f t="shared" ref="AG230" si="460">IF(AF230="","",$P$39)</f>
        <v>25.298013245033111</v>
      </c>
    </row>
    <row r="231" spans="1:33" x14ac:dyDescent="0.55000000000000004">
      <c r="A231" s="131"/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88"/>
      <c r="N231" s="88"/>
      <c r="O231" s="95"/>
      <c r="P231" s="95"/>
      <c r="Q231" s="95"/>
      <c r="R231" s="95"/>
      <c r="S231" s="95"/>
      <c r="T231" s="88"/>
      <c r="U231" s="88"/>
      <c r="V231" s="95"/>
      <c r="W231" s="95"/>
      <c r="X231" s="95"/>
      <c r="Y231" s="95"/>
      <c r="Z231" s="95"/>
      <c r="AA231" s="95"/>
      <c r="AB231" s="70"/>
      <c r="AC231" s="60">
        <f>IFERROR(IF(AC230+((($N$26-$N$27)/($H$26-$H$27)*-1))/178&gt;$C$34,MAX($AC$25:AC230),AC230+((($N$26-$N$27)/($H$26-$H$27)*-1))/178),MAX($AC$25:AC230))</f>
        <v>14236.36431282089</v>
      </c>
      <c r="AD231" s="61">
        <f t="shared" si="407"/>
        <v>22.496314679140781</v>
      </c>
      <c r="AE231" s="3"/>
      <c r="AF231" s="60">
        <f>IFERROR(IF(AF230+((($N$26-$N$27)/($H$26-$H$27)*-1))/178&gt;$C$34,MAX($AF$25:AF230),AF230+((($N$26-$N$27)/($H$26-$H$27)*-1))/178),MAX($AF$25:AF230))</f>
        <v>14236.36431282089</v>
      </c>
      <c r="AG231" s="61">
        <f t="shared" ref="AG231" si="461">IF(AF231="","",AF231*$H$27+$N$27)</f>
        <v>33.072726765384331</v>
      </c>
    </row>
    <row r="232" spans="1:33" x14ac:dyDescent="0.55000000000000004">
      <c r="A232" s="131"/>
      <c r="B232" s="95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88"/>
      <c r="N232" s="88"/>
      <c r="O232" s="95"/>
      <c r="P232" s="95"/>
      <c r="Q232" s="95"/>
      <c r="R232" s="95"/>
      <c r="S232" s="95"/>
      <c r="T232" s="88"/>
      <c r="U232" s="88"/>
      <c r="V232" s="95"/>
      <c r="W232" s="95"/>
      <c r="X232" s="95"/>
      <c r="Y232" s="95"/>
      <c r="Z232" s="95"/>
      <c r="AA232" s="95"/>
      <c r="AB232" s="70"/>
      <c r="AC232" s="60">
        <f t="shared" ref="AC232" si="462">IFERROR(AC231,"")</f>
        <v>14236.36431282089</v>
      </c>
      <c r="AD232" s="61">
        <f t="shared" si="410"/>
        <v>25.298013245033111</v>
      </c>
      <c r="AE232" s="3"/>
      <c r="AF232" s="60">
        <f t="shared" ref="AF232" si="463">IFERROR(AF231,"")</f>
        <v>14236.36431282089</v>
      </c>
      <c r="AG232" s="61">
        <f t="shared" ref="AG232" si="464">IF(AF232="","",$P$39)</f>
        <v>25.298013245033111</v>
      </c>
    </row>
    <row r="233" spans="1:33" x14ac:dyDescent="0.55000000000000004">
      <c r="A233" s="131"/>
      <c r="B233" s="95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88"/>
      <c r="N233" s="88"/>
      <c r="O233" s="95"/>
      <c r="P233" s="95"/>
      <c r="Q233" s="95"/>
      <c r="R233" s="95"/>
      <c r="S233" s="95"/>
      <c r="T233" s="88"/>
      <c r="U233" s="88"/>
      <c r="V233" s="95"/>
      <c r="W233" s="95"/>
      <c r="X233" s="95"/>
      <c r="Y233" s="95"/>
      <c r="Z233" s="95"/>
      <c r="AA233" s="95"/>
      <c r="AB233" s="70"/>
      <c r="AC233" s="60">
        <f>IFERROR(IF(AC232+((($N$26-$N$27)/($H$26-$H$27)*-1))/178&gt;$C$34,MAX($AC$25:AC232),AC232+((($N$26-$N$27)/($H$26-$H$27)*-1))/178),MAX($AC$25:AC232))</f>
        <v>14374.581442071578</v>
      </c>
      <c r="AD233" s="61">
        <f t="shared" si="407"/>
        <v>22.533670660019347</v>
      </c>
      <c r="AE233" s="3"/>
      <c r="AF233" s="60">
        <f>IFERROR(IF(AF232+((($N$26-$N$27)/($H$26-$H$27)*-1))/178&gt;$C$34,MAX($AF$25:AF232),AF232+((($N$26-$N$27)/($H$26-$H$27)*-1))/178),MAX($AF$25:AF232))</f>
        <v>14374.581442071578</v>
      </c>
      <c r="AG233" s="61">
        <f t="shared" ref="AG233" si="465">IF(AF233="","",AF233*$H$27+$N$27)</f>
        <v>32.969063918446317</v>
      </c>
    </row>
    <row r="234" spans="1:33" x14ac:dyDescent="0.55000000000000004">
      <c r="A234" s="131"/>
      <c r="B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88"/>
      <c r="N234" s="88"/>
      <c r="O234" s="95"/>
      <c r="P234" s="95"/>
      <c r="Q234" s="95"/>
      <c r="R234" s="95"/>
      <c r="S234" s="95"/>
      <c r="T234" s="88"/>
      <c r="U234" s="88"/>
      <c r="V234" s="95"/>
      <c r="W234" s="95"/>
      <c r="X234" s="95"/>
      <c r="Y234" s="95"/>
      <c r="Z234" s="95"/>
      <c r="AA234" s="95"/>
      <c r="AB234" s="70"/>
      <c r="AC234" s="60">
        <f t="shared" ref="AC234" si="466">IFERROR(AC233,"")</f>
        <v>14374.581442071578</v>
      </c>
      <c r="AD234" s="61">
        <f t="shared" si="410"/>
        <v>25.298013245033111</v>
      </c>
      <c r="AE234" s="3"/>
      <c r="AF234" s="60">
        <f t="shared" ref="AF234" si="467">IFERROR(AF233,"")</f>
        <v>14374.581442071578</v>
      </c>
      <c r="AG234" s="61">
        <f t="shared" ref="AG234" si="468">IF(AF234="","",$P$39)</f>
        <v>25.298013245033111</v>
      </c>
    </row>
    <row r="235" spans="1:33" x14ac:dyDescent="0.55000000000000004">
      <c r="A235" s="131"/>
      <c r="B235" s="95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88"/>
      <c r="N235" s="88"/>
      <c r="O235" s="95"/>
      <c r="P235" s="95"/>
      <c r="Q235" s="95"/>
      <c r="R235" s="95"/>
      <c r="S235" s="95"/>
      <c r="T235" s="88"/>
      <c r="U235" s="88"/>
      <c r="V235" s="95"/>
      <c r="W235" s="95"/>
      <c r="X235" s="95"/>
      <c r="Y235" s="95"/>
      <c r="Z235" s="95"/>
      <c r="AA235" s="95"/>
      <c r="AB235" s="70"/>
      <c r="AC235" s="60">
        <f>IFERROR(IF(AC234+((($N$26-$N$27)/($H$26-$H$27)*-1))/178&gt;$C$34,MAX($AC$25:AC234),AC234+((($N$26-$N$27)/($H$26-$H$27)*-1))/178),MAX($AC$25:AC234))</f>
        <v>14512.798571322266</v>
      </c>
      <c r="AD235" s="61">
        <f t="shared" si="407"/>
        <v>22.571026640897909</v>
      </c>
      <c r="AE235" s="3"/>
      <c r="AF235" s="60">
        <f>IFERROR(IF(AF234+((($N$26-$N$27)/($H$26-$H$27)*-1))/178&gt;$C$34,MAX($AF$25:AF234),AF234+((($N$26-$N$27)/($H$26-$H$27)*-1))/178),MAX($AF$25:AF234))</f>
        <v>14512.798571322266</v>
      </c>
      <c r="AG235" s="61">
        <f t="shared" ref="AG235" si="469">IF(AF235="","",AF235*$H$27+$N$27)</f>
        <v>32.865401071508302</v>
      </c>
    </row>
    <row r="236" spans="1:33" x14ac:dyDescent="0.55000000000000004">
      <c r="A236" s="131"/>
      <c r="B236" s="95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88"/>
      <c r="N236" s="88"/>
      <c r="O236" s="95"/>
      <c r="P236" s="95"/>
      <c r="Q236" s="95"/>
      <c r="R236" s="95"/>
      <c r="S236" s="95"/>
      <c r="T236" s="88"/>
      <c r="U236" s="88"/>
      <c r="V236" s="95"/>
      <c r="W236" s="95"/>
      <c r="X236" s="95"/>
      <c r="Y236" s="95"/>
      <c r="Z236" s="95"/>
      <c r="AA236" s="95"/>
      <c r="AB236" s="70"/>
      <c r="AC236" s="60">
        <f t="shared" ref="AC236" si="470">IFERROR(AC235,"")</f>
        <v>14512.798571322266</v>
      </c>
      <c r="AD236" s="61">
        <f t="shared" si="410"/>
        <v>25.298013245033111</v>
      </c>
      <c r="AE236" s="3"/>
      <c r="AF236" s="60">
        <f t="shared" ref="AF236" si="471">IFERROR(AF235,"")</f>
        <v>14512.798571322266</v>
      </c>
      <c r="AG236" s="61">
        <f t="shared" ref="AG236" si="472">IF(AF236="","",$P$39)</f>
        <v>25.298013245033111</v>
      </c>
    </row>
    <row r="237" spans="1:33" x14ac:dyDescent="0.55000000000000004">
      <c r="A237" s="131"/>
      <c r="B237" s="95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88"/>
      <c r="N237" s="88"/>
      <c r="O237" s="95"/>
      <c r="P237" s="95"/>
      <c r="Q237" s="95"/>
      <c r="R237" s="95"/>
      <c r="S237" s="95"/>
      <c r="T237" s="88"/>
      <c r="U237" s="88"/>
      <c r="V237" s="95"/>
      <c r="W237" s="95"/>
      <c r="X237" s="95"/>
      <c r="Y237" s="95"/>
      <c r="Z237" s="95"/>
      <c r="AA237" s="95"/>
      <c r="AB237" s="70"/>
      <c r="AC237" s="60">
        <f>IFERROR(IF(AC236+((($N$26-$N$27)/($H$26-$H$27)*-1))/178&gt;$C$34,MAX($AC$25:AC236),AC236+((($N$26-$N$27)/($H$26-$H$27)*-1))/178),MAX($AC$25:AC236))</f>
        <v>14651.015700572954</v>
      </c>
      <c r="AD237" s="61">
        <f t="shared" si="407"/>
        <v>22.608382621776475</v>
      </c>
      <c r="AE237" s="3"/>
      <c r="AF237" s="60">
        <f>IFERROR(IF(AF236+((($N$26-$N$27)/($H$26-$H$27)*-1))/178&gt;$C$34,MAX($AF$25:AF236),AF236+((($N$26-$N$27)/($H$26-$H$27)*-1))/178),MAX($AF$25:AF236))</f>
        <v>14651.015700572954</v>
      </c>
      <c r="AG237" s="61">
        <f t="shared" ref="AG237" si="473">IF(AF237="","",AF237*$H$27+$N$27)</f>
        <v>32.76173822457028</v>
      </c>
    </row>
    <row r="238" spans="1:33" x14ac:dyDescent="0.55000000000000004">
      <c r="A238" s="131"/>
      <c r="B238" s="95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88"/>
      <c r="N238" s="88"/>
      <c r="O238" s="95"/>
      <c r="P238" s="95"/>
      <c r="Q238" s="95"/>
      <c r="R238" s="95"/>
      <c r="S238" s="95"/>
      <c r="T238" s="88"/>
      <c r="U238" s="88"/>
      <c r="V238" s="95"/>
      <c r="W238" s="95"/>
      <c r="X238" s="95"/>
      <c r="Y238" s="95"/>
      <c r="Z238" s="95"/>
      <c r="AA238" s="95"/>
      <c r="AB238" s="70"/>
      <c r="AC238" s="60">
        <f t="shared" ref="AC238" si="474">IFERROR(AC237,"")</f>
        <v>14651.015700572954</v>
      </c>
      <c r="AD238" s="61">
        <f t="shared" si="410"/>
        <v>25.298013245033111</v>
      </c>
      <c r="AE238" s="3"/>
      <c r="AF238" s="60">
        <f t="shared" ref="AF238" si="475">IFERROR(AF237,"")</f>
        <v>14651.015700572954</v>
      </c>
      <c r="AG238" s="61">
        <f t="shared" ref="AG238" si="476">IF(AF238="","",$P$39)</f>
        <v>25.298013245033111</v>
      </c>
    </row>
    <row r="239" spans="1:33" x14ac:dyDescent="0.55000000000000004">
      <c r="A239" s="131"/>
      <c r="B239" s="95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88"/>
      <c r="N239" s="88"/>
      <c r="O239" s="95"/>
      <c r="P239" s="95"/>
      <c r="Q239" s="95"/>
      <c r="R239" s="95"/>
      <c r="S239" s="95"/>
      <c r="T239" s="88"/>
      <c r="U239" s="88"/>
      <c r="V239" s="95"/>
      <c r="W239" s="95"/>
      <c r="X239" s="95"/>
      <c r="Y239" s="95"/>
      <c r="Z239" s="95"/>
      <c r="AA239" s="95"/>
      <c r="AB239" s="70"/>
      <c r="AC239" s="60">
        <f>IFERROR(IF(AC238+((($N$26-$N$27)/($H$26-$H$27)*-1))/178&gt;$C$34,MAX($AC$25:AC238),AC238+((($N$26-$N$27)/($H$26-$H$27)*-1))/178),MAX($AC$25:AC238))</f>
        <v>14789.232829823643</v>
      </c>
      <c r="AD239" s="61">
        <f t="shared" si="407"/>
        <v>22.64573860265504</v>
      </c>
      <c r="AE239" s="3"/>
      <c r="AF239" s="60">
        <f>IFERROR(IF(AF238+((($N$26-$N$27)/($H$26-$H$27)*-1))/178&gt;$C$34,MAX($AF$25:AF238),AF238+((($N$26-$N$27)/($H$26-$H$27)*-1))/178),MAX($AF$25:AF238))</f>
        <v>14789.232829823643</v>
      </c>
      <c r="AG239" s="61">
        <f t="shared" ref="AG239" si="477">IF(AF239="","",AF239*$H$27+$N$27)</f>
        <v>32.658075377632272</v>
      </c>
    </row>
    <row r="240" spans="1:33" x14ac:dyDescent="0.55000000000000004">
      <c r="A240" s="131"/>
      <c r="B240" s="95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88"/>
      <c r="N240" s="88"/>
      <c r="O240" s="95"/>
      <c r="P240" s="95"/>
      <c r="Q240" s="95"/>
      <c r="R240" s="95"/>
      <c r="S240" s="95"/>
      <c r="T240" s="88"/>
      <c r="U240" s="88"/>
      <c r="V240" s="95"/>
      <c r="W240" s="95"/>
      <c r="X240" s="95"/>
      <c r="Y240" s="95"/>
      <c r="Z240" s="95"/>
      <c r="AA240" s="95"/>
      <c r="AB240" s="70"/>
      <c r="AC240" s="60">
        <f t="shared" ref="AC240" si="478">IFERROR(AC239,"")</f>
        <v>14789.232829823643</v>
      </c>
      <c r="AD240" s="61">
        <f t="shared" si="410"/>
        <v>25.298013245033111</v>
      </c>
      <c r="AE240" s="3"/>
      <c r="AF240" s="60">
        <f t="shared" ref="AF240" si="479">IFERROR(AF239,"")</f>
        <v>14789.232829823643</v>
      </c>
      <c r="AG240" s="61">
        <f t="shared" ref="AG240" si="480">IF(AF240="","",$P$39)</f>
        <v>25.298013245033111</v>
      </c>
    </row>
    <row r="241" spans="1:33" x14ac:dyDescent="0.55000000000000004">
      <c r="A241" s="131"/>
      <c r="B241" s="95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88"/>
      <c r="N241" s="88"/>
      <c r="O241" s="95"/>
      <c r="P241" s="95"/>
      <c r="Q241" s="95"/>
      <c r="R241" s="95"/>
      <c r="S241" s="95"/>
      <c r="T241" s="88"/>
      <c r="U241" s="88"/>
      <c r="V241" s="95"/>
      <c r="W241" s="95"/>
      <c r="X241" s="95"/>
      <c r="Y241" s="95"/>
      <c r="Z241" s="95"/>
      <c r="AA241" s="95"/>
      <c r="AB241" s="70"/>
      <c r="AC241" s="60">
        <f>IFERROR(IF(AC240+((($N$26-$N$27)/($H$26-$H$27)*-1))/178&gt;$C$34,MAX($AC$25:AC240),AC240+((($N$26-$N$27)/($H$26-$H$27)*-1))/178),MAX($AC$25:AC240))</f>
        <v>14927.449959074331</v>
      </c>
      <c r="AD241" s="61">
        <f t="shared" si="407"/>
        <v>22.683094583533602</v>
      </c>
      <c r="AE241" s="3"/>
      <c r="AF241" s="60">
        <f>IFERROR(IF(AF240+((($N$26-$N$27)/($H$26-$H$27)*-1))/178&gt;$C$34,MAX($AF$25:AF240),AF240+((($N$26-$N$27)/($H$26-$H$27)*-1))/178),MAX($AF$25:AF240))</f>
        <v>14927.449959074331</v>
      </c>
      <c r="AG241" s="61">
        <f t="shared" ref="AG241" si="481">IF(AF241="","",AF241*$H$27+$N$27)</f>
        <v>32.55441253069425</v>
      </c>
    </row>
    <row r="242" spans="1:33" x14ac:dyDescent="0.55000000000000004">
      <c r="A242" s="131"/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88"/>
      <c r="N242" s="88"/>
      <c r="O242" s="95"/>
      <c r="P242" s="95"/>
      <c r="Q242" s="95"/>
      <c r="R242" s="95"/>
      <c r="S242" s="95"/>
      <c r="T242" s="88"/>
      <c r="U242" s="88"/>
      <c r="V242" s="95"/>
      <c r="W242" s="95"/>
      <c r="X242" s="95"/>
      <c r="Y242" s="95"/>
      <c r="Z242" s="95"/>
      <c r="AA242" s="95"/>
      <c r="AB242" s="70"/>
      <c r="AC242" s="60">
        <f t="shared" ref="AC242" si="482">IFERROR(AC241,"")</f>
        <v>14927.449959074331</v>
      </c>
      <c r="AD242" s="61">
        <f t="shared" si="410"/>
        <v>25.298013245033111</v>
      </c>
      <c r="AE242" s="3"/>
      <c r="AF242" s="60">
        <f t="shared" ref="AF242" si="483">IFERROR(AF241,"")</f>
        <v>14927.449959074331</v>
      </c>
      <c r="AG242" s="61">
        <f t="shared" ref="AG242" si="484">IF(AF242="","",$P$39)</f>
        <v>25.298013245033111</v>
      </c>
    </row>
    <row r="243" spans="1:33" x14ac:dyDescent="0.55000000000000004">
      <c r="A243" s="131"/>
      <c r="B243" s="95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88"/>
      <c r="N243" s="88"/>
      <c r="O243" s="95"/>
      <c r="P243" s="95"/>
      <c r="Q243" s="95"/>
      <c r="R243" s="95"/>
      <c r="S243" s="95"/>
      <c r="T243" s="88"/>
      <c r="U243" s="88"/>
      <c r="V243" s="95"/>
      <c r="W243" s="95"/>
      <c r="X243" s="95"/>
      <c r="Y243" s="95"/>
      <c r="Z243" s="95"/>
      <c r="AA243" s="95"/>
      <c r="AB243" s="70"/>
      <c r="AC243" s="60">
        <f>IFERROR(IF(AC242+((($N$26-$N$27)/($H$26-$H$27)*-1))/178&gt;$C$34,MAX($AC$25:AC242),AC242+((($N$26-$N$27)/($H$26-$H$27)*-1))/178),MAX($AC$25:AC242))</f>
        <v>15065.667088325019</v>
      </c>
      <c r="AD243" s="61">
        <f t="shared" si="407"/>
        <v>22.720450564412168</v>
      </c>
      <c r="AE243" s="3"/>
      <c r="AF243" s="60">
        <f>IFERROR(IF(AF242+((($N$26-$N$27)/($H$26-$H$27)*-1))/178&gt;$C$34,MAX($AF$25:AF242),AF242+((($N$26-$N$27)/($H$26-$H$27)*-1))/178),MAX($AF$25:AF242))</f>
        <v>15065.667088325019</v>
      </c>
      <c r="AG243" s="61">
        <f t="shared" ref="AG243" si="485">IF(AF243="","",AF243*$H$27+$N$27)</f>
        <v>32.450749683756236</v>
      </c>
    </row>
    <row r="244" spans="1:33" x14ac:dyDescent="0.55000000000000004">
      <c r="A244" s="131"/>
      <c r="B244" s="95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88"/>
      <c r="N244" s="88"/>
      <c r="O244" s="95"/>
      <c r="P244" s="95"/>
      <c r="Q244" s="95"/>
      <c r="R244" s="95"/>
      <c r="S244" s="95"/>
      <c r="T244" s="88"/>
      <c r="U244" s="88"/>
      <c r="V244" s="95"/>
      <c r="W244" s="95"/>
      <c r="X244" s="95"/>
      <c r="Y244" s="95"/>
      <c r="Z244" s="95"/>
      <c r="AA244" s="95"/>
      <c r="AB244" s="70"/>
      <c r="AC244" s="60">
        <f t="shared" ref="AC244" si="486">IFERROR(AC243,"")</f>
        <v>15065.667088325019</v>
      </c>
      <c r="AD244" s="61">
        <f t="shared" si="410"/>
        <v>25.298013245033111</v>
      </c>
      <c r="AE244" s="3"/>
      <c r="AF244" s="60">
        <f t="shared" ref="AF244" si="487">IFERROR(AF243,"")</f>
        <v>15065.667088325019</v>
      </c>
      <c r="AG244" s="61">
        <f t="shared" ref="AG244" si="488">IF(AF244="","",$P$39)</f>
        <v>25.298013245033111</v>
      </c>
    </row>
    <row r="245" spans="1:33" x14ac:dyDescent="0.55000000000000004">
      <c r="A245" s="131"/>
      <c r="B245" s="95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88"/>
      <c r="N245" s="88"/>
      <c r="O245" s="95"/>
      <c r="P245" s="95"/>
      <c r="Q245" s="95"/>
      <c r="R245" s="95"/>
      <c r="S245" s="95"/>
      <c r="T245" s="88"/>
      <c r="U245" s="88"/>
      <c r="V245" s="95"/>
      <c r="W245" s="95"/>
      <c r="X245" s="95"/>
      <c r="Y245" s="95"/>
      <c r="Z245" s="95"/>
      <c r="AA245" s="95"/>
      <c r="AB245" s="70"/>
      <c r="AC245" s="60">
        <f>IFERROR(IF(AC244+((($N$26-$N$27)/($H$26-$H$27)*-1))/178&gt;$C$34,MAX($AC$25:AC244),AC244+((($N$26-$N$27)/($H$26-$H$27)*-1))/178),MAX($AC$25:AC244))</f>
        <v>15203.884217575707</v>
      </c>
      <c r="AD245" s="61">
        <f t="shared" si="407"/>
        <v>22.757806545290734</v>
      </c>
      <c r="AE245" s="3"/>
      <c r="AF245" s="60">
        <f>IFERROR(IF(AF244+((($N$26-$N$27)/($H$26-$H$27)*-1))/178&gt;$C$34,MAX($AF$25:AF244),AF244+((($N$26-$N$27)/($H$26-$H$27)*-1))/178),MAX($AF$25:AF244))</f>
        <v>15203.884217575707</v>
      </c>
      <c r="AG245" s="61">
        <f t="shared" ref="AG245" si="489">IF(AF245="","",AF245*$H$27+$N$27)</f>
        <v>32.347086836818221</v>
      </c>
    </row>
    <row r="246" spans="1:33" x14ac:dyDescent="0.55000000000000004">
      <c r="A246" s="131"/>
      <c r="B246" s="95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88"/>
      <c r="N246" s="88"/>
      <c r="O246" s="95"/>
      <c r="P246" s="95"/>
      <c r="Q246" s="95"/>
      <c r="R246" s="95"/>
      <c r="S246" s="95"/>
      <c r="T246" s="88"/>
      <c r="U246" s="88"/>
      <c r="V246" s="95"/>
      <c r="W246" s="95"/>
      <c r="X246" s="95"/>
      <c r="Y246" s="95"/>
      <c r="Z246" s="95"/>
      <c r="AA246" s="95"/>
      <c r="AB246" s="70"/>
      <c r="AC246" s="60">
        <f t="shared" ref="AC246" si="490">IFERROR(AC245,"")</f>
        <v>15203.884217575707</v>
      </c>
      <c r="AD246" s="61">
        <f t="shared" si="410"/>
        <v>25.298013245033111</v>
      </c>
      <c r="AE246" s="3"/>
      <c r="AF246" s="60">
        <f t="shared" ref="AF246" si="491">IFERROR(AF245,"")</f>
        <v>15203.884217575707</v>
      </c>
      <c r="AG246" s="61">
        <f t="shared" ref="AG246" si="492">IF(AF246="","",$P$39)</f>
        <v>25.298013245033111</v>
      </c>
    </row>
    <row r="247" spans="1:33" x14ac:dyDescent="0.55000000000000004">
      <c r="A247" s="131"/>
      <c r="B247" s="95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88"/>
      <c r="N247" s="88"/>
      <c r="O247" s="95"/>
      <c r="P247" s="95"/>
      <c r="Q247" s="95"/>
      <c r="R247" s="95"/>
      <c r="S247" s="95"/>
      <c r="T247" s="88"/>
      <c r="U247" s="88"/>
      <c r="V247" s="95"/>
      <c r="W247" s="95"/>
      <c r="X247" s="95"/>
      <c r="Y247" s="95"/>
      <c r="Z247" s="95"/>
      <c r="AA247" s="95"/>
      <c r="AB247" s="70"/>
      <c r="AC247" s="60">
        <f>IFERROR(IF(AC246+((($N$26-$N$27)/($H$26-$H$27)*-1))/178&gt;$C$34,MAX($AC$25:AC246),AC246+((($N$26-$N$27)/($H$26-$H$27)*-1))/178),MAX($AC$25:AC246))</f>
        <v>15342.101346826395</v>
      </c>
      <c r="AD247" s="61">
        <f t="shared" si="407"/>
        <v>22.795162526169296</v>
      </c>
      <c r="AE247" s="3"/>
      <c r="AF247" s="60">
        <f>IFERROR(IF(AF246+((($N$26-$N$27)/($H$26-$H$27)*-1))/178&gt;$C$34,MAX($AF$25:AF246),AF246+((($N$26-$N$27)/($H$26-$H$27)*-1))/178),MAX($AF$25:AF246))</f>
        <v>15342.101346826395</v>
      </c>
      <c r="AG247" s="61">
        <f t="shared" ref="AG247" si="493">IF(AF247="","",AF247*$H$27+$N$27)</f>
        <v>32.243423989880199</v>
      </c>
    </row>
    <row r="248" spans="1:33" x14ac:dyDescent="0.55000000000000004">
      <c r="A248" s="131"/>
      <c r="B248" s="95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88"/>
      <c r="N248" s="88"/>
      <c r="O248" s="95"/>
      <c r="P248" s="95"/>
      <c r="Q248" s="95"/>
      <c r="R248" s="95"/>
      <c r="S248" s="95"/>
      <c r="T248" s="88"/>
      <c r="U248" s="88"/>
      <c r="V248" s="95"/>
      <c r="W248" s="95"/>
      <c r="X248" s="95"/>
      <c r="Y248" s="95"/>
      <c r="Z248" s="95"/>
      <c r="AA248" s="95"/>
      <c r="AB248" s="70"/>
      <c r="AC248" s="60">
        <f t="shared" ref="AC248" si="494">IFERROR(AC247,"")</f>
        <v>15342.101346826395</v>
      </c>
      <c r="AD248" s="61">
        <f t="shared" si="410"/>
        <v>25.298013245033111</v>
      </c>
      <c r="AE248" s="3"/>
      <c r="AF248" s="60">
        <f t="shared" ref="AF248" si="495">IFERROR(AF247,"")</f>
        <v>15342.101346826395</v>
      </c>
      <c r="AG248" s="61">
        <f t="shared" ref="AG248" si="496">IF(AF248="","",$P$39)</f>
        <v>25.298013245033111</v>
      </c>
    </row>
    <row r="249" spans="1:33" x14ac:dyDescent="0.55000000000000004">
      <c r="A249" s="131"/>
      <c r="B249" s="95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88"/>
      <c r="N249" s="88"/>
      <c r="O249" s="95"/>
      <c r="P249" s="95"/>
      <c r="Q249" s="95"/>
      <c r="R249" s="95"/>
      <c r="S249" s="95"/>
      <c r="T249" s="88"/>
      <c r="U249" s="88"/>
      <c r="V249" s="95"/>
      <c r="W249" s="95"/>
      <c r="X249" s="95"/>
      <c r="Y249" s="95"/>
      <c r="Z249" s="95"/>
      <c r="AA249" s="95"/>
      <c r="AB249" s="70"/>
      <c r="AC249" s="60">
        <f>IFERROR(IF(AC248+((($N$26-$N$27)/($H$26-$H$27)*-1))/178&gt;$C$34,MAX($AC$25:AC248),AC248+((($N$26-$N$27)/($H$26-$H$27)*-1))/178),MAX($AC$25:AC248))</f>
        <v>15480.318476077084</v>
      </c>
      <c r="AD249" s="61">
        <f t="shared" si="407"/>
        <v>22.832518507047862</v>
      </c>
      <c r="AE249" s="3"/>
      <c r="AF249" s="60">
        <f>IFERROR(IF(AF248+((($N$26-$N$27)/($H$26-$H$27)*-1))/178&gt;$C$34,MAX($AF$25:AF248),AF248+((($N$26-$N$27)/($H$26-$H$27)*-1))/178),MAX($AF$25:AF248))</f>
        <v>15480.318476077084</v>
      </c>
      <c r="AG249" s="61">
        <f t="shared" ref="AG249" si="497">IF(AF249="","",AF249*$H$27+$N$27)</f>
        <v>32.139761142942184</v>
      </c>
    </row>
    <row r="250" spans="1:33" x14ac:dyDescent="0.55000000000000004">
      <c r="A250" s="131"/>
      <c r="B250" s="95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88"/>
      <c r="N250" s="88"/>
      <c r="O250" s="95"/>
      <c r="P250" s="95"/>
      <c r="Q250" s="95"/>
      <c r="R250" s="95"/>
      <c r="S250" s="95"/>
      <c r="T250" s="88"/>
      <c r="U250" s="88"/>
      <c r="V250" s="95"/>
      <c r="W250" s="95"/>
      <c r="X250" s="95"/>
      <c r="Y250" s="95"/>
      <c r="Z250" s="95"/>
      <c r="AA250" s="95"/>
      <c r="AB250" s="70"/>
      <c r="AC250" s="60">
        <f t="shared" ref="AC250" si="498">IFERROR(AC249,"")</f>
        <v>15480.318476077084</v>
      </c>
      <c r="AD250" s="61">
        <f t="shared" si="410"/>
        <v>25.298013245033111</v>
      </c>
      <c r="AE250" s="3"/>
      <c r="AF250" s="60">
        <f t="shared" ref="AF250" si="499">IFERROR(AF249,"")</f>
        <v>15480.318476077084</v>
      </c>
      <c r="AG250" s="61">
        <f t="shared" ref="AG250" si="500">IF(AF250="","",$P$39)</f>
        <v>25.298013245033111</v>
      </c>
    </row>
    <row r="251" spans="1:33" x14ac:dyDescent="0.55000000000000004">
      <c r="A251" s="131"/>
      <c r="B251" s="95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88"/>
      <c r="N251" s="88"/>
      <c r="O251" s="95"/>
      <c r="P251" s="95"/>
      <c r="Q251" s="95"/>
      <c r="R251" s="95"/>
      <c r="S251" s="95"/>
      <c r="T251" s="88"/>
      <c r="U251" s="88"/>
      <c r="V251" s="95"/>
      <c r="W251" s="95"/>
      <c r="X251" s="95"/>
      <c r="Y251" s="95"/>
      <c r="Z251" s="95"/>
      <c r="AA251" s="95"/>
      <c r="AB251" s="70"/>
      <c r="AC251" s="60">
        <f>IFERROR(IF(AC250+((($N$26-$N$27)/($H$26-$H$27)*-1))/178&gt;$C$34,MAX($AC$25:AC250),AC250+((($N$26-$N$27)/($H$26-$H$27)*-1))/178),MAX($AC$25:AC250))</f>
        <v>15618.535605327772</v>
      </c>
      <c r="AD251" s="61">
        <f t="shared" si="407"/>
        <v>22.869874487926424</v>
      </c>
      <c r="AE251" s="3"/>
      <c r="AF251" s="60">
        <f>IFERROR(IF(AF250+((($N$26-$N$27)/($H$26-$H$27)*-1))/178&gt;$C$34,MAX($AF$25:AF250),AF250+((($N$26-$N$27)/($H$26-$H$27)*-1))/178),MAX($AF$25:AF250))</f>
        <v>15618.535605327772</v>
      </c>
      <c r="AG251" s="61">
        <f t="shared" ref="AG251" si="501">IF(AF251="","",AF251*$H$27+$N$27)</f>
        <v>32.03609829600417</v>
      </c>
    </row>
    <row r="252" spans="1:33" x14ac:dyDescent="0.55000000000000004">
      <c r="A252" s="131"/>
      <c r="B252" s="95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88"/>
      <c r="N252" s="88"/>
      <c r="O252" s="95"/>
      <c r="P252" s="95"/>
      <c r="Q252" s="95"/>
      <c r="R252" s="95"/>
      <c r="S252" s="95"/>
      <c r="T252" s="88"/>
      <c r="U252" s="88"/>
      <c r="V252" s="95"/>
      <c r="W252" s="95"/>
      <c r="X252" s="95"/>
      <c r="Y252" s="95"/>
      <c r="Z252" s="95"/>
      <c r="AA252" s="95"/>
      <c r="AB252" s="70"/>
      <c r="AC252" s="60">
        <f t="shared" ref="AC252" si="502">IFERROR(AC251,"")</f>
        <v>15618.535605327772</v>
      </c>
      <c r="AD252" s="61">
        <f t="shared" si="410"/>
        <v>25.298013245033111</v>
      </c>
      <c r="AE252" s="3"/>
      <c r="AF252" s="60">
        <f t="shared" ref="AF252" si="503">IFERROR(AF251,"")</f>
        <v>15618.535605327772</v>
      </c>
      <c r="AG252" s="61">
        <f t="shared" ref="AG252" si="504">IF(AF252="","",$P$39)</f>
        <v>25.298013245033111</v>
      </c>
    </row>
    <row r="253" spans="1:33" x14ac:dyDescent="0.55000000000000004">
      <c r="A253" s="131"/>
      <c r="B253" s="95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88"/>
      <c r="N253" s="88"/>
      <c r="O253" s="95"/>
      <c r="P253" s="95"/>
      <c r="Q253" s="95"/>
      <c r="R253" s="95"/>
      <c r="S253" s="95"/>
      <c r="T253" s="88"/>
      <c r="U253" s="88"/>
      <c r="V253" s="95"/>
      <c r="W253" s="95"/>
      <c r="X253" s="95"/>
      <c r="Y253" s="95"/>
      <c r="Z253" s="95"/>
      <c r="AA253" s="95"/>
      <c r="AB253" s="70"/>
      <c r="AC253" s="60">
        <f>IFERROR(IF(AC252+((($N$26-$N$27)/($H$26-$H$27)*-1))/178&gt;$C$34,MAX($AC$25:AC252),AC252+((($N$26-$N$27)/($H$26-$H$27)*-1))/178),MAX($AC$25:AC252))</f>
        <v>15756.75273457846</v>
      </c>
      <c r="AD253" s="61">
        <f t="shared" si="407"/>
        <v>22.90723046880499</v>
      </c>
      <c r="AE253" s="3"/>
      <c r="AF253" s="60">
        <f>IFERROR(IF(AF252+((($N$26-$N$27)/($H$26-$H$27)*-1))/178&gt;$C$34,MAX($AF$25:AF252),AF252+((($N$26-$N$27)/($H$26-$H$27)*-1))/178),MAX($AF$25:AF252))</f>
        <v>15756.75273457846</v>
      </c>
      <c r="AG253" s="61">
        <f t="shared" ref="AG253" si="505">IF(AF253="","",AF253*$H$27+$N$27)</f>
        <v>31.932435449066155</v>
      </c>
    </row>
    <row r="254" spans="1:33" x14ac:dyDescent="0.55000000000000004">
      <c r="A254" s="131"/>
      <c r="B254" s="95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88"/>
      <c r="N254" s="88"/>
      <c r="O254" s="95"/>
      <c r="P254" s="95"/>
      <c r="Q254" s="95"/>
      <c r="R254" s="95"/>
      <c r="S254" s="95"/>
      <c r="T254" s="88"/>
      <c r="U254" s="88"/>
      <c r="V254" s="95"/>
      <c r="W254" s="95"/>
      <c r="X254" s="95"/>
      <c r="Y254" s="95"/>
      <c r="Z254" s="95"/>
      <c r="AA254" s="95"/>
      <c r="AB254" s="70"/>
      <c r="AC254" s="60">
        <f t="shared" ref="AC254" si="506">IFERROR(AC253,"")</f>
        <v>15756.75273457846</v>
      </c>
      <c r="AD254" s="61">
        <f t="shared" si="410"/>
        <v>25.298013245033111</v>
      </c>
      <c r="AE254" s="3"/>
      <c r="AF254" s="60">
        <f t="shared" ref="AF254" si="507">IFERROR(AF253,"")</f>
        <v>15756.75273457846</v>
      </c>
      <c r="AG254" s="61">
        <f t="shared" ref="AG254" si="508">IF(AF254="","",$P$39)</f>
        <v>25.298013245033111</v>
      </c>
    </row>
    <row r="255" spans="1:33" x14ac:dyDescent="0.55000000000000004">
      <c r="A255" s="131"/>
      <c r="B255" s="95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88"/>
      <c r="N255" s="88"/>
      <c r="O255" s="95"/>
      <c r="P255" s="95"/>
      <c r="Q255" s="95"/>
      <c r="R255" s="95"/>
      <c r="S255" s="95"/>
      <c r="T255" s="88"/>
      <c r="U255" s="88"/>
      <c r="V255" s="95"/>
      <c r="W255" s="95"/>
      <c r="X255" s="95"/>
      <c r="Y255" s="95"/>
      <c r="Z255" s="95"/>
      <c r="AA255" s="95"/>
      <c r="AB255" s="70"/>
      <c r="AC255" s="60">
        <f>IFERROR(IF(AC254+((($N$26-$N$27)/($H$26-$H$27)*-1))/178&gt;$C$34,MAX($AC$25:AC254),AC254+((($N$26-$N$27)/($H$26-$H$27)*-1))/178),MAX($AC$25:AC254))</f>
        <v>15894.969863829148</v>
      </c>
      <c r="AD255" s="61">
        <f t="shared" si="407"/>
        <v>22.944586449683555</v>
      </c>
      <c r="AE255" s="3"/>
      <c r="AF255" s="60">
        <f>IFERROR(IF(AF254+((($N$26-$N$27)/($H$26-$H$27)*-1))/178&gt;$C$34,MAX($AF$25:AF254),AF254+((($N$26-$N$27)/($H$26-$H$27)*-1))/178),MAX($AF$25:AF254))</f>
        <v>15894.969863829148</v>
      </c>
      <c r="AG255" s="61">
        <f t="shared" ref="AG255" si="509">IF(AF255="","",AF255*$H$27+$N$27)</f>
        <v>31.82877260212814</v>
      </c>
    </row>
    <row r="256" spans="1:33" x14ac:dyDescent="0.55000000000000004">
      <c r="A256" s="131"/>
      <c r="B256" s="95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88"/>
      <c r="N256" s="88"/>
      <c r="O256" s="95"/>
      <c r="P256" s="95"/>
      <c r="Q256" s="95"/>
      <c r="R256" s="95"/>
      <c r="S256" s="95"/>
      <c r="T256" s="88"/>
      <c r="U256" s="88"/>
      <c r="V256" s="95"/>
      <c r="W256" s="95"/>
      <c r="X256" s="95"/>
      <c r="Y256" s="95"/>
      <c r="Z256" s="95"/>
      <c r="AA256" s="95"/>
      <c r="AB256" s="70"/>
      <c r="AC256" s="60">
        <f t="shared" ref="AC256" si="510">IFERROR(AC255,"")</f>
        <v>15894.969863829148</v>
      </c>
      <c r="AD256" s="61">
        <f t="shared" si="410"/>
        <v>25.298013245033111</v>
      </c>
      <c r="AE256" s="3"/>
      <c r="AF256" s="60">
        <f t="shared" ref="AF256" si="511">IFERROR(AF255,"")</f>
        <v>15894.969863829148</v>
      </c>
      <c r="AG256" s="61">
        <f t="shared" ref="AG256" si="512">IF(AF256="","",$P$39)</f>
        <v>25.298013245033111</v>
      </c>
    </row>
    <row r="257" spans="1:33" x14ac:dyDescent="0.55000000000000004">
      <c r="A257" s="131"/>
      <c r="B257" s="95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88"/>
      <c r="N257" s="88"/>
      <c r="O257" s="95"/>
      <c r="P257" s="95"/>
      <c r="Q257" s="95"/>
      <c r="R257" s="95"/>
      <c r="S257" s="95"/>
      <c r="T257" s="88"/>
      <c r="U257" s="88"/>
      <c r="V257" s="95"/>
      <c r="W257" s="95"/>
      <c r="X257" s="95"/>
      <c r="Y257" s="95"/>
      <c r="Z257" s="95"/>
      <c r="AA257" s="95"/>
      <c r="AB257" s="70"/>
      <c r="AC257" s="60">
        <f>IFERROR(IF(AC256+((($N$26-$N$27)/($H$26-$H$27)*-1))/178&gt;$C$34,MAX($AC$25:AC256),AC256+((($N$26-$N$27)/($H$26-$H$27)*-1))/178),MAX($AC$25:AC256))</f>
        <v>16033.186993079837</v>
      </c>
      <c r="AD257" s="61">
        <f t="shared" si="407"/>
        <v>22.981942430562118</v>
      </c>
      <c r="AE257" s="3"/>
      <c r="AF257" s="60">
        <f>IFERROR(IF(AF256+((($N$26-$N$27)/($H$26-$H$27)*-1))/178&gt;$C$34,MAX($AF$25:AF256),AF256+((($N$26-$N$27)/($H$26-$H$27)*-1))/178),MAX($AF$25:AF256))</f>
        <v>16033.186993079837</v>
      </c>
      <c r="AG257" s="61">
        <f t="shared" ref="AG257" si="513">IF(AF257="","",AF257*$H$27+$N$27)</f>
        <v>31.725109755190122</v>
      </c>
    </row>
    <row r="258" spans="1:33" x14ac:dyDescent="0.55000000000000004">
      <c r="A258" s="131"/>
      <c r="B258" s="95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88"/>
      <c r="N258" s="88"/>
      <c r="O258" s="95"/>
      <c r="P258" s="95"/>
      <c r="Q258" s="95"/>
      <c r="R258" s="95"/>
      <c r="S258" s="95"/>
      <c r="T258" s="88"/>
      <c r="U258" s="88"/>
      <c r="V258" s="95"/>
      <c r="W258" s="95"/>
      <c r="X258" s="95"/>
      <c r="Y258" s="95"/>
      <c r="Z258" s="95"/>
      <c r="AA258" s="95"/>
      <c r="AB258" s="70"/>
      <c r="AC258" s="60">
        <f t="shared" ref="AC258" si="514">IFERROR(AC257,"")</f>
        <v>16033.186993079837</v>
      </c>
      <c r="AD258" s="61">
        <f t="shared" si="410"/>
        <v>25.298013245033111</v>
      </c>
      <c r="AE258" s="3"/>
      <c r="AF258" s="60">
        <f t="shared" ref="AF258" si="515">IFERROR(AF257,"")</f>
        <v>16033.186993079837</v>
      </c>
      <c r="AG258" s="61">
        <f t="shared" ref="AG258" si="516">IF(AF258="","",$P$39)</f>
        <v>25.298013245033111</v>
      </c>
    </row>
    <row r="259" spans="1:33" x14ac:dyDescent="0.55000000000000004">
      <c r="A259" s="131"/>
      <c r="B259" s="95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88"/>
      <c r="N259" s="88"/>
      <c r="O259" s="95"/>
      <c r="P259" s="95"/>
      <c r="Q259" s="95"/>
      <c r="R259" s="95"/>
      <c r="S259" s="95"/>
      <c r="T259" s="88"/>
      <c r="U259" s="88"/>
      <c r="V259" s="95"/>
      <c r="W259" s="95"/>
      <c r="X259" s="95"/>
      <c r="Y259" s="95"/>
      <c r="Z259" s="95"/>
      <c r="AA259" s="95"/>
      <c r="AB259" s="70"/>
      <c r="AC259" s="60">
        <f>IFERROR(IF(AC258+((($N$26-$N$27)/($H$26-$H$27)*-1))/178&gt;$C$34,MAX($AC$25:AC258),AC258+((($N$26-$N$27)/($H$26-$H$27)*-1))/178),MAX($AC$25:AC258))</f>
        <v>16171.404122330525</v>
      </c>
      <c r="AD259" s="61">
        <f t="shared" si="407"/>
        <v>23.019298411440683</v>
      </c>
      <c r="AE259" s="3"/>
      <c r="AF259" s="60">
        <f>IFERROR(IF(AF258+((($N$26-$N$27)/($H$26-$H$27)*-1))/178&gt;$C$34,MAX($AF$25:AF258),AF258+((($N$26-$N$27)/($H$26-$H$27)*-1))/178),MAX($AF$25:AF258))</f>
        <v>16171.404122330525</v>
      </c>
      <c r="AG259" s="61">
        <f t="shared" ref="AG259" si="517">IF(AF259="","",AF259*$H$27+$N$27)</f>
        <v>31.621446908252103</v>
      </c>
    </row>
    <row r="260" spans="1:33" x14ac:dyDescent="0.55000000000000004">
      <c r="A260" s="131"/>
      <c r="B260" s="95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88"/>
      <c r="N260" s="88"/>
      <c r="O260" s="95"/>
      <c r="P260" s="95"/>
      <c r="Q260" s="95"/>
      <c r="R260" s="95"/>
      <c r="S260" s="95"/>
      <c r="T260" s="88"/>
      <c r="U260" s="88"/>
      <c r="V260" s="95"/>
      <c r="W260" s="95"/>
      <c r="X260" s="95"/>
      <c r="Y260" s="95"/>
      <c r="Z260" s="95"/>
      <c r="AA260" s="95"/>
      <c r="AB260" s="70"/>
      <c r="AC260" s="60">
        <f t="shared" ref="AC260" si="518">IFERROR(AC259,"")</f>
        <v>16171.404122330525</v>
      </c>
      <c r="AD260" s="61">
        <f t="shared" si="410"/>
        <v>25.298013245033111</v>
      </c>
      <c r="AE260" s="3"/>
      <c r="AF260" s="60">
        <f t="shared" ref="AF260" si="519">IFERROR(AF259,"")</f>
        <v>16171.404122330525</v>
      </c>
      <c r="AG260" s="61">
        <f t="shared" ref="AG260" si="520">IF(AF260="","",$P$39)</f>
        <v>25.298013245033111</v>
      </c>
    </row>
    <row r="261" spans="1:33" x14ac:dyDescent="0.55000000000000004">
      <c r="A261" s="131"/>
      <c r="B261" s="95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88"/>
      <c r="N261" s="88"/>
      <c r="O261" s="95"/>
      <c r="P261" s="95"/>
      <c r="Q261" s="95"/>
      <c r="R261" s="95"/>
      <c r="S261" s="95"/>
      <c r="T261" s="88"/>
      <c r="U261" s="88"/>
      <c r="V261" s="95"/>
      <c r="W261" s="95"/>
      <c r="X261" s="95"/>
      <c r="Y261" s="95"/>
      <c r="Z261" s="95"/>
      <c r="AA261" s="95"/>
      <c r="AB261" s="70"/>
      <c r="AC261" s="60">
        <f>IFERROR(IF(AC260+((($N$26-$N$27)/($H$26-$H$27)*-1))/178&gt;$C$34,MAX($AC$25:AC260),AC260+((($N$26-$N$27)/($H$26-$H$27)*-1))/178),MAX($AC$25:AC260))</f>
        <v>16309.621251581213</v>
      </c>
      <c r="AD261" s="61">
        <f t="shared" si="407"/>
        <v>23.056654392319246</v>
      </c>
      <c r="AE261" s="3"/>
      <c r="AF261" s="60">
        <f>IFERROR(IF(AF260+((($N$26-$N$27)/($H$26-$H$27)*-1))/178&gt;$C$34,MAX($AF$25:AF260),AF260+((($N$26-$N$27)/($H$26-$H$27)*-1))/178),MAX($AF$25:AF260))</f>
        <v>16309.621251581213</v>
      </c>
      <c r="AG261" s="61">
        <f t="shared" ref="AG261" si="521">IF(AF261="","",AF261*$H$27+$N$27)</f>
        <v>31.517784061314089</v>
      </c>
    </row>
    <row r="262" spans="1:33" x14ac:dyDescent="0.55000000000000004">
      <c r="A262" s="131"/>
      <c r="B262" s="95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88"/>
      <c r="N262" s="88"/>
      <c r="O262" s="95"/>
      <c r="P262" s="95"/>
      <c r="Q262" s="95"/>
      <c r="R262" s="95"/>
      <c r="S262" s="95"/>
      <c r="T262" s="88"/>
      <c r="U262" s="88"/>
      <c r="V262" s="95"/>
      <c r="W262" s="95"/>
      <c r="X262" s="95"/>
      <c r="Y262" s="95"/>
      <c r="Z262" s="95"/>
      <c r="AA262" s="95"/>
      <c r="AB262" s="70"/>
      <c r="AC262" s="60">
        <f t="shared" ref="AC262" si="522">IFERROR(AC261,"")</f>
        <v>16309.621251581213</v>
      </c>
      <c r="AD262" s="61">
        <f t="shared" si="410"/>
        <v>25.298013245033111</v>
      </c>
      <c r="AE262" s="3"/>
      <c r="AF262" s="60">
        <f t="shared" ref="AF262" si="523">IFERROR(AF261,"")</f>
        <v>16309.621251581213</v>
      </c>
      <c r="AG262" s="61">
        <f t="shared" ref="AG262" si="524">IF(AF262="","",$P$39)</f>
        <v>25.298013245033111</v>
      </c>
    </row>
    <row r="263" spans="1:33" x14ac:dyDescent="0.55000000000000004">
      <c r="A263" s="131"/>
      <c r="B263" s="95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88"/>
      <c r="N263" s="88"/>
      <c r="O263" s="95"/>
      <c r="P263" s="95"/>
      <c r="Q263" s="95"/>
      <c r="R263" s="95"/>
      <c r="S263" s="95"/>
      <c r="T263" s="88"/>
      <c r="U263" s="88"/>
      <c r="V263" s="95"/>
      <c r="W263" s="95"/>
      <c r="X263" s="95"/>
      <c r="Y263" s="95"/>
      <c r="Z263" s="95"/>
      <c r="AA263" s="95"/>
      <c r="AB263" s="70"/>
      <c r="AC263" s="60">
        <f>IFERROR(IF(AC262+((($N$26-$N$27)/($H$26-$H$27)*-1))/178&gt;$C$34,MAX($AC$25:AC262),AC262+((($N$26-$N$27)/($H$26-$H$27)*-1))/178),MAX($AC$25:AC262))</f>
        <v>16447.838380831901</v>
      </c>
      <c r="AD263" s="61">
        <f t="shared" si="407"/>
        <v>23.094010373197811</v>
      </c>
      <c r="AE263" s="3"/>
      <c r="AF263" s="60">
        <f>IFERROR(IF(AF262+((($N$26-$N$27)/($H$26-$H$27)*-1))/178&gt;$C$34,MAX($AF$25:AF262),AF262+((($N$26-$N$27)/($H$26-$H$27)*-1))/178),MAX($AF$25:AF262))</f>
        <v>16447.838380831901</v>
      </c>
      <c r="AG263" s="61">
        <f t="shared" ref="AG263" si="525">IF(AF263="","",AF263*$H$27+$N$27)</f>
        <v>31.414121214376074</v>
      </c>
    </row>
    <row r="264" spans="1:33" x14ac:dyDescent="0.55000000000000004">
      <c r="A264" s="131"/>
      <c r="B264" s="95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88"/>
      <c r="N264" s="88"/>
      <c r="O264" s="95"/>
      <c r="P264" s="95"/>
      <c r="Q264" s="95"/>
      <c r="R264" s="95"/>
      <c r="S264" s="95"/>
      <c r="T264" s="88"/>
      <c r="U264" s="88"/>
      <c r="V264" s="95"/>
      <c r="W264" s="95"/>
      <c r="X264" s="95"/>
      <c r="Y264" s="95"/>
      <c r="Z264" s="95"/>
      <c r="AA264" s="95"/>
      <c r="AB264" s="70"/>
      <c r="AC264" s="60">
        <f t="shared" ref="AC264" si="526">IFERROR(AC263,"")</f>
        <v>16447.838380831901</v>
      </c>
      <c r="AD264" s="61">
        <f t="shared" si="410"/>
        <v>25.298013245033111</v>
      </c>
      <c r="AE264" s="3"/>
      <c r="AF264" s="60">
        <f t="shared" ref="AF264" si="527">IFERROR(AF263,"")</f>
        <v>16447.838380831901</v>
      </c>
      <c r="AG264" s="61">
        <f t="shared" ref="AG264" si="528">IF(AF264="","",$P$39)</f>
        <v>25.298013245033111</v>
      </c>
    </row>
    <row r="265" spans="1:33" x14ac:dyDescent="0.55000000000000004">
      <c r="A265" s="131"/>
      <c r="B265" s="95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88"/>
      <c r="N265" s="88"/>
      <c r="O265" s="95"/>
      <c r="P265" s="95"/>
      <c r="Q265" s="95"/>
      <c r="R265" s="95"/>
      <c r="S265" s="95"/>
      <c r="T265" s="88"/>
      <c r="U265" s="88"/>
      <c r="V265" s="95"/>
      <c r="W265" s="95"/>
      <c r="X265" s="95"/>
      <c r="Y265" s="95"/>
      <c r="Z265" s="95"/>
      <c r="AA265" s="95"/>
      <c r="AB265" s="70"/>
      <c r="AC265" s="60">
        <f>IFERROR(IF(AC264+((($N$26-$N$27)/($H$26-$H$27)*-1))/178&gt;$C$34,MAX($AC$25:AC264),AC264+((($N$26-$N$27)/($H$26-$H$27)*-1))/178),MAX($AC$25:AC264))</f>
        <v>16586.055510082591</v>
      </c>
      <c r="AD265" s="61">
        <f t="shared" si="407"/>
        <v>23.131366354076377</v>
      </c>
      <c r="AE265" s="3"/>
      <c r="AF265" s="60">
        <f>IFERROR(IF(AF264+((($N$26-$N$27)/($H$26-$H$27)*-1))/178&gt;$C$34,MAX($AF$25:AF264),AF264+((($N$26-$N$27)/($H$26-$H$27)*-1))/178),MAX($AF$25:AF264))</f>
        <v>16586.055510082591</v>
      </c>
      <c r="AG265" s="61">
        <f t="shared" ref="AG265" si="529">IF(AF265="","",AF265*$H$27+$N$27)</f>
        <v>31.310458367438056</v>
      </c>
    </row>
    <row r="266" spans="1:33" x14ac:dyDescent="0.55000000000000004">
      <c r="A266" s="131"/>
      <c r="B266" s="95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88"/>
      <c r="N266" s="88"/>
      <c r="O266" s="95"/>
      <c r="P266" s="95"/>
      <c r="Q266" s="95"/>
      <c r="R266" s="95"/>
      <c r="S266" s="95"/>
      <c r="T266" s="88"/>
      <c r="U266" s="88"/>
      <c r="V266" s="95"/>
      <c r="W266" s="95"/>
      <c r="X266" s="95"/>
      <c r="Y266" s="95"/>
      <c r="Z266" s="95"/>
      <c r="AA266" s="95"/>
      <c r="AB266" s="70"/>
      <c r="AC266" s="60">
        <f t="shared" ref="AC266" si="530">IFERROR(AC265,"")</f>
        <v>16586.055510082591</v>
      </c>
      <c r="AD266" s="61">
        <f t="shared" si="410"/>
        <v>25.298013245033111</v>
      </c>
      <c r="AE266" s="3"/>
      <c r="AF266" s="60">
        <f t="shared" ref="AF266" si="531">IFERROR(AF265,"")</f>
        <v>16586.055510082591</v>
      </c>
      <c r="AG266" s="61">
        <f t="shared" ref="AG266" si="532">IF(AF266="","",$P$39)</f>
        <v>25.298013245033111</v>
      </c>
    </row>
    <row r="267" spans="1:33" x14ac:dyDescent="0.55000000000000004">
      <c r="A267" s="131"/>
      <c r="B267" s="95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88"/>
      <c r="N267" s="88"/>
      <c r="O267" s="95"/>
      <c r="P267" s="95"/>
      <c r="Q267" s="95"/>
      <c r="R267" s="95"/>
      <c r="S267" s="95"/>
      <c r="T267" s="88"/>
      <c r="U267" s="88"/>
      <c r="V267" s="95"/>
      <c r="W267" s="95"/>
      <c r="X267" s="95"/>
      <c r="Y267" s="95"/>
      <c r="Z267" s="95"/>
      <c r="AA267" s="95"/>
      <c r="AB267" s="70"/>
      <c r="AC267" s="60">
        <f>IFERROR(IF(AC266+((($N$26-$N$27)/($H$26-$H$27)*-1))/178&gt;$C$34,MAX($AC$25:AC266),AC266+((($N$26-$N$27)/($H$26-$H$27)*-1))/178),MAX($AC$25:AC266))</f>
        <v>16724.272639333281</v>
      </c>
      <c r="AD267" s="61">
        <f t="shared" si="407"/>
        <v>23.168722334954943</v>
      </c>
      <c r="AE267" s="3"/>
      <c r="AF267" s="60">
        <f>IFERROR(IF(AF266+((($N$26-$N$27)/($H$26-$H$27)*-1))/178&gt;$C$34,MAX($AF$25:AF266),AF266+((($N$26-$N$27)/($H$26-$H$27)*-1))/178),MAX($AF$25:AF266))</f>
        <v>16724.272639333281</v>
      </c>
      <c r="AG267" s="61">
        <f t="shared" ref="AG267" si="533">IF(AF267="","",AF267*$H$27+$N$27)</f>
        <v>31.206795520500037</v>
      </c>
    </row>
    <row r="268" spans="1:33" x14ac:dyDescent="0.55000000000000004">
      <c r="A268" s="131"/>
      <c r="B268" s="95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88"/>
      <c r="N268" s="88"/>
      <c r="O268" s="95"/>
      <c r="P268" s="95"/>
      <c r="Q268" s="95"/>
      <c r="R268" s="95"/>
      <c r="S268" s="95"/>
      <c r="T268" s="88"/>
      <c r="U268" s="88"/>
      <c r="V268" s="95"/>
      <c r="W268" s="95"/>
      <c r="X268" s="95"/>
      <c r="Y268" s="95"/>
      <c r="Z268" s="95"/>
      <c r="AA268" s="95"/>
      <c r="AB268" s="70"/>
      <c r="AC268" s="60">
        <f t="shared" ref="AC268" si="534">IFERROR(AC267,"")</f>
        <v>16724.272639333281</v>
      </c>
      <c r="AD268" s="61">
        <f t="shared" si="410"/>
        <v>25.298013245033111</v>
      </c>
      <c r="AE268" s="3"/>
      <c r="AF268" s="60">
        <f t="shared" ref="AF268" si="535">IFERROR(AF267,"")</f>
        <v>16724.272639333281</v>
      </c>
      <c r="AG268" s="61">
        <f t="shared" ref="AG268" si="536">IF(AF268="","",$P$39)</f>
        <v>25.298013245033111</v>
      </c>
    </row>
    <row r="269" spans="1:33" x14ac:dyDescent="0.55000000000000004">
      <c r="A269" s="131"/>
      <c r="B269" s="95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88"/>
      <c r="N269" s="88"/>
      <c r="O269" s="95"/>
      <c r="P269" s="95"/>
      <c r="Q269" s="95"/>
      <c r="R269" s="95"/>
      <c r="S269" s="95"/>
      <c r="T269" s="88"/>
      <c r="U269" s="88"/>
      <c r="V269" s="95"/>
      <c r="W269" s="95"/>
      <c r="X269" s="95"/>
      <c r="Y269" s="95"/>
      <c r="Z269" s="95"/>
      <c r="AA269" s="95"/>
      <c r="AB269" s="70"/>
      <c r="AC269" s="60">
        <f>IFERROR(IF(AC268+((($N$26-$N$27)/($H$26-$H$27)*-1))/178&gt;$C$34,MAX($AC$25:AC268),AC268+((($N$26-$N$27)/($H$26-$H$27)*-1))/178),MAX($AC$25:AC268))</f>
        <v>16862.489768583971</v>
      </c>
      <c r="AD269" s="61">
        <f t="shared" ref="AD269:AD331" si="537">IF(AC269="","",AC269*$H$26+$N$26)</f>
        <v>23.206078315833508</v>
      </c>
      <c r="AE269" s="3"/>
      <c r="AF269" s="60">
        <f>IFERROR(IF(AF268+((($N$26-$N$27)/($H$26-$H$27)*-1))/178&gt;$C$34,MAX($AF$25:AF268),AF268+((($N$26-$N$27)/($H$26-$H$27)*-1))/178),MAX($AF$25:AF268))</f>
        <v>16862.489768583971</v>
      </c>
      <c r="AG269" s="61">
        <f t="shared" ref="AG269" si="538">IF(AF269="","",AF269*$H$27+$N$27)</f>
        <v>31.103132673562023</v>
      </c>
    </row>
    <row r="270" spans="1:33" x14ac:dyDescent="0.55000000000000004">
      <c r="A270" s="131"/>
      <c r="B270" s="95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88"/>
      <c r="N270" s="88"/>
      <c r="O270" s="95"/>
      <c r="P270" s="95"/>
      <c r="Q270" s="95"/>
      <c r="R270" s="95"/>
      <c r="S270" s="95"/>
      <c r="T270" s="88"/>
      <c r="U270" s="88"/>
      <c r="V270" s="95"/>
      <c r="W270" s="95"/>
      <c r="X270" s="95"/>
      <c r="Y270" s="95"/>
      <c r="Z270" s="95"/>
      <c r="AA270" s="95"/>
      <c r="AB270" s="70"/>
      <c r="AC270" s="60">
        <f t="shared" ref="AC270" si="539">IFERROR(AC269,"")</f>
        <v>16862.489768583971</v>
      </c>
      <c r="AD270" s="61">
        <f t="shared" ref="AD270:AD332" si="540">IF(AC270="","",$P$39)</f>
        <v>25.298013245033111</v>
      </c>
      <c r="AE270" s="3"/>
      <c r="AF270" s="60">
        <f t="shared" ref="AF270" si="541">IFERROR(AF269,"")</f>
        <v>16862.489768583971</v>
      </c>
      <c r="AG270" s="61">
        <f t="shared" ref="AG270" si="542">IF(AF270="","",$P$39)</f>
        <v>25.298013245033111</v>
      </c>
    </row>
    <row r="271" spans="1:33" x14ac:dyDescent="0.55000000000000004">
      <c r="A271" s="131"/>
      <c r="B271" s="95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88"/>
      <c r="N271" s="88"/>
      <c r="O271" s="95"/>
      <c r="P271" s="95"/>
      <c r="Q271" s="95"/>
      <c r="R271" s="95"/>
      <c r="S271" s="95"/>
      <c r="T271" s="88"/>
      <c r="U271" s="88"/>
      <c r="V271" s="95"/>
      <c r="W271" s="95"/>
      <c r="X271" s="95"/>
      <c r="Y271" s="95"/>
      <c r="Z271" s="95"/>
      <c r="AA271" s="95"/>
      <c r="AB271" s="70"/>
      <c r="AC271" s="60">
        <f>IFERROR(IF(AC270+((($N$26-$N$27)/($H$26-$H$27)*-1))/178&gt;$C$34,MAX($AC$25:AC270),AC270+((($N$26-$N$27)/($H$26-$H$27)*-1))/178),MAX($AC$25:AC270))</f>
        <v>17000.706897834662</v>
      </c>
      <c r="AD271" s="61">
        <f t="shared" si="537"/>
        <v>23.243434296712071</v>
      </c>
      <c r="AE271" s="3"/>
      <c r="AF271" s="60">
        <f>IFERROR(IF(AF270+((($N$26-$N$27)/($H$26-$H$27)*-1))/178&gt;$C$34,MAX($AF$25:AF270),AF270+((($N$26-$N$27)/($H$26-$H$27)*-1))/178),MAX($AF$25:AF270))</f>
        <v>17000.706897834662</v>
      </c>
      <c r="AG271" s="61">
        <f t="shared" ref="AG271" si="543">IF(AF271="","",AF271*$H$27+$N$27)</f>
        <v>30.999469826624004</v>
      </c>
    </row>
    <row r="272" spans="1:33" x14ac:dyDescent="0.55000000000000004">
      <c r="A272" s="131"/>
      <c r="B272" s="95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88"/>
      <c r="N272" s="88"/>
      <c r="O272" s="95"/>
      <c r="P272" s="95"/>
      <c r="Q272" s="95"/>
      <c r="R272" s="95"/>
      <c r="S272" s="95"/>
      <c r="T272" s="88"/>
      <c r="U272" s="88"/>
      <c r="V272" s="95"/>
      <c r="W272" s="95"/>
      <c r="X272" s="95"/>
      <c r="Y272" s="95"/>
      <c r="Z272" s="95"/>
      <c r="AA272" s="95"/>
      <c r="AB272" s="70"/>
      <c r="AC272" s="60">
        <f t="shared" ref="AC272" si="544">IFERROR(AC271,"")</f>
        <v>17000.706897834662</v>
      </c>
      <c r="AD272" s="61">
        <f t="shared" si="540"/>
        <v>25.298013245033111</v>
      </c>
      <c r="AE272" s="3"/>
      <c r="AF272" s="60">
        <f t="shared" ref="AF272" si="545">IFERROR(AF271,"")</f>
        <v>17000.706897834662</v>
      </c>
      <c r="AG272" s="61">
        <f t="shared" ref="AG272" si="546">IF(AF272="","",$P$39)</f>
        <v>25.298013245033111</v>
      </c>
    </row>
    <row r="273" spans="1:33" x14ac:dyDescent="0.55000000000000004">
      <c r="A273" s="131"/>
      <c r="B273" s="95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88"/>
      <c r="N273" s="88"/>
      <c r="O273" s="95"/>
      <c r="P273" s="95"/>
      <c r="Q273" s="95"/>
      <c r="R273" s="95"/>
      <c r="S273" s="95"/>
      <c r="T273" s="88"/>
      <c r="U273" s="88"/>
      <c r="V273" s="95"/>
      <c r="W273" s="95"/>
      <c r="X273" s="95"/>
      <c r="Y273" s="95"/>
      <c r="Z273" s="95"/>
      <c r="AA273" s="95"/>
      <c r="AB273" s="70"/>
      <c r="AC273" s="60">
        <f>IFERROR(IF(AC272+((($N$26-$N$27)/($H$26-$H$27)*-1))/178&gt;$C$34,MAX($AC$25:AC272),AC272+((($N$26-$N$27)/($H$26-$H$27)*-1))/178),MAX($AC$25:AC272))</f>
        <v>17138.924027085352</v>
      </c>
      <c r="AD273" s="61">
        <f t="shared" si="537"/>
        <v>23.280790277590636</v>
      </c>
      <c r="AE273" s="3"/>
      <c r="AF273" s="60">
        <f>IFERROR(IF(AF272+((($N$26-$N$27)/($H$26-$H$27)*-1))/178&gt;$C$34,MAX($AF$25:AF272),AF272+((($N$26-$N$27)/($H$26-$H$27)*-1))/178),MAX($AF$25:AF272))</f>
        <v>17138.924027085352</v>
      </c>
      <c r="AG273" s="61">
        <f t="shared" ref="AG273" si="547">IF(AF273="","",AF273*$H$27+$N$27)</f>
        <v>30.895806979685986</v>
      </c>
    </row>
    <row r="274" spans="1:33" x14ac:dyDescent="0.55000000000000004">
      <c r="A274" s="131"/>
      <c r="B274" s="95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88"/>
      <c r="N274" s="88"/>
      <c r="O274" s="95"/>
      <c r="P274" s="95"/>
      <c r="Q274" s="95"/>
      <c r="R274" s="95"/>
      <c r="S274" s="95"/>
      <c r="T274" s="88"/>
      <c r="U274" s="88"/>
      <c r="V274" s="95"/>
      <c r="W274" s="95"/>
      <c r="X274" s="95"/>
      <c r="Y274" s="95"/>
      <c r="Z274" s="95"/>
      <c r="AA274" s="95"/>
      <c r="AB274" s="70"/>
      <c r="AC274" s="60">
        <f t="shared" ref="AC274" si="548">IFERROR(AC273,"")</f>
        <v>17138.924027085352</v>
      </c>
      <c r="AD274" s="61">
        <f t="shared" si="540"/>
        <v>25.298013245033111</v>
      </c>
      <c r="AE274" s="3"/>
      <c r="AF274" s="60">
        <f t="shared" ref="AF274" si="549">IFERROR(AF273,"")</f>
        <v>17138.924027085352</v>
      </c>
      <c r="AG274" s="61">
        <f t="shared" ref="AG274" si="550">IF(AF274="","",$P$39)</f>
        <v>25.298013245033111</v>
      </c>
    </row>
    <row r="275" spans="1:33" x14ac:dyDescent="0.55000000000000004">
      <c r="A275" s="131"/>
      <c r="B275" s="95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88"/>
      <c r="N275" s="88"/>
      <c r="O275" s="95"/>
      <c r="P275" s="95"/>
      <c r="Q275" s="95"/>
      <c r="R275" s="95"/>
      <c r="S275" s="95"/>
      <c r="T275" s="88"/>
      <c r="U275" s="88"/>
      <c r="V275" s="95"/>
      <c r="W275" s="95"/>
      <c r="X275" s="95"/>
      <c r="Y275" s="95"/>
      <c r="Z275" s="95"/>
      <c r="AA275" s="95"/>
      <c r="AB275" s="70"/>
      <c r="AC275" s="60">
        <f>IFERROR(IF(AC274+((($N$26-$N$27)/($H$26-$H$27)*-1))/178&gt;$C$34,MAX($AC$25:AC274),AC274+((($N$26-$N$27)/($H$26-$H$27)*-1))/178),MAX($AC$25:AC274))</f>
        <v>17277.141156336042</v>
      </c>
      <c r="AD275" s="61">
        <f t="shared" si="537"/>
        <v>23.318146258469202</v>
      </c>
      <c r="AE275" s="3"/>
      <c r="AF275" s="60">
        <f>IFERROR(IF(AF274+((($N$26-$N$27)/($H$26-$H$27)*-1))/178&gt;$C$34,MAX($AF$25:AF274),AF274+((($N$26-$N$27)/($H$26-$H$27)*-1))/178),MAX($AF$25:AF274))</f>
        <v>17277.141156336042</v>
      </c>
      <c r="AG275" s="61">
        <f t="shared" ref="AG275" si="551">IF(AF275="","",AF275*$H$27+$N$27)</f>
        <v>30.792144132747968</v>
      </c>
    </row>
    <row r="276" spans="1:33" x14ac:dyDescent="0.55000000000000004">
      <c r="A276" s="131"/>
      <c r="B276" s="95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88"/>
      <c r="N276" s="88"/>
      <c r="O276" s="95"/>
      <c r="P276" s="95"/>
      <c r="Q276" s="95"/>
      <c r="R276" s="95"/>
      <c r="S276" s="95"/>
      <c r="T276" s="88"/>
      <c r="U276" s="88"/>
      <c r="V276" s="95"/>
      <c r="W276" s="95"/>
      <c r="X276" s="95"/>
      <c r="Y276" s="95"/>
      <c r="Z276" s="95"/>
      <c r="AA276" s="95"/>
      <c r="AB276" s="70"/>
      <c r="AC276" s="60">
        <f t="shared" ref="AC276" si="552">IFERROR(AC275,"")</f>
        <v>17277.141156336042</v>
      </c>
      <c r="AD276" s="61">
        <f t="shared" si="540"/>
        <v>25.298013245033111</v>
      </c>
      <c r="AE276" s="3"/>
      <c r="AF276" s="60">
        <f t="shared" ref="AF276" si="553">IFERROR(AF275,"")</f>
        <v>17277.141156336042</v>
      </c>
      <c r="AG276" s="61">
        <f t="shared" ref="AG276" si="554">IF(AF276="","",$P$39)</f>
        <v>25.298013245033111</v>
      </c>
    </row>
    <row r="277" spans="1:33" x14ac:dyDescent="0.55000000000000004">
      <c r="A277" s="131"/>
      <c r="B277" s="95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88"/>
      <c r="N277" s="88"/>
      <c r="O277" s="95"/>
      <c r="P277" s="95"/>
      <c r="Q277" s="95"/>
      <c r="R277" s="95"/>
      <c r="S277" s="95"/>
      <c r="T277" s="88"/>
      <c r="U277" s="88"/>
      <c r="V277" s="95"/>
      <c r="W277" s="95"/>
      <c r="X277" s="95"/>
      <c r="Y277" s="95"/>
      <c r="Z277" s="95"/>
      <c r="AA277" s="95"/>
      <c r="AB277" s="70"/>
      <c r="AC277" s="60">
        <f>IFERROR(IF(AC276+((($N$26-$N$27)/($H$26-$H$27)*-1))/178&gt;$C$34,MAX($AC$25:AC276),AC276+((($N$26-$N$27)/($H$26-$H$27)*-1))/178),MAX($AC$25:AC276))</f>
        <v>17415.358285586732</v>
      </c>
      <c r="AD277" s="61">
        <f t="shared" si="537"/>
        <v>23.355502239347764</v>
      </c>
      <c r="AE277" s="3"/>
      <c r="AF277" s="60">
        <f>IFERROR(IF(AF276+((($N$26-$N$27)/($H$26-$H$27)*-1))/178&gt;$C$34,MAX($AF$25:AF276),AF276+((($N$26-$N$27)/($H$26-$H$27)*-1))/178),MAX($AF$25:AF276))</f>
        <v>17415.358285586732</v>
      </c>
      <c r="AG277" s="61">
        <f t="shared" ref="AG277" si="555">IF(AF277="","",AF277*$H$27+$N$27)</f>
        <v>30.688481285809949</v>
      </c>
    </row>
    <row r="278" spans="1:33" x14ac:dyDescent="0.55000000000000004">
      <c r="A278" s="131"/>
      <c r="B278" s="95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88"/>
      <c r="N278" s="88"/>
      <c r="O278" s="95"/>
      <c r="P278" s="95"/>
      <c r="Q278" s="95"/>
      <c r="R278" s="95"/>
      <c r="S278" s="95"/>
      <c r="T278" s="88"/>
      <c r="U278" s="88"/>
      <c r="V278" s="95"/>
      <c r="W278" s="95"/>
      <c r="X278" s="95"/>
      <c r="Y278" s="95"/>
      <c r="Z278" s="95"/>
      <c r="AA278" s="95"/>
      <c r="AB278" s="70"/>
      <c r="AC278" s="60">
        <f t="shared" ref="AC278" si="556">IFERROR(AC277,"")</f>
        <v>17415.358285586732</v>
      </c>
      <c r="AD278" s="61">
        <f t="shared" si="540"/>
        <v>25.298013245033111</v>
      </c>
      <c r="AE278" s="3"/>
      <c r="AF278" s="60">
        <f t="shared" ref="AF278" si="557">IFERROR(AF277,"")</f>
        <v>17415.358285586732</v>
      </c>
      <c r="AG278" s="61">
        <f t="shared" ref="AG278" si="558">IF(AF278="","",$P$39)</f>
        <v>25.298013245033111</v>
      </c>
    </row>
    <row r="279" spans="1:33" x14ac:dyDescent="0.55000000000000004">
      <c r="A279" s="131"/>
      <c r="B279" s="95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88"/>
      <c r="N279" s="88"/>
      <c r="O279" s="95"/>
      <c r="P279" s="95"/>
      <c r="Q279" s="95"/>
      <c r="R279" s="95"/>
      <c r="S279" s="95"/>
      <c r="T279" s="88"/>
      <c r="U279" s="88"/>
      <c r="V279" s="95"/>
      <c r="W279" s="95"/>
      <c r="X279" s="95"/>
      <c r="Y279" s="95"/>
      <c r="Z279" s="95"/>
      <c r="AA279" s="95"/>
      <c r="AB279" s="70"/>
      <c r="AC279" s="60">
        <f>IFERROR(IF(AC278+((($N$26-$N$27)/($H$26-$H$27)*-1))/178&gt;$C$34,MAX($AC$25:AC278),AC278+((($N$26-$N$27)/($H$26-$H$27)*-1))/178),MAX($AC$25:AC278))</f>
        <v>17553.575414837422</v>
      </c>
      <c r="AD279" s="61">
        <f t="shared" si="537"/>
        <v>23.39285822022633</v>
      </c>
      <c r="AE279" s="3"/>
      <c r="AF279" s="60">
        <f>IFERROR(IF(AF278+((($N$26-$N$27)/($H$26-$H$27)*-1))/178&gt;$C$34,MAX($AF$25:AF278),AF278+((($N$26-$N$27)/($H$26-$H$27)*-1))/178),MAX($AF$25:AF278))</f>
        <v>17553.575414837422</v>
      </c>
      <c r="AG279" s="61">
        <f t="shared" ref="AG279" si="559">IF(AF279="","",AF279*$H$27+$N$27)</f>
        <v>30.584818438871935</v>
      </c>
    </row>
    <row r="280" spans="1:33" x14ac:dyDescent="0.55000000000000004">
      <c r="A280" s="131"/>
      <c r="B280" s="95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88"/>
      <c r="N280" s="88"/>
      <c r="O280" s="95"/>
      <c r="P280" s="95"/>
      <c r="Q280" s="95"/>
      <c r="R280" s="95"/>
      <c r="S280" s="95"/>
      <c r="T280" s="88"/>
      <c r="U280" s="88"/>
      <c r="V280" s="95"/>
      <c r="W280" s="95"/>
      <c r="X280" s="95"/>
      <c r="Y280" s="95"/>
      <c r="Z280" s="95"/>
      <c r="AA280" s="95"/>
      <c r="AB280" s="70"/>
      <c r="AC280" s="60">
        <f t="shared" ref="AC280" si="560">IFERROR(AC279,"")</f>
        <v>17553.575414837422</v>
      </c>
      <c r="AD280" s="61">
        <f t="shared" si="540"/>
        <v>25.298013245033111</v>
      </c>
      <c r="AE280" s="3"/>
      <c r="AF280" s="60">
        <f t="shared" ref="AF280" si="561">IFERROR(AF279,"")</f>
        <v>17553.575414837422</v>
      </c>
      <c r="AG280" s="61">
        <f t="shared" ref="AG280" si="562">IF(AF280="","",$P$39)</f>
        <v>25.298013245033111</v>
      </c>
    </row>
    <row r="281" spans="1:33" x14ac:dyDescent="0.55000000000000004">
      <c r="A281" s="131"/>
      <c r="B281" s="95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88"/>
      <c r="N281" s="88"/>
      <c r="O281" s="95"/>
      <c r="P281" s="95"/>
      <c r="Q281" s="95"/>
      <c r="R281" s="95"/>
      <c r="S281" s="95"/>
      <c r="T281" s="88"/>
      <c r="U281" s="88"/>
      <c r="V281" s="95"/>
      <c r="W281" s="95"/>
      <c r="X281" s="95"/>
      <c r="Y281" s="95"/>
      <c r="Z281" s="95"/>
      <c r="AA281" s="95"/>
      <c r="AB281" s="70"/>
      <c r="AC281" s="60">
        <f>IFERROR(IF(AC280+((($N$26-$N$27)/($H$26-$H$27)*-1))/178&gt;$C$34,MAX($AC$25:AC280),AC280+((($N$26-$N$27)/($H$26-$H$27)*-1))/178),MAX($AC$25:AC280))</f>
        <v>17691.792544088112</v>
      </c>
      <c r="AD281" s="61">
        <f t="shared" si="537"/>
        <v>23.430214201104896</v>
      </c>
      <c r="AE281" s="3"/>
      <c r="AF281" s="60">
        <f>IFERROR(IF(AF280+((($N$26-$N$27)/($H$26-$H$27)*-1))/178&gt;$C$34,MAX($AF$25:AF280),AF280+((($N$26-$N$27)/($H$26-$H$27)*-1))/178),MAX($AF$25:AF280))</f>
        <v>17691.792544088112</v>
      </c>
      <c r="AG281" s="61">
        <f t="shared" ref="AG281" si="563">IF(AF281="","",AF281*$H$27+$N$27)</f>
        <v>30.481155591933916</v>
      </c>
    </row>
    <row r="282" spans="1:33" x14ac:dyDescent="0.55000000000000004">
      <c r="A282" s="131"/>
      <c r="B282" s="95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88"/>
      <c r="N282" s="88"/>
      <c r="O282" s="95"/>
      <c r="P282" s="95"/>
      <c r="Q282" s="95"/>
      <c r="R282" s="95"/>
      <c r="S282" s="95"/>
      <c r="T282" s="88"/>
      <c r="U282" s="88"/>
      <c r="V282" s="95"/>
      <c r="W282" s="95"/>
      <c r="X282" s="95"/>
      <c r="Y282" s="95"/>
      <c r="Z282" s="95"/>
      <c r="AA282" s="95"/>
      <c r="AB282" s="70"/>
      <c r="AC282" s="60">
        <f t="shared" ref="AC282" si="564">IFERROR(AC281,"")</f>
        <v>17691.792544088112</v>
      </c>
      <c r="AD282" s="61">
        <f t="shared" si="540"/>
        <v>25.298013245033111</v>
      </c>
      <c r="AE282" s="3"/>
      <c r="AF282" s="60">
        <f t="shared" ref="AF282" si="565">IFERROR(AF281,"")</f>
        <v>17691.792544088112</v>
      </c>
      <c r="AG282" s="61">
        <f t="shared" ref="AG282" si="566">IF(AF282="","",$P$39)</f>
        <v>25.298013245033111</v>
      </c>
    </row>
    <row r="283" spans="1:33" x14ac:dyDescent="0.55000000000000004">
      <c r="A283" s="131"/>
      <c r="B283" s="95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88"/>
      <c r="N283" s="88"/>
      <c r="O283" s="95"/>
      <c r="P283" s="95"/>
      <c r="Q283" s="95"/>
      <c r="R283" s="95"/>
      <c r="S283" s="95"/>
      <c r="T283" s="88"/>
      <c r="U283" s="88"/>
      <c r="V283" s="95"/>
      <c r="W283" s="95"/>
      <c r="X283" s="95"/>
      <c r="Y283" s="95"/>
      <c r="Z283" s="95"/>
      <c r="AA283" s="95"/>
      <c r="AB283" s="70"/>
      <c r="AC283" s="60">
        <f>IFERROR(IF(AC282+((($N$26-$N$27)/($H$26-$H$27)*-1))/178&gt;$C$34,MAX($AC$25:AC282),AC282+((($N$26-$N$27)/($H$26-$H$27)*-1))/178),MAX($AC$25:AC282))</f>
        <v>17830.009673338802</v>
      </c>
      <c r="AD283" s="61">
        <f t="shared" si="537"/>
        <v>23.467570181983461</v>
      </c>
      <c r="AE283" s="3"/>
      <c r="AF283" s="60">
        <f>IFERROR(IF(AF282+((($N$26-$N$27)/($H$26-$H$27)*-1))/178&gt;$C$34,MAX($AF$25:AF282),AF282+((($N$26-$N$27)/($H$26-$H$27)*-1))/178),MAX($AF$25:AF282))</f>
        <v>17830.009673338802</v>
      </c>
      <c r="AG283" s="61">
        <f t="shared" ref="AG283" si="567">IF(AF283="","",AF283*$H$27+$N$27)</f>
        <v>30.377492744995898</v>
      </c>
    </row>
    <row r="284" spans="1:33" x14ac:dyDescent="0.55000000000000004">
      <c r="A284" s="131"/>
      <c r="B284" s="95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88"/>
      <c r="N284" s="88"/>
      <c r="O284" s="95"/>
      <c r="P284" s="95"/>
      <c r="Q284" s="95"/>
      <c r="R284" s="95"/>
      <c r="S284" s="95"/>
      <c r="T284" s="88"/>
      <c r="U284" s="88"/>
      <c r="V284" s="95"/>
      <c r="W284" s="95"/>
      <c r="X284" s="95"/>
      <c r="Y284" s="95"/>
      <c r="Z284" s="95"/>
      <c r="AA284" s="95"/>
      <c r="AB284" s="70"/>
      <c r="AC284" s="60">
        <f t="shared" ref="AC284" si="568">IFERROR(AC283,"")</f>
        <v>17830.009673338802</v>
      </c>
      <c r="AD284" s="61">
        <f t="shared" si="540"/>
        <v>25.298013245033111</v>
      </c>
      <c r="AE284" s="3"/>
      <c r="AF284" s="60">
        <f t="shared" ref="AF284" si="569">IFERROR(AF283,"")</f>
        <v>17830.009673338802</v>
      </c>
      <c r="AG284" s="61">
        <f t="shared" ref="AG284" si="570">IF(AF284="","",$P$39)</f>
        <v>25.298013245033111</v>
      </c>
    </row>
    <row r="285" spans="1:33" x14ac:dyDescent="0.55000000000000004">
      <c r="A285" s="131"/>
      <c r="B285" s="95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88"/>
      <c r="N285" s="88"/>
      <c r="O285" s="95"/>
      <c r="P285" s="95"/>
      <c r="Q285" s="95"/>
      <c r="R285" s="95"/>
      <c r="S285" s="95"/>
      <c r="T285" s="88"/>
      <c r="U285" s="88"/>
      <c r="V285" s="95"/>
      <c r="W285" s="95"/>
      <c r="X285" s="95"/>
      <c r="Y285" s="95"/>
      <c r="Z285" s="95"/>
      <c r="AA285" s="95"/>
      <c r="AB285" s="70"/>
      <c r="AC285" s="60">
        <f>IFERROR(IF(AC284+((($N$26-$N$27)/($H$26-$H$27)*-1))/178&gt;$C$34,MAX($AC$25:AC284),AC284+((($N$26-$N$27)/($H$26-$H$27)*-1))/178),MAX($AC$25:AC284))</f>
        <v>17968.226802589492</v>
      </c>
      <c r="AD285" s="61">
        <f t="shared" si="537"/>
        <v>23.504926162862027</v>
      </c>
      <c r="AE285" s="3"/>
      <c r="AF285" s="60">
        <f>IFERROR(IF(AF284+((($N$26-$N$27)/($H$26-$H$27)*-1))/178&gt;$C$34,MAX($AF$25:AF284),AF284+((($N$26-$N$27)/($H$26-$H$27)*-1))/178),MAX($AF$25:AF284))</f>
        <v>17968.226802589492</v>
      </c>
      <c r="AG285" s="61">
        <f t="shared" ref="AG285" si="571">IF(AF285="","",AF285*$H$27+$N$27)</f>
        <v>30.273829898057883</v>
      </c>
    </row>
    <row r="286" spans="1:33" x14ac:dyDescent="0.55000000000000004">
      <c r="A286" s="131"/>
      <c r="B286" s="95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88"/>
      <c r="N286" s="88"/>
      <c r="O286" s="95"/>
      <c r="P286" s="95"/>
      <c r="Q286" s="95"/>
      <c r="R286" s="95"/>
      <c r="S286" s="95"/>
      <c r="T286" s="88"/>
      <c r="U286" s="88"/>
      <c r="V286" s="95"/>
      <c r="W286" s="95"/>
      <c r="X286" s="95"/>
      <c r="Y286" s="95"/>
      <c r="Z286" s="95"/>
      <c r="AA286" s="95"/>
      <c r="AB286" s="70"/>
      <c r="AC286" s="60">
        <f t="shared" ref="AC286" si="572">IFERROR(AC285,"")</f>
        <v>17968.226802589492</v>
      </c>
      <c r="AD286" s="61">
        <f t="shared" si="540"/>
        <v>25.298013245033111</v>
      </c>
      <c r="AE286" s="3"/>
      <c r="AF286" s="60">
        <f t="shared" ref="AF286" si="573">IFERROR(AF285,"")</f>
        <v>17968.226802589492</v>
      </c>
      <c r="AG286" s="61">
        <f t="shared" ref="AG286" si="574">IF(AF286="","",$P$39)</f>
        <v>25.298013245033111</v>
      </c>
    </row>
    <row r="287" spans="1:33" x14ac:dyDescent="0.55000000000000004">
      <c r="A287" s="131"/>
      <c r="B287" s="95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88"/>
      <c r="N287" s="88"/>
      <c r="O287" s="95"/>
      <c r="P287" s="95"/>
      <c r="Q287" s="95"/>
      <c r="R287" s="95"/>
      <c r="S287" s="95"/>
      <c r="T287" s="88"/>
      <c r="U287" s="88"/>
      <c r="V287" s="95"/>
      <c r="W287" s="95"/>
      <c r="X287" s="95"/>
      <c r="Y287" s="95"/>
      <c r="Z287" s="95"/>
      <c r="AA287" s="95"/>
      <c r="AB287" s="70"/>
      <c r="AC287" s="60">
        <f>IFERROR(IF(AC286+((($N$26-$N$27)/($H$26-$H$27)*-1))/178&gt;$C$34,MAX($AC$25:AC286),AC286+((($N$26-$N$27)/($H$26-$H$27)*-1))/178),MAX($AC$25:AC286))</f>
        <v>18106.443931840182</v>
      </c>
      <c r="AD287" s="61">
        <f t="shared" si="537"/>
        <v>23.542282143740589</v>
      </c>
      <c r="AE287" s="3"/>
      <c r="AF287" s="60">
        <f>IFERROR(IF(AF286+((($N$26-$N$27)/($H$26-$H$27)*-1))/178&gt;$C$34,MAX($AF$25:AF286),AF286+((($N$26-$N$27)/($H$26-$H$27)*-1))/178),MAX($AF$25:AF286))</f>
        <v>18106.443931840182</v>
      </c>
      <c r="AG287" s="61">
        <f t="shared" ref="AG287" si="575">IF(AF287="","",AF287*$H$27+$N$27)</f>
        <v>30.170167051119861</v>
      </c>
    </row>
    <row r="288" spans="1:33" x14ac:dyDescent="0.55000000000000004">
      <c r="A288" s="131"/>
      <c r="B288" s="95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88"/>
      <c r="N288" s="88"/>
      <c r="O288" s="95"/>
      <c r="P288" s="95"/>
      <c r="Q288" s="95"/>
      <c r="R288" s="95"/>
      <c r="S288" s="95"/>
      <c r="T288" s="88"/>
      <c r="U288" s="88"/>
      <c r="V288" s="95"/>
      <c r="W288" s="95"/>
      <c r="X288" s="95"/>
      <c r="Y288" s="95"/>
      <c r="Z288" s="95"/>
      <c r="AA288" s="95"/>
      <c r="AB288" s="70"/>
      <c r="AC288" s="60">
        <f t="shared" ref="AC288" si="576">IFERROR(AC287,"")</f>
        <v>18106.443931840182</v>
      </c>
      <c r="AD288" s="61">
        <f t="shared" si="540"/>
        <v>25.298013245033111</v>
      </c>
      <c r="AE288" s="3"/>
      <c r="AF288" s="60">
        <f t="shared" ref="AF288" si="577">IFERROR(AF287,"")</f>
        <v>18106.443931840182</v>
      </c>
      <c r="AG288" s="61">
        <f t="shared" ref="AG288" si="578">IF(AF288="","",$P$39)</f>
        <v>25.298013245033111</v>
      </c>
    </row>
    <row r="289" spans="1:33" x14ac:dyDescent="0.55000000000000004">
      <c r="A289" s="131"/>
      <c r="B289" s="95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88"/>
      <c r="N289" s="88"/>
      <c r="O289" s="95"/>
      <c r="P289" s="95"/>
      <c r="Q289" s="95"/>
      <c r="R289" s="95"/>
      <c r="S289" s="95"/>
      <c r="T289" s="88"/>
      <c r="U289" s="88"/>
      <c r="V289" s="95"/>
      <c r="W289" s="95"/>
      <c r="X289" s="95"/>
      <c r="Y289" s="95"/>
      <c r="Z289" s="95"/>
      <c r="AA289" s="95"/>
      <c r="AB289" s="70"/>
      <c r="AC289" s="60">
        <f>IFERROR(IF(AC288+((($N$26-$N$27)/($H$26-$H$27)*-1))/178&gt;$C$34,MAX($AC$25:AC288),AC288+((($N$26-$N$27)/($H$26-$H$27)*-1))/178),MAX($AC$25:AC288))</f>
        <v>18244.661061090872</v>
      </c>
      <c r="AD289" s="61">
        <f t="shared" si="537"/>
        <v>23.579638124619155</v>
      </c>
      <c r="AE289" s="3"/>
      <c r="AF289" s="60">
        <f>IFERROR(IF(AF288+((($N$26-$N$27)/($H$26-$H$27)*-1))/178&gt;$C$34,MAX($AF$25:AF288),AF288+((($N$26-$N$27)/($H$26-$H$27)*-1))/178),MAX($AF$25:AF288))</f>
        <v>18244.661061090872</v>
      </c>
      <c r="AG289" s="61">
        <f t="shared" ref="AG289" si="579">IF(AF289="","",AF289*$H$27+$N$27)</f>
        <v>30.066504204181847</v>
      </c>
    </row>
    <row r="290" spans="1:33" x14ac:dyDescent="0.55000000000000004">
      <c r="A290" s="131"/>
      <c r="B290" s="95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88"/>
      <c r="N290" s="88"/>
      <c r="O290" s="95"/>
      <c r="P290" s="95"/>
      <c r="Q290" s="95"/>
      <c r="R290" s="95"/>
      <c r="S290" s="95"/>
      <c r="T290" s="88"/>
      <c r="U290" s="88"/>
      <c r="V290" s="95"/>
      <c r="W290" s="95"/>
      <c r="X290" s="95"/>
      <c r="Y290" s="95"/>
      <c r="Z290" s="95"/>
      <c r="AA290" s="95"/>
      <c r="AB290" s="70"/>
      <c r="AC290" s="60">
        <f t="shared" ref="AC290" si="580">IFERROR(AC289,"")</f>
        <v>18244.661061090872</v>
      </c>
      <c r="AD290" s="61">
        <f t="shared" si="540"/>
        <v>25.298013245033111</v>
      </c>
      <c r="AE290" s="3"/>
      <c r="AF290" s="60">
        <f t="shared" ref="AF290" si="581">IFERROR(AF289,"")</f>
        <v>18244.661061090872</v>
      </c>
      <c r="AG290" s="61">
        <f t="shared" ref="AG290" si="582">IF(AF290="","",$P$39)</f>
        <v>25.298013245033111</v>
      </c>
    </row>
    <row r="291" spans="1:33" x14ac:dyDescent="0.55000000000000004">
      <c r="A291" s="131"/>
      <c r="B291" s="95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88"/>
      <c r="N291" s="88"/>
      <c r="O291" s="95"/>
      <c r="P291" s="95"/>
      <c r="Q291" s="95"/>
      <c r="R291" s="95"/>
      <c r="S291" s="95"/>
      <c r="T291" s="88"/>
      <c r="U291" s="88"/>
      <c r="V291" s="95"/>
      <c r="W291" s="95"/>
      <c r="X291" s="95"/>
      <c r="Y291" s="95"/>
      <c r="Z291" s="95"/>
      <c r="AA291" s="95"/>
      <c r="AB291" s="70"/>
      <c r="AC291" s="60">
        <f>IFERROR(IF(AC290+((($N$26-$N$27)/($H$26-$H$27)*-1))/178&gt;$C$34,MAX($AC$25:AC290),AC290+((($N$26-$N$27)/($H$26-$H$27)*-1))/178),MAX($AC$25:AC290))</f>
        <v>18382.878190341562</v>
      </c>
      <c r="AD291" s="61">
        <f t="shared" si="537"/>
        <v>23.616994105497721</v>
      </c>
      <c r="AE291" s="3"/>
      <c r="AF291" s="60">
        <f>IFERROR(IF(AF290+((($N$26-$N$27)/($H$26-$H$27)*-1))/178&gt;$C$34,MAX($AF$25:AF290),AF290+((($N$26-$N$27)/($H$26-$H$27)*-1))/178),MAX($AF$25:AF290))</f>
        <v>18382.878190341562</v>
      </c>
      <c r="AG291" s="61">
        <f t="shared" ref="AG291" si="583">IF(AF291="","",AF291*$H$27+$N$27)</f>
        <v>29.962841357243828</v>
      </c>
    </row>
    <row r="292" spans="1:33" x14ac:dyDescent="0.55000000000000004">
      <c r="A292" s="131"/>
      <c r="B292" s="95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88"/>
      <c r="N292" s="88"/>
      <c r="O292" s="95"/>
      <c r="P292" s="95"/>
      <c r="Q292" s="95"/>
      <c r="R292" s="95"/>
      <c r="S292" s="95"/>
      <c r="T292" s="88"/>
      <c r="U292" s="88"/>
      <c r="V292" s="95"/>
      <c r="W292" s="95"/>
      <c r="X292" s="95"/>
      <c r="Y292" s="95"/>
      <c r="Z292" s="95"/>
      <c r="AA292" s="95"/>
      <c r="AB292" s="70"/>
      <c r="AC292" s="60">
        <f t="shared" ref="AC292" si="584">IFERROR(AC291,"")</f>
        <v>18382.878190341562</v>
      </c>
      <c r="AD292" s="61">
        <f t="shared" si="540"/>
        <v>25.298013245033111</v>
      </c>
      <c r="AE292" s="3"/>
      <c r="AF292" s="60">
        <f t="shared" ref="AF292" si="585">IFERROR(AF291,"")</f>
        <v>18382.878190341562</v>
      </c>
      <c r="AG292" s="61">
        <f t="shared" ref="AG292" si="586">IF(AF292="","",$P$39)</f>
        <v>25.298013245033111</v>
      </c>
    </row>
    <row r="293" spans="1:33" x14ac:dyDescent="0.55000000000000004">
      <c r="A293" s="131"/>
      <c r="B293" s="95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88"/>
      <c r="N293" s="88"/>
      <c r="O293" s="95"/>
      <c r="P293" s="95"/>
      <c r="Q293" s="95"/>
      <c r="R293" s="95"/>
      <c r="S293" s="95"/>
      <c r="T293" s="88"/>
      <c r="U293" s="88"/>
      <c r="V293" s="95"/>
      <c r="W293" s="95"/>
      <c r="X293" s="95"/>
      <c r="Y293" s="95"/>
      <c r="Z293" s="95"/>
      <c r="AA293" s="95"/>
      <c r="AB293" s="70"/>
      <c r="AC293" s="60">
        <f>IFERROR(IF(AC292+((($N$26-$N$27)/($H$26-$H$27)*-1))/178&gt;$C$34,MAX($AC$25:AC292),AC292+((($N$26-$N$27)/($H$26-$H$27)*-1))/178),MAX($AC$25:AC292))</f>
        <v>18521.095319592252</v>
      </c>
      <c r="AD293" s="61">
        <f t="shared" si="537"/>
        <v>23.654350086376283</v>
      </c>
      <c r="AE293" s="3"/>
      <c r="AF293" s="60">
        <f>IFERROR(IF(AF292+((($N$26-$N$27)/($H$26-$H$27)*-1))/178&gt;$C$34,MAX($AF$25:AF292),AF292+((($N$26-$N$27)/($H$26-$H$27)*-1))/178),MAX($AF$25:AF292))</f>
        <v>18521.095319592252</v>
      </c>
      <c r="AG293" s="61">
        <f t="shared" ref="AG293" si="587">IF(AF293="","",AF293*$H$27+$N$27)</f>
        <v>29.85917851030581</v>
      </c>
    </row>
    <row r="294" spans="1:33" x14ac:dyDescent="0.55000000000000004">
      <c r="A294" s="131"/>
      <c r="B294" s="95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88"/>
      <c r="N294" s="88"/>
      <c r="O294" s="95"/>
      <c r="P294" s="95"/>
      <c r="Q294" s="95"/>
      <c r="R294" s="95"/>
      <c r="S294" s="95"/>
      <c r="T294" s="88"/>
      <c r="U294" s="88"/>
      <c r="V294" s="95"/>
      <c r="W294" s="95"/>
      <c r="X294" s="95"/>
      <c r="Y294" s="95"/>
      <c r="Z294" s="95"/>
      <c r="AA294" s="95"/>
      <c r="AB294" s="70"/>
      <c r="AC294" s="60">
        <f t="shared" ref="AC294" si="588">IFERROR(AC293,"")</f>
        <v>18521.095319592252</v>
      </c>
      <c r="AD294" s="61">
        <f t="shared" si="540"/>
        <v>25.298013245033111</v>
      </c>
      <c r="AE294" s="3"/>
      <c r="AF294" s="60">
        <f t="shared" ref="AF294" si="589">IFERROR(AF293,"")</f>
        <v>18521.095319592252</v>
      </c>
      <c r="AG294" s="61">
        <f t="shared" ref="AG294" si="590">IF(AF294="","",$P$39)</f>
        <v>25.298013245033111</v>
      </c>
    </row>
    <row r="295" spans="1:33" x14ac:dyDescent="0.55000000000000004">
      <c r="A295" s="131"/>
      <c r="B295" s="95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88"/>
      <c r="N295" s="88"/>
      <c r="O295" s="95"/>
      <c r="P295" s="95"/>
      <c r="Q295" s="95"/>
      <c r="R295" s="95"/>
      <c r="S295" s="95"/>
      <c r="T295" s="88"/>
      <c r="U295" s="88"/>
      <c r="V295" s="95"/>
      <c r="W295" s="95"/>
      <c r="X295" s="95"/>
      <c r="Y295" s="95"/>
      <c r="Z295" s="95"/>
      <c r="AA295" s="95"/>
      <c r="AB295" s="70"/>
      <c r="AC295" s="60">
        <f>IFERROR(IF(AC294+((($N$26-$N$27)/($H$26-$H$27)*-1))/178&gt;$C$34,MAX($AC$25:AC294),AC294+((($N$26-$N$27)/($H$26-$H$27)*-1))/178),MAX($AC$25:AC294))</f>
        <v>18659.312448842942</v>
      </c>
      <c r="AD295" s="61">
        <f t="shared" si="537"/>
        <v>23.691706067254849</v>
      </c>
      <c r="AE295" s="3"/>
      <c r="AF295" s="60">
        <f>IFERROR(IF(AF294+((($N$26-$N$27)/($H$26-$H$27)*-1))/178&gt;$C$34,MAX($AF$25:AF294),AF294+((($N$26-$N$27)/($H$26-$H$27)*-1))/178),MAX($AF$25:AF294))</f>
        <v>18659.312448842942</v>
      </c>
      <c r="AG295" s="61">
        <f t="shared" ref="AG295" si="591">IF(AF295="","",AF295*$H$27+$N$27)</f>
        <v>29.755515663367795</v>
      </c>
    </row>
    <row r="296" spans="1:33" x14ac:dyDescent="0.55000000000000004">
      <c r="A296" s="131"/>
      <c r="B296" s="95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88"/>
      <c r="N296" s="88"/>
      <c r="O296" s="95"/>
      <c r="P296" s="95"/>
      <c r="Q296" s="95"/>
      <c r="R296" s="95"/>
      <c r="S296" s="95"/>
      <c r="T296" s="88"/>
      <c r="U296" s="88"/>
      <c r="V296" s="95"/>
      <c r="W296" s="95"/>
      <c r="X296" s="95"/>
      <c r="Y296" s="95"/>
      <c r="Z296" s="95"/>
      <c r="AA296" s="95"/>
      <c r="AB296" s="70"/>
      <c r="AC296" s="60">
        <f t="shared" ref="AC296" si="592">IFERROR(AC295,"")</f>
        <v>18659.312448842942</v>
      </c>
      <c r="AD296" s="61">
        <f t="shared" si="540"/>
        <v>25.298013245033111</v>
      </c>
      <c r="AE296" s="3"/>
      <c r="AF296" s="60">
        <f t="shared" ref="AF296" si="593">IFERROR(AF295,"")</f>
        <v>18659.312448842942</v>
      </c>
      <c r="AG296" s="61">
        <f t="shared" ref="AG296" si="594">IF(AF296="","",$P$39)</f>
        <v>25.298013245033111</v>
      </c>
    </row>
    <row r="297" spans="1:33" x14ac:dyDescent="0.55000000000000004">
      <c r="A297" s="131"/>
      <c r="B297" s="95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88"/>
      <c r="N297" s="88"/>
      <c r="O297" s="95"/>
      <c r="P297" s="95"/>
      <c r="Q297" s="95"/>
      <c r="R297" s="95"/>
      <c r="S297" s="95"/>
      <c r="T297" s="88"/>
      <c r="U297" s="88"/>
      <c r="V297" s="95"/>
      <c r="W297" s="95"/>
      <c r="X297" s="95"/>
      <c r="Y297" s="95"/>
      <c r="Z297" s="95"/>
      <c r="AA297" s="95"/>
      <c r="AB297" s="70"/>
      <c r="AC297" s="60">
        <f>IFERROR(IF(AC296+((($N$26-$N$27)/($H$26-$H$27)*-1))/178&gt;$C$34,MAX($AC$25:AC296),AC296+((($N$26-$N$27)/($H$26-$H$27)*-1))/178),MAX($AC$25:AC296))</f>
        <v>18797.529578093632</v>
      </c>
      <c r="AD297" s="61">
        <f t="shared" si="537"/>
        <v>23.729062048133414</v>
      </c>
      <c r="AE297" s="3"/>
      <c r="AF297" s="60">
        <f>IFERROR(IF(AF296+((($N$26-$N$27)/($H$26-$H$27)*-1))/178&gt;$C$34,MAX($AF$25:AF296),AF296+((($N$26-$N$27)/($H$26-$H$27)*-1))/178),MAX($AF$25:AF296))</f>
        <v>18797.529578093632</v>
      </c>
      <c r="AG297" s="61">
        <f t="shared" ref="AG297" si="595">IF(AF297="","",AF297*$H$27+$N$27)</f>
        <v>29.651852816429773</v>
      </c>
    </row>
    <row r="298" spans="1:33" x14ac:dyDescent="0.55000000000000004">
      <c r="A298" s="131"/>
      <c r="B298" s="95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88"/>
      <c r="N298" s="88"/>
      <c r="O298" s="95"/>
      <c r="P298" s="95"/>
      <c r="Q298" s="95"/>
      <c r="R298" s="95"/>
      <c r="S298" s="95"/>
      <c r="T298" s="88"/>
      <c r="U298" s="88"/>
      <c r="V298" s="95"/>
      <c r="W298" s="95"/>
      <c r="X298" s="95"/>
      <c r="Y298" s="95"/>
      <c r="Z298" s="95"/>
      <c r="AA298" s="95"/>
      <c r="AB298" s="70"/>
      <c r="AC298" s="60">
        <f t="shared" ref="AC298" si="596">IFERROR(AC297,"")</f>
        <v>18797.529578093632</v>
      </c>
      <c r="AD298" s="61">
        <f t="shared" si="540"/>
        <v>25.298013245033111</v>
      </c>
      <c r="AE298" s="3"/>
      <c r="AF298" s="60">
        <f t="shared" ref="AF298" si="597">IFERROR(AF297,"")</f>
        <v>18797.529578093632</v>
      </c>
      <c r="AG298" s="61">
        <f t="shared" ref="AG298" si="598">IF(AF298="","",$P$39)</f>
        <v>25.298013245033111</v>
      </c>
    </row>
    <row r="299" spans="1:33" x14ac:dyDescent="0.55000000000000004">
      <c r="A299" s="131"/>
      <c r="B299" s="95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88"/>
      <c r="N299" s="88"/>
      <c r="O299" s="95"/>
      <c r="P299" s="95"/>
      <c r="Q299" s="95"/>
      <c r="R299" s="95"/>
      <c r="S299" s="95"/>
      <c r="T299" s="88"/>
      <c r="U299" s="88"/>
      <c r="V299" s="95"/>
      <c r="W299" s="95"/>
      <c r="X299" s="95"/>
      <c r="Y299" s="95"/>
      <c r="Z299" s="95"/>
      <c r="AA299" s="95"/>
      <c r="AB299" s="70"/>
      <c r="AC299" s="60">
        <f>IFERROR(IF(AC298+((($N$26-$N$27)/($H$26-$H$27)*-1))/178&gt;$C$34,MAX($AC$25:AC298),AC298+((($N$26-$N$27)/($H$26-$H$27)*-1))/178),MAX($AC$25:AC298))</f>
        <v>18935.746707344322</v>
      </c>
      <c r="AD299" s="61">
        <f t="shared" si="537"/>
        <v>23.76641802901198</v>
      </c>
      <c r="AE299" s="3"/>
      <c r="AF299" s="60">
        <f>IFERROR(IF(AF298+((($N$26-$N$27)/($H$26-$H$27)*-1))/178&gt;$C$34,MAX($AF$25:AF298),AF298+((($N$26-$N$27)/($H$26-$H$27)*-1))/178),MAX($AF$25:AF298))</f>
        <v>18935.746707344322</v>
      </c>
      <c r="AG299" s="61">
        <f t="shared" ref="AG299" si="599">IF(AF299="","",AF299*$H$27+$N$27)</f>
        <v>29.548189969491759</v>
      </c>
    </row>
    <row r="300" spans="1:33" x14ac:dyDescent="0.55000000000000004">
      <c r="A300" s="131"/>
      <c r="B300" s="95"/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88"/>
      <c r="N300" s="88"/>
      <c r="O300" s="95"/>
      <c r="P300" s="95"/>
      <c r="Q300" s="95"/>
      <c r="R300" s="95"/>
      <c r="S300" s="95"/>
      <c r="T300" s="88"/>
      <c r="U300" s="88"/>
      <c r="V300" s="95"/>
      <c r="W300" s="95"/>
      <c r="X300" s="95"/>
      <c r="Y300" s="95"/>
      <c r="Z300" s="95"/>
      <c r="AA300" s="95"/>
      <c r="AB300" s="70"/>
      <c r="AC300" s="60">
        <f t="shared" ref="AC300" si="600">IFERROR(AC299,"")</f>
        <v>18935.746707344322</v>
      </c>
      <c r="AD300" s="61">
        <f t="shared" si="540"/>
        <v>25.298013245033111</v>
      </c>
      <c r="AE300" s="3"/>
      <c r="AF300" s="60">
        <f t="shared" ref="AF300" si="601">IFERROR(AF299,"")</f>
        <v>18935.746707344322</v>
      </c>
      <c r="AG300" s="61">
        <f t="shared" ref="AG300" si="602">IF(AF300="","",$P$39)</f>
        <v>25.298013245033111</v>
      </c>
    </row>
    <row r="301" spans="1:33" x14ac:dyDescent="0.55000000000000004">
      <c r="A301" s="131"/>
      <c r="B301" s="95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88"/>
      <c r="N301" s="88"/>
      <c r="O301" s="95"/>
      <c r="P301" s="95"/>
      <c r="Q301" s="95"/>
      <c r="R301" s="95"/>
      <c r="S301" s="95"/>
      <c r="T301" s="88"/>
      <c r="U301" s="88"/>
      <c r="V301" s="95"/>
      <c r="W301" s="95"/>
      <c r="X301" s="95"/>
      <c r="Y301" s="95"/>
      <c r="Z301" s="95"/>
      <c r="AA301" s="95"/>
      <c r="AB301" s="70"/>
      <c r="AC301" s="60">
        <f>IFERROR(IF(AC300+((($N$26-$N$27)/($H$26-$H$27)*-1))/178&gt;$C$34,MAX($AC$25:AC300),AC300+((($N$26-$N$27)/($H$26-$H$27)*-1))/178),MAX($AC$25:AC300))</f>
        <v>19073.963836595012</v>
      </c>
      <c r="AD301" s="61">
        <f t="shared" si="537"/>
        <v>23.803774009890546</v>
      </c>
      <c r="AE301" s="3"/>
      <c r="AF301" s="60">
        <f>IFERROR(IF(AF300+((($N$26-$N$27)/($H$26-$H$27)*-1))/178&gt;$C$34,MAX($AF$25:AF300),AF300+((($N$26-$N$27)/($H$26-$H$27)*-1))/178),MAX($AF$25:AF300))</f>
        <v>19073.963836595012</v>
      </c>
      <c r="AG301" s="61">
        <f t="shared" ref="AG301" si="603">IF(AF301="","",AF301*$H$27+$N$27)</f>
        <v>29.44452712255374</v>
      </c>
    </row>
    <row r="302" spans="1:33" x14ac:dyDescent="0.55000000000000004">
      <c r="A302" s="131"/>
      <c r="B302" s="95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88"/>
      <c r="N302" s="88"/>
      <c r="O302" s="95"/>
      <c r="P302" s="95"/>
      <c r="Q302" s="95"/>
      <c r="R302" s="95"/>
      <c r="S302" s="95"/>
      <c r="T302" s="88"/>
      <c r="U302" s="88"/>
      <c r="V302" s="95"/>
      <c r="W302" s="95"/>
      <c r="X302" s="95"/>
      <c r="Y302" s="95"/>
      <c r="Z302" s="95"/>
      <c r="AA302" s="95"/>
      <c r="AB302" s="70"/>
      <c r="AC302" s="60">
        <f t="shared" ref="AC302" si="604">IFERROR(AC301,"")</f>
        <v>19073.963836595012</v>
      </c>
      <c r="AD302" s="61">
        <f t="shared" si="540"/>
        <v>25.298013245033111</v>
      </c>
      <c r="AE302" s="3"/>
      <c r="AF302" s="60">
        <f t="shared" ref="AF302" si="605">IFERROR(AF301,"")</f>
        <v>19073.963836595012</v>
      </c>
      <c r="AG302" s="61">
        <f t="shared" ref="AG302" si="606">IF(AF302="","",$P$39)</f>
        <v>25.298013245033111</v>
      </c>
    </row>
    <row r="303" spans="1:33" x14ac:dyDescent="0.55000000000000004">
      <c r="A303" s="131"/>
      <c r="B303" s="95"/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88"/>
      <c r="N303" s="88"/>
      <c r="O303" s="95"/>
      <c r="P303" s="95"/>
      <c r="Q303" s="95"/>
      <c r="R303" s="95"/>
      <c r="S303" s="95"/>
      <c r="T303" s="88"/>
      <c r="U303" s="88"/>
      <c r="V303" s="95"/>
      <c r="W303" s="95"/>
      <c r="X303" s="95"/>
      <c r="Y303" s="95"/>
      <c r="Z303" s="95"/>
      <c r="AA303" s="95"/>
      <c r="AB303" s="70"/>
      <c r="AC303" s="60">
        <f>IFERROR(IF(AC302+((($N$26-$N$27)/($H$26-$H$27)*-1))/178&gt;$C$34,MAX($AC$25:AC302),AC302+((($N$26-$N$27)/($H$26-$H$27)*-1))/178),MAX($AC$25:AC302))</f>
        <v>19212.180965845702</v>
      </c>
      <c r="AD303" s="61">
        <f t="shared" si="537"/>
        <v>23.841129990769108</v>
      </c>
      <c r="AE303" s="3"/>
      <c r="AF303" s="60">
        <f>IFERROR(IF(AF302+((($N$26-$N$27)/($H$26-$H$27)*-1))/178&gt;$C$34,MAX($AF$25:AF302),AF302+((($N$26-$N$27)/($H$26-$H$27)*-1))/178),MAX($AF$25:AF302))</f>
        <v>19212.180965845702</v>
      </c>
      <c r="AG303" s="61">
        <f t="shared" ref="AG303" si="607">IF(AF303="","",AF303*$H$27+$N$27)</f>
        <v>29.340864275615722</v>
      </c>
    </row>
    <row r="304" spans="1:33" x14ac:dyDescent="0.55000000000000004">
      <c r="A304" s="131"/>
      <c r="B304" s="95"/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88"/>
      <c r="N304" s="88"/>
      <c r="O304" s="95"/>
      <c r="P304" s="95"/>
      <c r="Q304" s="95"/>
      <c r="R304" s="95"/>
      <c r="S304" s="95"/>
      <c r="T304" s="88"/>
      <c r="U304" s="88"/>
      <c r="V304" s="95"/>
      <c r="W304" s="95"/>
      <c r="X304" s="95"/>
      <c r="Y304" s="95"/>
      <c r="Z304" s="95"/>
      <c r="AA304" s="95"/>
      <c r="AB304" s="70"/>
      <c r="AC304" s="60">
        <f t="shared" ref="AC304" si="608">IFERROR(AC303,"")</f>
        <v>19212.180965845702</v>
      </c>
      <c r="AD304" s="61">
        <f t="shared" si="540"/>
        <v>25.298013245033111</v>
      </c>
      <c r="AE304" s="3"/>
      <c r="AF304" s="60">
        <f t="shared" ref="AF304" si="609">IFERROR(AF303,"")</f>
        <v>19212.180965845702</v>
      </c>
      <c r="AG304" s="61">
        <f t="shared" ref="AG304" si="610">IF(AF304="","",$P$39)</f>
        <v>25.298013245033111</v>
      </c>
    </row>
    <row r="305" spans="1:33" x14ac:dyDescent="0.55000000000000004">
      <c r="A305" s="131"/>
      <c r="B305" s="95"/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88"/>
      <c r="N305" s="88"/>
      <c r="O305" s="95"/>
      <c r="P305" s="95"/>
      <c r="Q305" s="95"/>
      <c r="R305" s="95"/>
      <c r="S305" s="95"/>
      <c r="T305" s="88"/>
      <c r="U305" s="88"/>
      <c r="V305" s="95"/>
      <c r="W305" s="95"/>
      <c r="X305" s="95"/>
      <c r="Y305" s="95"/>
      <c r="Z305" s="95"/>
      <c r="AA305" s="95"/>
      <c r="AB305" s="70"/>
      <c r="AC305" s="60">
        <f>IFERROR(IF(AC304+((($N$26-$N$27)/($H$26-$H$27)*-1))/178&gt;$C$34,MAX($AC$25:AC304),AC304+((($N$26-$N$27)/($H$26-$H$27)*-1))/178),MAX($AC$25:AC304))</f>
        <v>19350.398095096392</v>
      </c>
      <c r="AD305" s="61">
        <f t="shared" si="537"/>
        <v>23.878485971647674</v>
      </c>
      <c r="AE305" s="3"/>
      <c r="AF305" s="60">
        <f>IFERROR(IF(AF304+((($N$26-$N$27)/($H$26-$H$27)*-1))/178&gt;$C$34,MAX($AF$25:AF304),AF304+((($N$26-$N$27)/($H$26-$H$27)*-1))/178),MAX($AF$25:AF304))</f>
        <v>19350.398095096392</v>
      </c>
      <c r="AG305" s="61">
        <f t="shared" ref="AG305" si="611">IF(AF305="","",AF305*$H$27+$N$27)</f>
        <v>29.237201428677707</v>
      </c>
    </row>
    <row r="306" spans="1:33" x14ac:dyDescent="0.55000000000000004">
      <c r="A306" s="131"/>
      <c r="B306" s="95"/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88"/>
      <c r="N306" s="88"/>
      <c r="O306" s="95"/>
      <c r="P306" s="95"/>
      <c r="Q306" s="95"/>
      <c r="R306" s="95"/>
      <c r="S306" s="95"/>
      <c r="T306" s="88"/>
      <c r="U306" s="88"/>
      <c r="V306" s="95"/>
      <c r="W306" s="95"/>
      <c r="X306" s="95"/>
      <c r="Y306" s="95"/>
      <c r="Z306" s="95"/>
      <c r="AA306" s="95"/>
      <c r="AB306" s="70"/>
      <c r="AC306" s="60">
        <f t="shared" ref="AC306" si="612">IFERROR(AC305,"")</f>
        <v>19350.398095096392</v>
      </c>
      <c r="AD306" s="61">
        <f t="shared" si="540"/>
        <v>25.298013245033111</v>
      </c>
      <c r="AE306" s="3"/>
      <c r="AF306" s="60">
        <f t="shared" ref="AF306" si="613">IFERROR(AF305,"")</f>
        <v>19350.398095096392</v>
      </c>
      <c r="AG306" s="61">
        <f t="shared" ref="AG306" si="614">IF(AF306="","",$P$39)</f>
        <v>25.298013245033111</v>
      </c>
    </row>
    <row r="307" spans="1:33" x14ac:dyDescent="0.55000000000000004">
      <c r="A307" s="131"/>
      <c r="B307" s="95"/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88"/>
      <c r="N307" s="88"/>
      <c r="O307" s="95"/>
      <c r="P307" s="95"/>
      <c r="Q307" s="95"/>
      <c r="R307" s="95"/>
      <c r="S307" s="95"/>
      <c r="T307" s="88"/>
      <c r="U307" s="88"/>
      <c r="V307" s="95"/>
      <c r="W307" s="95"/>
      <c r="X307" s="95"/>
      <c r="Y307" s="95"/>
      <c r="Z307" s="95"/>
      <c r="AA307" s="95"/>
      <c r="AB307" s="70"/>
      <c r="AC307" s="60">
        <f>IFERROR(IF(AC306+((($N$26-$N$27)/($H$26-$H$27)*-1))/178&gt;$C$34,MAX($AC$25:AC306),AC306+((($N$26-$N$27)/($H$26-$H$27)*-1))/178),MAX($AC$25:AC306))</f>
        <v>19488.615224347082</v>
      </c>
      <c r="AD307" s="61">
        <f t="shared" si="537"/>
        <v>23.91584195252624</v>
      </c>
      <c r="AE307" s="3"/>
      <c r="AF307" s="60">
        <f>IFERROR(IF(AF306+((($N$26-$N$27)/($H$26-$H$27)*-1))/178&gt;$C$34,MAX($AF$25:AF306),AF306+((($N$26-$N$27)/($H$26-$H$27)*-1))/178),MAX($AF$25:AF306))</f>
        <v>19488.615224347082</v>
      </c>
      <c r="AG307" s="61">
        <f t="shared" ref="AG307" si="615">IF(AF307="","",AF307*$H$27+$N$27)</f>
        <v>29.133538581739685</v>
      </c>
    </row>
    <row r="308" spans="1:33" x14ac:dyDescent="0.55000000000000004">
      <c r="A308" s="131"/>
      <c r="B308" s="95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88"/>
      <c r="N308" s="88"/>
      <c r="O308" s="95"/>
      <c r="P308" s="95"/>
      <c r="Q308" s="95"/>
      <c r="R308" s="95"/>
      <c r="S308" s="95"/>
      <c r="T308" s="88"/>
      <c r="U308" s="88"/>
      <c r="V308" s="95"/>
      <c r="W308" s="95"/>
      <c r="X308" s="95"/>
      <c r="Y308" s="95"/>
      <c r="Z308" s="95"/>
      <c r="AA308" s="95"/>
      <c r="AB308" s="70"/>
      <c r="AC308" s="60">
        <f t="shared" ref="AC308" si="616">IFERROR(AC307,"")</f>
        <v>19488.615224347082</v>
      </c>
      <c r="AD308" s="61">
        <f t="shared" si="540"/>
        <v>25.298013245033111</v>
      </c>
      <c r="AE308" s="3"/>
      <c r="AF308" s="60">
        <f t="shared" ref="AF308" si="617">IFERROR(AF307,"")</f>
        <v>19488.615224347082</v>
      </c>
      <c r="AG308" s="61">
        <f t="shared" ref="AG308" si="618">IF(AF308="","",$P$39)</f>
        <v>25.298013245033111</v>
      </c>
    </row>
    <row r="309" spans="1:33" x14ac:dyDescent="0.55000000000000004">
      <c r="A309" s="131"/>
      <c r="B309" s="95"/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88"/>
      <c r="N309" s="88"/>
      <c r="O309" s="95"/>
      <c r="P309" s="95"/>
      <c r="Q309" s="95"/>
      <c r="R309" s="95"/>
      <c r="S309" s="95"/>
      <c r="T309" s="88"/>
      <c r="U309" s="88"/>
      <c r="V309" s="95"/>
      <c r="W309" s="95"/>
      <c r="X309" s="95"/>
      <c r="Y309" s="95"/>
      <c r="Z309" s="95"/>
      <c r="AA309" s="95"/>
      <c r="AB309" s="70"/>
      <c r="AC309" s="60">
        <f>IFERROR(IF(AC308+((($N$26-$N$27)/($H$26-$H$27)*-1))/178&gt;$C$34,MAX($AC$25:AC308),AC308+((($N$26-$N$27)/($H$26-$H$27)*-1))/178),MAX($AC$25:AC308))</f>
        <v>19626.832353597772</v>
      </c>
      <c r="AD309" s="61">
        <f t="shared" si="537"/>
        <v>23.953197933404802</v>
      </c>
      <c r="AE309" s="3"/>
      <c r="AF309" s="60">
        <f>IFERROR(IF(AF308+((($N$26-$N$27)/($H$26-$H$27)*-1))/178&gt;$C$34,MAX($AF$25:AF308),AF308+((($N$26-$N$27)/($H$26-$H$27)*-1))/178),MAX($AF$25:AF308))</f>
        <v>19626.832353597772</v>
      </c>
      <c r="AG309" s="61">
        <f t="shared" ref="AG309" si="619">IF(AF309="","",AF309*$H$27+$N$27)</f>
        <v>29.029875734801671</v>
      </c>
    </row>
    <row r="310" spans="1:33" x14ac:dyDescent="0.55000000000000004">
      <c r="A310" s="131"/>
      <c r="B310" s="95"/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88"/>
      <c r="N310" s="88"/>
      <c r="O310" s="95"/>
      <c r="P310" s="95"/>
      <c r="Q310" s="95"/>
      <c r="R310" s="95"/>
      <c r="S310" s="95"/>
      <c r="T310" s="88"/>
      <c r="U310" s="88"/>
      <c r="V310" s="95"/>
      <c r="W310" s="95"/>
      <c r="X310" s="95"/>
      <c r="Y310" s="95"/>
      <c r="Z310" s="95"/>
      <c r="AA310" s="95"/>
      <c r="AB310" s="70"/>
      <c r="AC310" s="60">
        <f t="shared" ref="AC310" si="620">IFERROR(AC309,"")</f>
        <v>19626.832353597772</v>
      </c>
      <c r="AD310" s="61">
        <f t="shared" si="540"/>
        <v>25.298013245033111</v>
      </c>
      <c r="AE310" s="3"/>
      <c r="AF310" s="60">
        <f t="shared" ref="AF310" si="621">IFERROR(AF309,"")</f>
        <v>19626.832353597772</v>
      </c>
      <c r="AG310" s="61">
        <f t="shared" ref="AG310" si="622">IF(AF310="","",$P$39)</f>
        <v>25.298013245033111</v>
      </c>
    </row>
    <row r="311" spans="1:33" x14ac:dyDescent="0.55000000000000004">
      <c r="A311" s="131"/>
      <c r="B311" s="95"/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88"/>
      <c r="N311" s="88"/>
      <c r="O311" s="95"/>
      <c r="P311" s="95"/>
      <c r="Q311" s="95"/>
      <c r="R311" s="95"/>
      <c r="S311" s="95"/>
      <c r="T311" s="88"/>
      <c r="U311" s="88"/>
      <c r="V311" s="95"/>
      <c r="W311" s="95"/>
      <c r="X311" s="95"/>
      <c r="Y311" s="95"/>
      <c r="Z311" s="95"/>
      <c r="AA311" s="95"/>
      <c r="AB311" s="70"/>
      <c r="AC311" s="60">
        <f>IFERROR(IF(AC310+((($N$26-$N$27)/($H$26-$H$27)*-1))/178&gt;$C$34,MAX($AC$25:AC310),AC310+((($N$26-$N$27)/($H$26-$H$27)*-1))/178),MAX($AC$25:AC310))</f>
        <v>19765.049482848463</v>
      </c>
      <c r="AD311" s="61">
        <f t="shared" si="537"/>
        <v>23.990553914283367</v>
      </c>
      <c r="AE311" s="3"/>
      <c r="AF311" s="60">
        <f>IFERROR(IF(AF310+((($N$26-$N$27)/($H$26-$H$27)*-1))/178&gt;$C$34,MAX($AF$25:AF310),AF310+((($N$26-$N$27)/($H$26-$H$27)*-1))/178),MAX($AF$25:AF310))</f>
        <v>19765.049482848463</v>
      </c>
      <c r="AG311" s="61">
        <f t="shared" ref="AG311" si="623">IF(AF311="","",AF311*$H$27+$N$27)</f>
        <v>28.926212887863652</v>
      </c>
    </row>
    <row r="312" spans="1:33" x14ac:dyDescent="0.55000000000000004">
      <c r="A312" s="131"/>
      <c r="B312" s="95"/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88"/>
      <c r="N312" s="88"/>
      <c r="O312" s="95"/>
      <c r="P312" s="95"/>
      <c r="Q312" s="95"/>
      <c r="R312" s="95"/>
      <c r="S312" s="95"/>
      <c r="T312" s="88"/>
      <c r="U312" s="88"/>
      <c r="V312" s="95"/>
      <c r="W312" s="95"/>
      <c r="X312" s="95"/>
      <c r="Y312" s="95"/>
      <c r="Z312" s="95"/>
      <c r="AA312" s="95"/>
      <c r="AB312" s="70"/>
      <c r="AC312" s="60">
        <f t="shared" ref="AC312" si="624">IFERROR(AC311,"")</f>
        <v>19765.049482848463</v>
      </c>
      <c r="AD312" s="61">
        <f t="shared" si="540"/>
        <v>25.298013245033111</v>
      </c>
      <c r="AE312" s="3"/>
      <c r="AF312" s="60">
        <f t="shared" ref="AF312" si="625">IFERROR(AF311,"")</f>
        <v>19765.049482848463</v>
      </c>
      <c r="AG312" s="61">
        <f t="shared" ref="AG312" si="626">IF(AF312="","",$P$39)</f>
        <v>25.298013245033111</v>
      </c>
    </row>
    <row r="313" spans="1:33" x14ac:dyDescent="0.55000000000000004">
      <c r="A313" s="131"/>
      <c r="B313" s="95"/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88"/>
      <c r="N313" s="88"/>
      <c r="O313" s="95"/>
      <c r="P313" s="95"/>
      <c r="Q313" s="95"/>
      <c r="R313" s="95"/>
      <c r="S313" s="95"/>
      <c r="T313" s="88"/>
      <c r="U313" s="88"/>
      <c r="V313" s="95"/>
      <c r="W313" s="95"/>
      <c r="X313" s="95"/>
      <c r="Y313" s="95"/>
      <c r="Z313" s="95"/>
      <c r="AA313" s="95"/>
      <c r="AB313" s="70"/>
      <c r="AC313" s="60">
        <f>IFERROR(IF(AC312+((($N$26-$N$27)/($H$26-$H$27)*-1))/178&gt;$C$34,MAX($AC$25:AC312),AC312+((($N$26-$N$27)/($H$26-$H$27)*-1))/178),MAX($AC$25:AC312))</f>
        <v>19903.266612099153</v>
      </c>
      <c r="AD313" s="61">
        <f t="shared" si="537"/>
        <v>24.027909895161933</v>
      </c>
      <c r="AE313" s="3"/>
      <c r="AF313" s="60">
        <f>IFERROR(IF(AF312+((($N$26-$N$27)/($H$26-$H$27)*-1))/178&gt;$C$34,MAX($AF$25:AF312),AF312+((($N$26-$N$27)/($H$26-$H$27)*-1))/178),MAX($AF$25:AF312))</f>
        <v>19903.266612099153</v>
      </c>
      <c r="AG313" s="61">
        <f t="shared" ref="AG313" si="627">IF(AF313="","",AF313*$H$27+$N$27)</f>
        <v>28.822550040925634</v>
      </c>
    </row>
    <row r="314" spans="1:33" x14ac:dyDescent="0.55000000000000004">
      <c r="A314" s="131"/>
      <c r="B314" s="95"/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88"/>
      <c r="N314" s="88"/>
      <c r="O314" s="95"/>
      <c r="P314" s="95"/>
      <c r="Q314" s="95"/>
      <c r="R314" s="95"/>
      <c r="S314" s="95"/>
      <c r="T314" s="88"/>
      <c r="U314" s="88"/>
      <c r="V314" s="95"/>
      <c r="W314" s="95"/>
      <c r="X314" s="95"/>
      <c r="Y314" s="95"/>
      <c r="Z314" s="95"/>
      <c r="AA314" s="95"/>
      <c r="AB314" s="70"/>
      <c r="AC314" s="60">
        <f t="shared" ref="AC314" si="628">IFERROR(AC313,"")</f>
        <v>19903.266612099153</v>
      </c>
      <c r="AD314" s="61">
        <f t="shared" si="540"/>
        <v>25.298013245033111</v>
      </c>
      <c r="AE314" s="3"/>
      <c r="AF314" s="60">
        <f t="shared" ref="AF314" si="629">IFERROR(AF313,"")</f>
        <v>19903.266612099153</v>
      </c>
      <c r="AG314" s="61">
        <f t="shared" ref="AG314" si="630">IF(AF314="","",$P$39)</f>
        <v>25.298013245033111</v>
      </c>
    </row>
    <row r="315" spans="1:33" x14ac:dyDescent="0.55000000000000004">
      <c r="A315" s="131"/>
      <c r="B315" s="95"/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88"/>
      <c r="N315" s="88"/>
      <c r="O315" s="95"/>
      <c r="P315" s="95"/>
      <c r="Q315" s="95"/>
      <c r="R315" s="95"/>
      <c r="S315" s="95"/>
      <c r="T315" s="88"/>
      <c r="U315" s="88"/>
      <c r="V315" s="95"/>
      <c r="W315" s="95"/>
      <c r="X315" s="95"/>
      <c r="Y315" s="95"/>
      <c r="Z315" s="95"/>
      <c r="AA315" s="95"/>
      <c r="AB315" s="70"/>
      <c r="AC315" s="60">
        <f>IFERROR(IF(AC314+((($N$26-$N$27)/($H$26-$H$27)*-1))/178&gt;$C$34,MAX($AC$25:AC314),AC314+((($N$26-$N$27)/($H$26-$H$27)*-1))/178),MAX($AC$25:AC314))</f>
        <v>20041.483741349843</v>
      </c>
      <c r="AD315" s="61">
        <f t="shared" si="537"/>
        <v>24.065265876040499</v>
      </c>
      <c r="AE315" s="3"/>
      <c r="AF315" s="60">
        <f>IFERROR(IF(AF314+((($N$26-$N$27)/($H$26-$H$27)*-1))/178&gt;$C$34,MAX($AF$25:AF314),AF314+((($N$26-$N$27)/($H$26-$H$27)*-1))/178),MAX($AF$25:AF314))</f>
        <v>20041.483741349843</v>
      </c>
      <c r="AG315" s="61">
        <f t="shared" ref="AG315" si="631">IF(AF315="","",AF315*$H$27+$N$27)</f>
        <v>28.718887193987619</v>
      </c>
    </row>
    <row r="316" spans="1:33" x14ac:dyDescent="0.55000000000000004">
      <c r="A316" s="131"/>
      <c r="B316" s="95"/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88"/>
      <c r="N316" s="88"/>
      <c r="O316" s="95"/>
      <c r="P316" s="95"/>
      <c r="Q316" s="95"/>
      <c r="R316" s="95"/>
      <c r="S316" s="95"/>
      <c r="T316" s="88"/>
      <c r="U316" s="88"/>
      <c r="V316" s="95"/>
      <c r="W316" s="95"/>
      <c r="X316" s="95"/>
      <c r="Y316" s="95"/>
      <c r="Z316" s="95"/>
      <c r="AA316" s="95"/>
      <c r="AB316" s="70"/>
      <c r="AC316" s="60">
        <f t="shared" ref="AC316" si="632">IFERROR(AC315,"")</f>
        <v>20041.483741349843</v>
      </c>
      <c r="AD316" s="61">
        <f t="shared" si="540"/>
        <v>25.298013245033111</v>
      </c>
      <c r="AE316" s="3"/>
      <c r="AF316" s="60">
        <f t="shared" ref="AF316" si="633">IFERROR(AF315,"")</f>
        <v>20041.483741349843</v>
      </c>
      <c r="AG316" s="61">
        <f t="shared" ref="AG316" si="634">IF(AF316="","",$P$39)</f>
        <v>25.298013245033111</v>
      </c>
    </row>
    <row r="317" spans="1:33" x14ac:dyDescent="0.55000000000000004">
      <c r="A317" s="131"/>
      <c r="B317" s="95"/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88"/>
      <c r="N317" s="88"/>
      <c r="O317" s="95"/>
      <c r="P317" s="95"/>
      <c r="Q317" s="95"/>
      <c r="R317" s="95"/>
      <c r="S317" s="95"/>
      <c r="T317" s="88"/>
      <c r="U317" s="88"/>
      <c r="V317" s="95"/>
      <c r="W317" s="95"/>
      <c r="X317" s="95"/>
      <c r="Y317" s="95"/>
      <c r="Z317" s="95"/>
      <c r="AA317" s="95"/>
      <c r="AB317" s="70"/>
      <c r="AC317" s="60">
        <f>IFERROR(IF(AC316+((($N$26-$N$27)/($H$26-$H$27)*-1))/178&gt;$C$34,MAX($AC$25:AC316),AC316+((($N$26-$N$27)/($H$26-$H$27)*-1))/178),MAX($AC$25:AC316))</f>
        <v>20179.700870600533</v>
      </c>
      <c r="AD317" s="61">
        <f t="shared" si="537"/>
        <v>24.102621856919065</v>
      </c>
      <c r="AE317" s="3"/>
      <c r="AF317" s="60">
        <f>IFERROR(IF(AF316+((($N$26-$N$27)/($H$26-$H$27)*-1))/178&gt;$C$34,MAX($AF$25:AF316),AF316+((($N$26-$N$27)/($H$26-$H$27)*-1))/178),MAX($AF$25:AF316))</f>
        <v>20179.700870600533</v>
      </c>
      <c r="AG317" s="61">
        <f t="shared" ref="AG317" si="635">IF(AF317="","",AF317*$H$27+$N$27)</f>
        <v>28.615224347049601</v>
      </c>
    </row>
    <row r="318" spans="1:33" x14ac:dyDescent="0.55000000000000004">
      <c r="A318" s="131"/>
      <c r="B318" s="95"/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88"/>
      <c r="N318" s="88"/>
      <c r="O318" s="95"/>
      <c r="P318" s="95"/>
      <c r="Q318" s="95"/>
      <c r="R318" s="95"/>
      <c r="S318" s="95"/>
      <c r="T318" s="88"/>
      <c r="U318" s="88"/>
      <c r="V318" s="95"/>
      <c r="W318" s="95"/>
      <c r="X318" s="95"/>
      <c r="Y318" s="95"/>
      <c r="Z318" s="95"/>
      <c r="AA318" s="95"/>
      <c r="AB318" s="70"/>
      <c r="AC318" s="60">
        <f t="shared" ref="AC318" si="636">IFERROR(AC317,"")</f>
        <v>20179.700870600533</v>
      </c>
      <c r="AD318" s="61">
        <f t="shared" si="540"/>
        <v>25.298013245033111</v>
      </c>
      <c r="AE318" s="3"/>
      <c r="AF318" s="60">
        <f t="shared" ref="AF318" si="637">IFERROR(AF317,"")</f>
        <v>20179.700870600533</v>
      </c>
      <c r="AG318" s="61">
        <f t="shared" ref="AG318" si="638">IF(AF318="","",$P$39)</f>
        <v>25.298013245033111</v>
      </c>
    </row>
    <row r="319" spans="1:33" x14ac:dyDescent="0.55000000000000004">
      <c r="A319" s="131"/>
      <c r="B319" s="95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88"/>
      <c r="N319" s="88"/>
      <c r="O319" s="95"/>
      <c r="P319" s="95"/>
      <c r="Q319" s="95"/>
      <c r="R319" s="95"/>
      <c r="S319" s="95"/>
      <c r="T319" s="88"/>
      <c r="U319" s="88"/>
      <c r="V319" s="95"/>
      <c r="W319" s="95"/>
      <c r="X319" s="95"/>
      <c r="Y319" s="95"/>
      <c r="Z319" s="95"/>
      <c r="AA319" s="95"/>
      <c r="AB319" s="70"/>
      <c r="AC319" s="60">
        <f>IFERROR(IF(AC318+((($N$26-$N$27)/($H$26-$H$27)*-1))/178&gt;$C$34,MAX($AC$25:AC318),AC318+((($N$26-$N$27)/($H$26-$H$27)*-1))/178),MAX($AC$25:AC318))</f>
        <v>20317.917999851223</v>
      </c>
      <c r="AD319" s="61">
        <f t="shared" si="537"/>
        <v>24.13997783779763</v>
      </c>
      <c r="AE319" s="3"/>
      <c r="AF319" s="60">
        <f>IFERROR(IF(AF318+((($N$26-$N$27)/($H$26-$H$27)*-1))/178&gt;$C$34,MAX($AF$25:AF318),AF318+((($N$26-$N$27)/($H$26-$H$27)*-1))/178),MAX($AF$25:AF318))</f>
        <v>20317.917999851223</v>
      </c>
      <c r="AG319" s="61">
        <f t="shared" ref="AG319" si="639">IF(AF319="","",AF319*$H$27+$N$27)</f>
        <v>28.511561500111583</v>
      </c>
    </row>
    <row r="320" spans="1:33" x14ac:dyDescent="0.55000000000000004">
      <c r="A320" s="131"/>
      <c r="B320" s="95"/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88"/>
      <c r="N320" s="88"/>
      <c r="O320" s="95"/>
      <c r="P320" s="95"/>
      <c r="Q320" s="95"/>
      <c r="R320" s="95"/>
      <c r="S320" s="95"/>
      <c r="T320" s="88"/>
      <c r="U320" s="88"/>
      <c r="V320" s="95"/>
      <c r="W320" s="95"/>
      <c r="X320" s="95"/>
      <c r="Y320" s="95"/>
      <c r="Z320" s="95"/>
      <c r="AA320" s="95"/>
      <c r="AB320" s="70"/>
      <c r="AC320" s="60">
        <f t="shared" ref="AC320" si="640">IFERROR(AC319,"")</f>
        <v>20317.917999851223</v>
      </c>
      <c r="AD320" s="61">
        <f t="shared" si="540"/>
        <v>25.298013245033111</v>
      </c>
      <c r="AE320" s="3"/>
      <c r="AF320" s="60">
        <f t="shared" ref="AF320" si="641">IFERROR(AF319,"")</f>
        <v>20317.917999851223</v>
      </c>
      <c r="AG320" s="61">
        <f t="shared" ref="AG320" si="642">IF(AF320="","",$P$39)</f>
        <v>25.298013245033111</v>
      </c>
    </row>
    <row r="321" spans="1:33" x14ac:dyDescent="0.55000000000000004">
      <c r="A321" s="131"/>
      <c r="B321" s="95"/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88"/>
      <c r="N321" s="88"/>
      <c r="O321" s="95"/>
      <c r="P321" s="95"/>
      <c r="Q321" s="95"/>
      <c r="R321" s="95"/>
      <c r="S321" s="95"/>
      <c r="T321" s="88"/>
      <c r="U321" s="88"/>
      <c r="V321" s="95"/>
      <c r="W321" s="95"/>
      <c r="X321" s="95"/>
      <c r="Y321" s="95"/>
      <c r="Z321" s="95"/>
      <c r="AA321" s="95"/>
      <c r="AB321" s="70"/>
      <c r="AC321" s="60">
        <f>IFERROR(IF(AC320+((($N$26-$N$27)/($H$26-$H$27)*-1))/178&gt;$C$34,MAX($AC$25:AC320),AC320+((($N$26-$N$27)/($H$26-$H$27)*-1))/178),MAX($AC$25:AC320))</f>
        <v>20456.135129101913</v>
      </c>
      <c r="AD321" s="61">
        <f t="shared" si="537"/>
        <v>24.177333818676193</v>
      </c>
      <c r="AE321" s="3"/>
      <c r="AF321" s="60">
        <f>IFERROR(IF(AF320+((($N$26-$N$27)/($H$26-$H$27)*-1))/178&gt;$C$34,MAX($AF$25:AF320),AF320+((($N$26-$N$27)/($H$26-$H$27)*-1))/178),MAX($AF$25:AF320))</f>
        <v>20456.135129101913</v>
      </c>
      <c r="AG321" s="61">
        <f t="shared" ref="AG321" si="643">IF(AF321="","",AF321*$H$27+$N$27)</f>
        <v>28.407898653173564</v>
      </c>
    </row>
    <row r="322" spans="1:33" x14ac:dyDescent="0.55000000000000004">
      <c r="A322" s="131"/>
      <c r="B322" s="95"/>
      <c r="C322" s="95"/>
      <c r="D322" s="95"/>
      <c r="E322" s="95"/>
      <c r="F322" s="95"/>
      <c r="G322" s="95"/>
      <c r="H322" s="95"/>
      <c r="I322" s="95"/>
      <c r="J322" s="95"/>
      <c r="K322" s="95"/>
      <c r="L322" s="95"/>
      <c r="M322" s="88"/>
      <c r="N322" s="88"/>
      <c r="O322" s="95"/>
      <c r="P322" s="95"/>
      <c r="Q322" s="95"/>
      <c r="R322" s="95"/>
      <c r="S322" s="95"/>
      <c r="T322" s="88"/>
      <c r="U322" s="88"/>
      <c r="V322" s="95"/>
      <c r="W322" s="95"/>
      <c r="X322" s="95"/>
      <c r="Y322" s="95"/>
      <c r="Z322" s="95"/>
      <c r="AA322" s="95"/>
      <c r="AB322" s="70"/>
      <c r="AC322" s="60">
        <f t="shared" ref="AC322" si="644">IFERROR(AC321,"")</f>
        <v>20456.135129101913</v>
      </c>
      <c r="AD322" s="61">
        <f t="shared" si="540"/>
        <v>25.298013245033111</v>
      </c>
      <c r="AE322" s="3"/>
      <c r="AF322" s="60">
        <f t="shared" ref="AF322" si="645">IFERROR(AF321,"")</f>
        <v>20456.135129101913</v>
      </c>
      <c r="AG322" s="61">
        <f t="shared" ref="AG322" si="646">IF(AF322="","",$P$39)</f>
        <v>25.298013245033111</v>
      </c>
    </row>
    <row r="323" spans="1:33" x14ac:dyDescent="0.55000000000000004">
      <c r="A323" s="131"/>
      <c r="B323" s="95"/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88"/>
      <c r="N323" s="88"/>
      <c r="O323" s="95"/>
      <c r="P323" s="95"/>
      <c r="Q323" s="95"/>
      <c r="R323" s="95"/>
      <c r="S323" s="95"/>
      <c r="T323" s="88"/>
      <c r="U323" s="88"/>
      <c r="V323" s="95"/>
      <c r="W323" s="95"/>
      <c r="X323" s="95"/>
      <c r="Y323" s="95"/>
      <c r="Z323" s="95"/>
      <c r="AA323" s="95"/>
      <c r="AB323" s="70"/>
      <c r="AC323" s="60">
        <f>IFERROR(IF(AC322+((($N$26-$N$27)/($H$26-$H$27)*-1))/178&gt;$C$34,MAX($AC$25:AC322),AC322+((($N$26-$N$27)/($H$26-$H$27)*-1))/178),MAX($AC$25:AC322))</f>
        <v>20594.352258352603</v>
      </c>
      <c r="AD323" s="61">
        <f t="shared" si="537"/>
        <v>24.214689799554758</v>
      </c>
      <c r="AE323" s="3"/>
      <c r="AF323" s="60">
        <f>IFERROR(IF(AF322+((($N$26-$N$27)/($H$26-$H$27)*-1))/178&gt;$C$34,MAX($AF$25:AF322),AF322+((($N$26-$N$27)/($H$26-$H$27)*-1))/178),MAX($AF$25:AF322))</f>
        <v>20594.352258352603</v>
      </c>
      <c r="AG323" s="61">
        <f t="shared" ref="AG323" si="647">IF(AF323="","",AF323*$H$27+$N$27)</f>
        <v>28.304235806235546</v>
      </c>
    </row>
    <row r="324" spans="1:33" x14ac:dyDescent="0.55000000000000004">
      <c r="A324" s="131"/>
      <c r="B324" s="95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88"/>
      <c r="N324" s="88"/>
      <c r="O324" s="95"/>
      <c r="P324" s="95"/>
      <c r="Q324" s="95"/>
      <c r="R324" s="95"/>
      <c r="S324" s="95"/>
      <c r="T324" s="88"/>
      <c r="U324" s="88"/>
      <c r="V324" s="95"/>
      <c r="W324" s="95"/>
      <c r="X324" s="95"/>
      <c r="Y324" s="95"/>
      <c r="Z324" s="95"/>
      <c r="AA324" s="95"/>
      <c r="AB324" s="70"/>
      <c r="AC324" s="60">
        <f t="shared" ref="AC324" si="648">IFERROR(AC323,"")</f>
        <v>20594.352258352603</v>
      </c>
      <c r="AD324" s="61">
        <f t="shared" si="540"/>
        <v>25.298013245033111</v>
      </c>
      <c r="AE324" s="3"/>
      <c r="AF324" s="60">
        <f t="shared" ref="AF324" si="649">IFERROR(AF323,"")</f>
        <v>20594.352258352603</v>
      </c>
      <c r="AG324" s="61">
        <f t="shared" ref="AG324" si="650">IF(AF324="","",$P$39)</f>
        <v>25.298013245033111</v>
      </c>
    </row>
    <row r="325" spans="1:33" x14ac:dyDescent="0.55000000000000004">
      <c r="A325" s="131"/>
      <c r="B325" s="95"/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88"/>
      <c r="N325" s="88"/>
      <c r="O325" s="95"/>
      <c r="P325" s="95"/>
      <c r="Q325" s="95"/>
      <c r="R325" s="95"/>
      <c r="S325" s="95"/>
      <c r="T325" s="88"/>
      <c r="U325" s="88"/>
      <c r="V325" s="95"/>
      <c r="W325" s="95"/>
      <c r="X325" s="95"/>
      <c r="Y325" s="95"/>
      <c r="Z325" s="95"/>
      <c r="AA325" s="95"/>
      <c r="AB325" s="70"/>
      <c r="AC325" s="60">
        <f>IFERROR(IF(AC324+((($N$26-$N$27)/($H$26-$H$27)*-1))/178&gt;$C$34,MAX($AC$25:AC324),AC324+((($N$26-$N$27)/($H$26-$H$27)*-1))/178),MAX($AC$25:AC324))</f>
        <v>20732.569387603293</v>
      </c>
      <c r="AD325" s="61">
        <f t="shared" si="537"/>
        <v>24.252045780433324</v>
      </c>
      <c r="AE325" s="3"/>
      <c r="AF325" s="60">
        <f>IFERROR(IF(AF324+((($N$26-$N$27)/($H$26-$H$27)*-1))/178&gt;$C$34,MAX($AF$25:AF324),AF324+((($N$26-$N$27)/($H$26-$H$27)*-1))/178),MAX($AF$25:AF324))</f>
        <v>20732.569387603293</v>
      </c>
      <c r="AG325" s="61">
        <f t="shared" ref="AG325" si="651">IF(AF325="","",AF325*$H$27+$N$27)</f>
        <v>28.200572959297531</v>
      </c>
    </row>
    <row r="326" spans="1:33" x14ac:dyDescent="0.55000000000000004">
      <c r="A326" s="131"/>
      <c r="B326" s="95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88"/>
      <c r="N326" s="88"/>
      <c r="O326" s="95"/>
      <c r="P326" s="95"/>
      <c r="Q326" s="95"/>
      <c r="R326" s="95"/>
      <c r="S326" s="95"/>
      <c r="T326" s="88"/>
      <c r="U326" s="88"/>
      <c r="V326" s="95"/>
      <c r="W326" s="95"/>
      <c r="X326" s="95"/>
      <c r="Y326" s="95"/>
      <c r="Z326" s="95"/>
      <c r="AA326" s="95"/>
      <c r="AB326" s="70"/>
      <c r="AC326" s="60">
        <f t="shared" ref="AC326" si="652">IFERROR(AC325,"")</f>
        <v>20732.569387603293</v>
      </c>
      <c r="AD326" s="61">
        <f t="shared" si="540"/>
        <v>25.298013245033111</v>
      </c>
      <c r="AE326" s="3"/>
      <c r="AF326" s="60">
        <f t="shared" ref="AF326" si="653">IFERROR(AF325,"")</f>
        <v>20732.569387603293</v>
      </c>
      <c r="AG326" s="61">
        <f t="shared" ref="AG326" si="654">IF(AF326="","",$P$39)</f>
        <v>25.298013245033111</v>
      </c>
    </row>
    <row r="327" spans="1:33" x14ac:dyDescent="0.55000000000000004">
      <c r="A327" s="131"/>
      <c r="B327" s="95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88"/>
      <c r="N327" s="88"/>
      <c r="O327" s="95"/>
      <c r="P327" s="95"/>
      <c r="Q327" s="95"/>
      <c r="R327" s="95"/>
      <c r="S327" s="95"/>
      <c r="T327" s="88"/>
      <c r="U327" s="88"/>
      <c r="V327" s="95"/>
      <c r="W327" s="95"/>
      <c r="X327" s="95"/>
      <c r="Y327" s="95"/>
      <c r="Z327" s="95"/>
      <c r="AA327" s="95"/>
      <c r="AB327" s="70"/>
      <c r="AC327" s="60">
        <f>IFERROR(IF(AC326+((($N$26-$N$27)/($H$26-$H$27)*-1))/178&gt;$C$34,MAX($AC$25:AC326),AC326+((($N$26-$N$27)/($H$26-$H$27)*-1))/178),MAX($AC$25:AC326))</f>
        <v>20870.786516853983</v>
      </c>
      <c r="AD327" s="61">
        <f t="shared" si="537"/>
        <v>24.289401761311886</v>
      </c>
      <c r="AE327" s="3"/>
      <c r="AF327" s="60">
        <f>IFERROR(IF(AF326+((($N$26-$N$27)/($H$26-$H$27)*-1))/178&gt;$C$34,MAX($AF$25:AF326),AF326+((($N$26-$N$27)/($H$26-$H$27)*-1))/178),MAX($AF$25:AF326))</f>
        <v>20870.786516853983</v>
      </c>
      <c r="AG327" s="61">
        <f t="shared" ref="AG327" si="655">IF(AF327="","",AF327*$H$27+$N$27)</f>
        <v>28.096910112359513</v>
      </c>
    </row>
    <row r="328" spans="1:33" x14ac:dyDescent="0.55000000000000004">
      <c r="A328" s="131"/>
      <c r="B328" s="95"/>
      <c r="C328" s="95"/>
      <c r="D328" s="95"/>
      <c r="E328" s="95"/>
      <c r="F328" s="95"/>
      <c r="G328" s="95"/>
      <c r="H328" s="95"/>
      <c r="I328" s="95"/>
      <c r="J328" s="95"/>
      <c r="K328" s="95"/>
      <c r="L328" s="95"/>
      <c r="M328" s="88"/>
      <c r="N328" s="88"/>
      <c r="O328" s="95"/>
      <c r="P328" s="95"/>
      <c r="Q328" s="95"/>
      <c r="R328" s="95"/>
      <c r="S328" s="95"/>
      <c r="T328" s="88"/>
      <c r="U328" s="88"/>
      <c r="V328" s="95"/>
      <c r="W328" s="95"/>
      <c r="X328" s="95"/>
      <c r="Y328" s="95"/>
      <c r="Z328" s="95"/>
      <c r="AA328" s="95"/>
      <c r="AB328" s="70"/>
      <c r="AC328" s="60">
        <f t="shared" ref="AC328" si="656">IFERROR(AC327,"")</f>
        <v>20870.786516853983</v>
      </c>
      <c r="AD328" s="61">
        <f t="shared" si="540"/>
        <v>25.298013245033111</v>
      </c>
      <c r="AE328" s="3"/>
      <c r="AF328" s="60">
        <f t="shared" ref="AF328" si="657">IFERROR(AF327,"")</f>
        <v>20870.786516853983</v>
      </c>
      <c r="AG328" s="61">
        <f t="shared" ref="AG328" si="658">IF(AF328="","",$P$39)</f>
        <v>25.298013245033111</v>
      </c>
    </row>
    <row r="329" spans="1:33" x14ac:dyDescent="0.55000000000000004">
      <c r="A329" s="131"/>
      <c r="B329" s="95"/>
      <c r="C329" s="95"/>
      <c r="D329" s="95"/>
      <c r="E329" s="95"/>
      <c r="F329" s="95"/>
      <c r="G329" s="95"/>
      <c r="H329" s="95"/>
      <c r="I329" s="95"/>
      <c r="J329" s="95"/>
      <c r="K329" s="95"/>
      <c r="L329" s="95"/>
      <c r="M329" s="88"/>
      <c r="N329" s="88"/>
      <c r="O329" s="95"/>
      <c r="P329" s="95"/>
      <c r="Q329" s="95"/>
      <c r="R329" s="95"/>
      <c r="S329" s="95"/>
      <c r="T329" s="88"/>
      <c r="U329" s="88"/>
      <c r="V329" s="95"/>
      <c r="W329" s="95"/>
      <c r="X329" s="95"/>
      <c r="Y329" s="95"/>
      <c r="Z329" s="95"/>
      <c r="AA329" s="95"/>
      <c r="AB329" s="70"/>
      <c r="AC329" s="60">
        <f>IFERROR(IF(AC328+((($N$26-$N$27)/($H$26-$H$27)*-1))/178&gt;$C$34,MAX($AC$25:AC328),AC328+((($N$26-$N$27)/($H$26-$H$27)*-1))/178),MAX($AC$25:AC328))</f>
        <v>21009.003646104673</v>
      </c>
      <c r="AD329" s="61">
        <f t="shared" si="537"/>
        <v>24.326757742190452</v>
      </c>
      <c r="AE329" s="3"/>
      <c r="AF329" s="60">
        <f>IFERROR(IF(AF328+((($N$26-$N$27)/($H$26-$H$27)*-1))/178&gt;$C$34,MAX($AF$25:AF328),AF328+((($N$26-$N$27)/($H$26-$H$27)*-1))/178),MAX($AF$25:AF328))</f>
        <v>21009.003646104673</v>
      </c>
      <c r="AG329" s="61">
        <f t="shared" ref="AG329" si="659">IF(AF329="","",AF329*$H$27+$N$27)</f>
        <v>27.993247265421495</v>
      </c>
    </row>
    <row r="330" spans="1:33" x14ac:dyDescent="0.55000000000000004">
      <c r="A330" s="131"/>
      <c r="B330" s="95"/>
      <c r="C330" s="95"/>
      <c r="D330" s="95"/>
      <c r="E330" s="95"/>
      <c r="F330" s="95"/>
      <c r="G330" s="95"/>
      <c r="H330" s="95"/>
      <c r="I330" s="95"/>
      <c r="J330" s="95"/>
      <c r="K330" s="95"/>
      <c r="L330" s="95"/>
      <c r="M330" s="88"/>
      <c r="N330" s="88"/>
      <c r="O330" s="95"/>
      <c r="P330" s="95"/>
      <c r="Q330" s="95"/>
      <c r="R330" s="95"/>
      <c r="S330" s="95"/>
      <c r="T330" s="88"/>
      <c r="U330" s="88"/>
      <c r="V330" s="95"/>
      <c r="W330" s="95"/>
      <c r="X330" s="95"/>
      <c r="Y330" s="95"/>
      <c r="Z330" s="95"/>
      <c r="AA330" s="95"/>
      <c r="AB330" s="70"/>
      <c r="AC330" s="60">
        <f t="shared" ref="AC330" si="660">IFERROR(AC329,"")</f>
        <v>21009.003646104673</v>
      </c>
      <c r="AD330" s="61">
        <f t="shared" si="540"/>
        <v>25.298013245033111</v>
      </c>
      <c r="AE330" s="3"/>
      <c r="AF330" s="60">
        <f t="shared" ref="AF330" si="661">IFERROR(AF329,"")</f>
        <v>21009.003646104673</v>
      </c>
      <c r="AG330" s="61">
        <f t="shared" ref="AG330" si="662">IF(AF330="","",$P$39)</f>
        <v>25.298013245033111</v>
      </c>
    </row>
    <row r="331" spans="1:33" x14ac:dyDescent="0.55000000000000004">
      <c r="A331" s="131"/>
      <c r="B331" s="95"/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M331" s="88"/>
      <c r="N331" s="88"/>
      <c r="O331" s="95"/>
      <c r="P331" s="95"/>
      <c r="Q331" s="95"/>
      <c r="R331" s="95"/>
      <c r="S331" s="95"/>
      <c r="T331" s="88"/>
      <c r="U331" s="88"/>
      <c r="V331" s="95"/>
      <c r="W331" s="95"/>
      <c r="X331" s="95"/>
      <c r="Y331" s="95"/>
      <c r="Z331" s="95"/>
      <c r="AA331" s="95"/>
      <c r="AB331" s="70"/>
      <c r="AC331" s="60">
        <f>IFERROR(IF(AC330+((($N$26-$N$27)/($H$26-$H$27)*-1))/178&gt;$C$34,MAX($AC$25:AC330),AC330+((($N$26-$N$27)/($H$26-$H$27)*-1))/178),MAX($AC$25:AC330))</f>
        <v>21147.220775355363</v>
      </c>
      <c r="AD331" s="61">
        <f t="shared" si="537"/>
        <v>24.364113723069018</v>
      </c>
      <c r="AE331" s="3"/>
      <c r="AF331" s="60">
        <f>IFERROR(IF(AF330+((($N$26-$N$27)/($H$26-$H$27)*-1))/178&gt;$C$34,MAX($AF$25:AF330),AF330+((($N$26-$N$27)/($H$26-$H$27)*-1))/178),MAX($AF$25:AF330))</f>
        <v>21147.220775355363</v>
      </c>
      <c r="AG331" s="61">
        <f t="shared" ref="AG331" si="663">IF(AF331="","",AF331*$H$27+$N$27)</f>
        <v>27.88958441848348</v>
      </c>
    </row>
    <row r="332" spans="1:33" x14ac:dyDescent="0.55000000000000004">
      <c r="A332" s="131"/>
      <c r="B332" s="95"/>
      <c r="C332" s="95"/>
      <c r="D332" s="95"/>
      <c r="E332" s="95"/>
      <c r="F332" s="95"/>
      <c r="G332" s="95"/>
      <c r="H332" s="95"/>
      <c r="I332" s="95"/>
      <c r="J332" s="95"/>
      <c r="K332" s="95"/>
      <c r="L332" s="95"/>
      <c r="M332" s="88"/>
      <c r="N332" s="88"/>
      <c r="O332" s="95"/>
      <c r="P332" s="95"/>
      <c r="Q332" s="95"/>
      <c r="R332" s="95"/>
      <c r="S332" s="95"/>
      <c r="T332" s="88"/>
      <c r="U332" s="88"/>
      <c r="V332" s="95"/>
      <c r="W332" s="95"/>
      <c r="X332" s="95"/>
      <c r="Y332" s="95"/>
      <c r="Z332" s="95"/>
      <c r="AA332" s="95"/>
      <c r="AB332" s="70"/>
      <c r="AC332" s="60">
        <f t="shared" ref="AC332" si="664">IFERROR(AC331,"")</f>
        <v>21147.220775355363</v>
      </c>
      <c r="AD332" s="61">
        <f t="shared" si="540"/>
        <v>25.298013245033111</v>
      </c>
      <c r="AE332" s="3"/>
      <c r="AF332" s="60">
        <f t="shared" ref="AF332" si="665">IFERROR(AF331,"")</f>
        <v>21147.220775355363</v>
      </c>
      <c r="AG332" s="61">
        <f t="shared" ref="AG332" si="666">IF(AF332="","",$P$39)</f>
        <v>25.298013245033111</v>
      </c>
    </row>
    <row r="333" spans="1:33" x14ac:dyDescent="0.55000000000000004">
      <c r="A333" s="131"/>
      <c r="B333" s="95"/>
      <c r="C333" s="95"/>
      <c r="D333" s="95"/>
      <c r="E333" s="95"/>
      <c r="F333" s="95"/>
      <c r="G333" s="95"/>
      <c r="H333" s="95"/>
      <c r="I333" s="95"/>
      <c r="J333" s="95"/>
      <c r="K333" s="95"/>
      <c r="L333" s="95"/>
      <c r="M333" s="88"/>
      <c r="N333" s="88"/>
      <c r="O333" s="95"/>
      <c r="P333" s="95"/>
      <c r="Q333" s="95"/>
      <c r="R333" s="95"/>
      <c r="S333" s="95"/>
      <c r="T333" s="88"/>
      <c r="U333" s="88"/>
      <c r="V333" s="95"/>
      <c r="W333" s="95"/>
      <c r="X333" s="95"/>
      <c r="Y333" s="95"/>
      <c r="Z333" s="95"/>
      <c r="AA333" s="95"/>
      <c r="AB333" s="70"/>
      <c r="AC333" s="60">
        <f>IFERROR(IF(AC332+((($N$26-$N$27)/($H$26-$H$27)*-1))/178&gt;$C$34,MAX($AC$25:AC332),AC332+((($N$26-$N$27)/($H$26-$H$27)*-1))/178),MAX($AC$25:AC332))</f>
        <v>21285.437904606053</v>
      </c>
      <c r="AD333" s="61">
        <f t="shared" ref="AD333:AD379" si="667">IF(AC333="","",AC333*$H$26+$N$26)</f>
        <v>24.401469703947583</v>
      </c>
      <c r="AE333" s="3"/>
      <c r="AF333" s="60">
        <f>IFERROR(IF(AF332+((($N$26-$N$27)/($H$26-$H$27)*-1))/178&gt;$C$34,MAX($AF$25:AF332),AF332+((($N$26-$N$27)/($H$26-$H$27)*-1))/178),MAX($AF$25:AF332))</f>
        <v>21285.437904606053</v>
      </c>
      <c r="AG333" s="61">
        <f t="shared" ref="AG333" si="668">IF(AF333="","",AF333*$H$27+$N$27)</f>
        <v>27.785921571545458</v>
      </c>
    </row>
    <row r="334" spans="1:33" x14ac:dyDescent="0.55000000000000004">
      <c r="A334" s="131"/>
      <c r="B334" s="95"/>
      <c r="C334" s="95"/>
      <c r="D334" s="95"/>
      <c r="E334" s="95"/>
      <c r="F334" s="95"/>
      <c r="G334" s="95"/>
      <c r="H334" s="95"/>
      <c r="I334" s="95"/>
      <c r="J334" s="95"/>
      <c r="K334" s="95"/>
      <c r="L334" s="95"/>
      <c r="M334" s="88"/>
      <c r="N334" s="88"/>
      <c r="O334" s="95"/>
      <c r="P334" s="95"/>
      <c r="Q334" s="95"/>
      <c r="R334" s="95"/>
      <c r="S334" s="95"/>
      <c r="T334" s="88"/>
      <c r="U334" s="88"/>
      <c r="V334" s="95"/>
      <c r="W334" s="95"/>
      <c r="X334" s="95"/>
      <c r="Y334" s="95"/>
      <c r="Z334" s="95"/>
      <c r="AA334" s="95"/>
      <c r="AB334" s="70"/>
      <c r="AC334" s="60">
        <f t="shared" ref="AC334" si="669">IFERROR(AC333,"")</f>
        <v>21285.437904606053</v>
      </c>
      <c r="AD334" s="61">
        <f t="shared" ref="AD334:AD380" si="670">IF(AC334="","",$P$39)</f>
        <v>25.298013245033111</v>
      </c>
      <c r="AE334" s="3"/>
      <c r="AF334" s="60">
        <f t="shared" ref="AF334" si="671">IFERROR(AF333,"")</f>
        <v>21285.437904606053</v>
      </c>
      <c r="AG334" s="61">
        <f t="shared" ref="AG334" si="672">IF(AF334="","",$P$39)</f>
        <v>25.298013245033111</v>
      </c>
    </row>
    <row r="335" spans="1:33" x14ac:dyDescent="0.55000000000000004">
      <c r="A335" s="131"/>
      <c r="B335" s="95"/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M335" s="88"/>
      <c r="N335" s="88"/>
      <c r="O335" s="95"/>
      <c r="P335" s="95"/>
      <c r="Q335" s="95"/>
      <c r="R335" s="95"/>
      <c r="S335" s="95"/>
      <c r="T335" s="88"/>
      <c r="U335" s="88"/>
      <c r="V335" s="95"/>
      <c r="W335" s="95"/>
      <c r="X335" s="95"/>
      <c r="Y335" s="95"/>
      <c r="Z335" s="95"/>
      <c r="AA335" s="95"/>
      <c r="AB335" s="70"/>
      <c r="AC335" s="60">
        <f>IFERROR(IF(AC334+((($N$26-$N$27)/($H$26-$H$27)*-1))/178&gt;$C$34,MAX($AC$25:AC334),AC334+((($N$26-$N$27)/($H$26-$H$27)*-1))/178),MAX($AC$25:AC334))</f>
        <v>21423.655033856743</v>
      </c>
      <c r="AD335" s="61">
        <f t="shared" si="667"/>
        <v>24.438825684826149</v>
      </c>
      <c r="AE335" s="3"/>
      <c r="AF335" s="60">
        <f>IFERROR(IF(AF334+((($N$26-$N$27)/($H$26-$H$27)*-1))/178&gt;$C$34,MAX($AF$25:AF334),AF334+((($N$26-$N$27)/($H$26-$H$27)*-1))/178),MAX($AF$25:AF334))</f>
        <v>21423.655033856743</v>
      </c>
      <c r="AG335" s="61">
        <f t="shared" ref="AG335" si="673">IF(AF335="","",AF335*$H$27+$N$27)</f>
        <v>27.682258724607443</v>
      </c>
    </row>
    <row r="336" spans="1:33" x14ac:dyDescent="0.55000000000000004">
      <c r="A336" s="131"/>
      <c r="B336" s="95"/>
      <c r="C336" s="95"/>
      <c r="D336" s="95"/>
      <c r="E336" s="95"/>
      <c r="F336" s="95"/>
      <c r="G336" s="95"/>
      <c r="H336" s="95"/>
      <c r="I336" s="95"/>
      <c r="J336" s="95"/>
      <c r="K336" s="95"/>
      <c r="L336" s="95"/>
      <c r="M336" s="88"/>
      <c r="N336" s="88"/>
      <c r="O336" s="95"/>
      <c r="P336" s="95"/>
      <c r="Q336" s="95"/>
      <c r="R336" s="95"/>
      <c r="S336" s="95"/>
      <c r="T336" s="88"/>
      <c r="U336" s="88"/>
      <c r="V336" s="95"/>
      <c r="W336" s="95"/>
      <c r="X336" s="95"/>
      <c r="Y336" s="95"/>
      <c r="Z336" s="95"/>
      <c r="AA336" s="95"/>
      <c r="AB336" s="70"/>
      <c r="AC336" s="60">
        <f t="shared" ref="AC336" si="674">IFERROR(AC335,"")</f>
        <v>21423.655033856743</v>
      </c>
      <c r="AD336" s="61">
        <f t="shared" si="670"/>
        <v>25.298013245033111</v>
      </c>
      <c r="AE336" s="3"/>
      <c r="AF336" s="60">
        <f t="shared" ref="AF336" si="675">IFERROR(AF335,"")</f>
        <v>21423.655033856743</v>
      </c>
      <c r="AG336" s="61">
        <f t="shared" ref="AG336" si="676">IF(AF336="","",$P$39)</f>
        <v>25.298013245033111</v>
      </c>
    </row>
    <row r="337" spans="1:33" x14ac:dyDescent="0.55000000000000004">
      <c r="A337" s="131"/>
      <c r="B337" s="95"/>
      <c r="C337" s="95"/>
      <c r="D337" s="95"/>
      <c r="E337" s="95"/>
      <c r="F337" s="95"/>
      <c r="G337" s="95"/>
      <c r="H337" s="95"/>
      <c r="I337" s="95"/>
      <c r="J337" s="95"/>
      <c r="K337" s="95"/>
      <c r="L337" s="95"/>
      <c r="M337" s="88"/>
      <c r="N337" s="88"/>
      <c r="O337" s="95"/>
      <c r="P337" s="95"/>
      <c r="Q337" s="95"/>
      <c r="R337" s="95"/>
      <c r="S337" s="95"/>
      <c r="T337" s="88"/>
      <c r="U337" s="88"/>
      <c r="V337" s="95"/>
      <c r="W337" s="95"/>
      <c r="X337" s="95"/>
      <c r="Y337" s="95"/>
      <c r="Z337" s="95"/>
      <c r="AA337" s="95"/>
      <c r="AB337" s="70"/>
      <c r="AC337" s="60">
        <f>IFERROR(IF(AC336+((($N$26-$N$27)/($H$26-$H$27)*-1))/178&gt;$C$34,MAX($AC$25:AC336),AC336+((($N$26-$N$27)/($H$26-$H$27)*-1))/178),MAX($AC$25:AC336))</f>
        <v>21561.872163107433</v>
      </c>
      <c r="AD337" s="61">
        <f t="shared" si="667"/>
        <v>24.476181665704711</v>
      </c>
      <c r="AE337" s="3"/>
      <c r="AF337" s="60">
        <f>IFERROR(IF(AF336+((($N$26-$N$27)/($H$26-$H$27)*-1))/178&gt;$C$34,MAX($AF$25:AF336),AF336+((($N$26-$N$27)/($H$26-$H$27)*-1))/178),MAX($AF$25:AF336))</f>
        <v>21561.872163107433</v>
      </c>
      <c r="AG337" s="61">
        <f t="shared" ref="AG337" si="677">IF(AF337="","",AF337*$H$27+$N$27)</f>
        <v>27.578595877669425</v>
      </c>
    </row>
    <row r="338" spans="1:33" x14ac:dyDescent="0.55000000000000004">
      <c r="A338" s="131"/>
      <c r="B338" s="95"/>
      <c r="C338" s="95"/>
      <c r="D338" s="95"/>
      <c r="E338" s="95"/>
      <c r="F338" s="95"/>
      <c r="G338" s="95"/>
      <c r="H338" s="95"/>
      <c r="I338" s="95"/>
      <c r="J338" s="95"/>
      <c r="K338" s="95"/>
      <c r="L338" s="95"/>
      <c r="M338" s="88"/>
      <c r="N338" s="88"/>
      <c r="O338" s="95"/>
      <c r="P338" s="95"/>
      <c r="Q338" s="95"/>
      <c r="R338" s="95"/>
      <c r="S338" s="95"/>
      <c r="T338" s="88"/>
      <c r="U338" s="88"/>
      <c r="V338" s="95"/>
      <c r="W338" s="95"/>
      <c r="X338" s="95"/>
      <c r="Y338" s="95"/>
      <c r="Z338" s="95"/>
      <c r="AA338" s="95"/>
      <c r="AB338" s="70"/>
      <c r="AC338" s="60">
        <f t="shared" ref="AC338" si="678">IFERROR(AC337,"")</f>
        <v>21561.872163107433</v>
      </c>
      <c r="AD338" s="61">
        <f t="shared" si="670"/>
        <v>25.298013245033111</v>
      </c>
      <c r="AE338" s="3"/>
      <c r="AF338" s="60">
        <f t="shared" ref="AF338" si="679">IFERROR(AF337,"")</f>
        <v>21561.872163107433</v>
      </c>
      <c r="AG338" s="61">
        <f t="shared" ref="AG338" si="680">IF(AF338="","",$P$39)</f>
        <v>25.298013245033111</v>
      </c>
    </row>
    <row r="339" spans="1:33" x14ac:dyDescent="0.55000000000000004">
      <c r="A339" s="131"/>
      <c r="B339" s="95"/>
      <c r="C339" s="95"/>
      <c r="D339" s="95"/>
      <c r="E339" s="95"/>
      <c r="F339" s="95"/>
      <c r="G339" s="95"/>
      <c r="H339" s="95"/>
      <c r="I339" s="95"/>
      <c r="J339" s="95"/>
      <c r="K339" s="95"/>
      <c r="L339" s="95"/>
      <c r="M339" s="88"/>
      <c r="N339" s="88"/>
      <c r="O339" s="95"/>
      <c r="P339" s="95"/>
      <c r="Q339" s="95"/>
      <c r="R339" s="95"/>
      <c r="S339" s="95"/>
      <c r="T339" s="88"/>
      <c r="U339" s="88"/>
      <c r="V339" s="95"/>
      <c r="W339" s="95"/>
      <c r="X339" s="95"/>
      <c r="Y339" s="95"/>
      <c r="Z339" s="95"/>
      <c r="AA339" s="95"/>
      <c r="AB339" s="70"/>
      <c r="AC339" s="60">
        <f>IFERROR(IF(AC338+((($N$26-$N$27)/($H$26-$H$27)*-1))/178&gt;$C$34,MAX($AC$25:AC338),AC338+((($N$26-$N$27)/($H$26-$H$27)*-1))/178),MAX($AC$25:AC338))</f>
        <v>21700.089292358123</v>
      </c>
      <c r="AD339" s="61">
        <f t="shared" si="667"/>
        <v>24.513537646583277</v>
      </c>
      <c r="AE339" s="3"/>
      <c r="AF339" s="60">
        <f>IFERROR(IF(AF338+((($N$26-$N$27)/($H$26-$H$27)*-1))/178&gt;$C$34,MAX($AF$25:AF338),AF338+((($N$26-$N$27)/($H$26-$H$27)*-1))/178),MAX($AF$25:AF338))</f>
        <v>21700.089292358123</v>
      </c>
      <c r="AG339" s="61">
        <f t="shared" ref="AG339" si="681">IF(AF339="","",AF339*$H$27+$N$27)</f>
        <v>27.474933030731407</v>
      </c>
    </row>
    <row r="340" spans="1:33" x14ac:dyDescent="0.55000000000000004">
      <c r="A340" s="131"/>
      <c r="B340" s="95"/>
      <c r="C340" s="95"/>
      <c r="D340" s="95"/>
      <c r="E340" s="95"/>
      <c r="F340" s="95"/>
      <c r="G340" s="95"/>
      <c r="H340" s="95"/>
      <c r="I340" s="95"/>
      <c r="J340" s="95"/>
      <c r="K340" s="95"/>
      <c r="L340" s="95"/>
      <c r="M340" s="88"/>
      <c r="N340" s="88"/>
      <c r="O340" s="95"/>
      <c r="P340" s="95"/>
      <c r="Q340" s="95"/>
      <c r="R340" s="95"/>
      <c r="S340" s="95"/>
      <c r="T340" s="88"/>
      <c r="U340" s="88"/>
      <c r="V340" s="95"/>
      <c r="W340" s="95"/>
      <c r="X340" s="95"/>
      <c r="Y340" s="95"/>
      <c r="Z340" s="95"/>
      <c r="AA340" s="95"/>
      <c r="AB340" s="70"/>
      <c r="AC340" s="60">
        <f t="shared" ref="AC340" si="682">IFERROR(AC339,"")</f>
        <v>21700.089292358123</v>
      </c>
      <c r="AD340" s="61">
        <f t="shared" si="670"/>
        <v>25.298013245033111</v>
      </c>
      <c r="AE340" s="3"/>
      <c r="AF340" s="60">
        <f t="shared" ref="AF340" si="683">IFERROR(AF339,"")</f>
        <v>21700.089292358123</v>
      </c>
      <c r="AG340" s="61">
        <f t="shared" ref="AG340" si="684">IF(AF340="","",$P$39)</f>
        <v>25.298013245033111</v>
      </c>
    </row>
    <row r="341" spans="1:33" x14ac:dyDescent="0.55000000000000004">
      <c r="A341" s="131"/>
      <c r="B341" s="95"/>
      <c r="C341" s="95"/>
      <c r="D341" s="95"/>
      <c r="E341" s="95"/>
      <c r="F341" s="95"/>
      <c r="G341" s="95"/>
      <c r="H341" s="95"/>
      <c r="I341" s="95"/>
      <c r="J341" s="95"/>
      <c r="K341" s="95"/>
      <c r="L341" s="95"/>
      <c r="M341" s="88"/>
      <c r="N341" s="88"/>
      <c r="O341" s="95"/>
      <c r="P341" s="95"/>
      <c r="Q341" s="95"/>
      <c r="R341" s="95"/>
      <c r="S341" s="95"/>
      <c r="T341" s="88"/>
      <c r="U341" s="88"/>
      <c r="V341" s="95"/>
      <c r="W341" s="95"/>
      <c r="X341" s="95"/>
      <c r="Y341" s="95"/>
      <c r="Z341" s="95"/>
      <c r="AA341" s="95"/>
      <c r="AB341" s="70"/>
      <c r="AC341" s="60">
        <f>IFERROR(IF(AC340+((($N$26-$N$27)/($H$26-$H$27)*-1))/178&gt;$C$34,MAX($AC$25:AC340),AC340+((($N$26-$N$27)/($H$26-$H$27)*-1))/178),MAX($AC$25:AC340))</f>
        <v>21838.306421608813</v>
      </c>
      <c r="AD341" s="61">
        <f t="shared" si="667"/>
        <v>24.550893627461843</v>
      </c>
      <c r="AE341" s="3"/>
      <c r="AF341" s="60">
        <f>IFERROR(IF(AF340+((($N$26-$N$27)/($H$26-$H$27)*-1))/178&gt;$C$34,MAX($AF$25:AF340),AF340+((($N$26-$N$27)/($H$26-$H$27)*-1))/178),MAX($AF$25:AF340))</f>
        <v>21838.306421608813</v>
      </c>
      <c r="AG341" s="61">
        <f t="shared" ref="AG341" si="685">IF(AF341="","",AF341*$H$27+$N$27)</f>
        <v>27.371270183793388</v>
      </c>
    </row>
    <row r="342" spans="1:33" x14ac:dyDescent="0.55000000000000004">
      <c r="A342" s="131"/>
      <c r="B342" s="95"/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M342" s="88"/>
      <c r="N342" s="88"/>
      <c r="O342" s="95"/>
      <c r="P342" s="95"/>
      <c r="Q342" s="95"/>
      <c r="R342" s="95"/>
      <c r="S342" s="95"/>
      <c r="T342" s="88"/>
      <c r="U342" s="88"/>
      <c r="V342" s="95"/>
      <c r="W342" s="95"/>
      <c r="X342" s="95"/>
      <c r="Y342" s="95"/>
      <c r="Z342" s="95"/>
      <c r="AA342" s="95"/>
      <c r="AB342" s="70"/>
      <c r="AC342" s="60">
        <f t="shared" ref="AC342" si="686">IFERROR(AC341,"")</f>
        <v>21838.306421608813</v>
      </c>
      <c r="AD342" s="61">
        <f t="shared" si="670"/>
        <v>25.298013245033111</v>
      </c>
      <c r="AE342" s="3"/>
      <c r="AF342" s="60">
        <f t="shared" ref="AF342" si="687">IFERROR(AF341,"")</f>
        <v>21838.306421608813</v>
      </c>
      <c r="AG342" s="61">
        <f t="shared" ref="AG342" si="688">IF(AF342="","",$P$39)</f>
        <v>25.298013245033111</v>
      </c>
    </row>
    <row r="343" spans="1:33" x14ac:dyDescent="0.55000000000000004">
      <c r="A343" s="131"/>
      <c r="B343" s="95"/>
      <c r="C343" s="95"/>
      <c r="D343" s="95"/>
      <c r="E343" s="95"/>
      <c r="F343" s="95"/>
      <c r="G343" s="95"/>
      <c r="H343" s="95"/>
      <c r="I343" s="95"/>
      <c r="J343" s="95"/>
      <c r="K343" s="95"/>
      <c r="L343" s="95"/>
      <c r="M343" s="88"/>
      <c r="N343" s="88"/>
      <c r="O343" s="95"/>
      <c r="P343" s="95"/>
      <c r="Q343" s="95"/>
      <c r="R343" s="95"/>
      <c r="S343" s="95"/>
      <c r="T343" s="88"/>
      <c r="U343" s="88"/>
      <c r="V343" s="95"/>
      <c r="W343" s="95"/>
      <c r="X343" s="95"/>
      <c r="Y343" s="95"/>
      <c r="Z343" s="95"/>
      <c r="AA343" s="95"/>
      <c r="AB343" s="70"/>
      <c r="AC343" s="60">
        <f>IFERROR(IF(AC342+((($N$26-$N$27)/($H$26-$H$27)*-1))/178&gt;$C$34,MAX($AC$25:AC342),AC342+((($N$26-$N$27)/($H$26-$H$27)*-1))/178),MAX($AC$25:AC342))</f>
        <v>21976.523550859503</v>
      </c>
      <c r="AD343" s="61">
        <f t="shared" si="667"/>
        <v>24.588249608340405</v>
      </c>
      <c r="AE343" s="3"/>
      <c r="AF343" s="60">
        <f>IFERROR(IF(AF342+((($N$26-$N$27)/($H$26-$H$27)*-1))/178&gt;$C$34,MAX($AF$25:AF342),AF342+((($N$26-$N$27)/($H$26-$H$27)*-1))/178),MAX($AF$25:AF342))</f>
        <v>21976.523550859503</v>
      </c>
      <c r="AG343" s="61">
        <f t="shared" ref="AG343" si="689">IF(AF343="","",AF343*$H$27+$N$27)</f>
        <v>27.267607336855374</v>
      </c>
    </row>
    <row r="344" spans="1:33" x14ac:dyDescent="0.55000000000000004">
      <c r="A344" s="131"/>
      <c r="B344" s="95"/>
      <c r="C344" s="95"/>
      <c r="D344" s="95"/>
      <c r="E344" s="95"/>
      <c r="F344" s="95"/>
      <c r="G344" s="95"/>
      <c r="H344" s="95"/>
      <c r="I344" s="95"/>
      <c r="J344" s="95"/>
      <c r="K344" s="95"/>
      <c r="L344" s="95"/>
      <c r="M344" s="88"/>
      <c r="N344" s="88"/>
      <c r="O344" s="95"/>
      <c r="P344" s="95"/>
      <c r="Q344" s="95"/>
      <c r="R344" s="95"/>
      <c r="S344" s="95"/>
      <c r="T344" s="88"/>
      <c r="U344" s="88"/>
      <c r="V344" s="95"/>
      <c r="W344" s="95"/>
      <c r="X344" s="95"/>
      <c r="Y344" s="95"/>
      <c r="Z344" s="95"/>
      <c r="AA344" s="95"/>
      <c r="AB344" s="70"/>
      <c r="AC344" s="60">
        <f t="shared" ref="AC344" si="690">IFERROR(AC343,"")</f>
        <v>21976.523550859503</v>
      </c>
      <c r="AD344" s="61">
        <f t="shared" si="670"/>
        <v>25.298013245033111</v>
      </c>
      <c r="AE344" s="3"/>
      <c r="AF344" s="60">
        <f t="shared" ref="AF344" si="691">IFERROR(AF343,"")</f>
        <v>21976.523550859503</v>
      </c>
      <c r="AG344" s="61">
        <f t="shared" ref="AG344" si="692">IF(AF344="","",$P$39)</f>
        <v>25.298013245033111</v>
      </c>
    </row>
    <row r="345" spans="1:33" x14ac:dyDescent="0.55000000000000004">
      <c r="A345" s="131"/>
      <c r="B345" s="95"/>
      <c r="C345" s="95"/>
      <c r="D345" s="95"/>
      <c r="E345" s="95"/>
      <c r="F345" s="95"/>
      <c r="G345" s="95"/>
      <c r="H345" s="95"/>
      <c r="I345" s="95"/>
      <c r="J345" s="95"/>
      <c r="K345" s="95"/>
      <c r="L345" s="95"/>
      <c r="M345" s="88"/>
      <c r="N345" s="88"/>
      <c r="O345" s="95"/>
      <c r="P345" s="95"/>
      <c r="Q345" s="95"/>
      <c r="R345" s="95"/>
      <c r="S345" s="95"/>
      <c r="T345" s="88"/>
      <c r="U345" s="88"/>
      <c r="V345" s="95"/>
      <c r="W345" s="95"/>
      <c r="X345" s="95"/>
      <c r="Y345" s="95"/>
      <c r="Z345" s="95"/>
      <c r="AA345" s="95"/>
      <c r="AB345" s="70"/>
      <c r="AC345" s="60">
        <f>IFERROR(IF(AC344+((($N$26-$N$27)/($H$26-$H$27)*-1))/178&gt;$C$34,MAX($AC$25:AC344),AC344+((($N$26-$N$27)/($H$26-$H$27)*-1))/178),MAX($AC$25:AC344))</f>
        <v>22114.740680110193</v>
      </c>
      <c r="AD345" s="61">
        <f t="shared" si="667"/>
        <v>24.625605589218971</v>
      </c>
      <c r="AE345" s="3"/>
      <c r="AF345" s="60">
        <f>IFERROR(IF(AF344+((($N$26-$N$27)/($H$26-$H$27)*-1))/178&gt;$C$34,MAX($AF$25:AF344),AF344+((($N$26-$N$27)/($H$26-$H$27)*-1))/178),MAX($AF$25:AF344))</f>
        <v>22114.740680110193</v>
      </c>
      <c r="AG345" s="61">
        <f t="shared" ref="AG345" si="693">IF(AF345="","",AF345*$H$27+$N$27)</f>
        <v>27.163944489917355</v>
      </c>
    </row>
    <row r="346" spans="1:33" x14ac:dyDescent="0.55000000000000004">
      <c r="A346" s="131"/>
      <c r="B346" s="95"/>
      <c r="C346" s="95"/>
      <c r="D346" s="95"/>
      <c r="E346" s="95"/>
      <c r="F346" s="95"/>
      <c r="G346" s="95"/>
      <c r="H346" s="95"/>
      <c r="I346" s="95"/>
      <c r="J346" s="95"/>
      <c r="K346" s="95"/>
      <c r="L346" s="95"/>
      <c r="M346" s="88"/>
      <c r="N346" s="88"/>
      <c r="O346" s="95"/>
      <c r="P346" s="95"/>
      <c r="Q346" s="95"/>
      <c r="R346" s="95"/>
      <c r="S346" s="95"/>
      <c r="T346" s="88"/>
      <c r="U346" s="88"/>
      <c r="V346" s="95"/>
      <c r="W346" s="95"/>
      <c r="X346" s="95"/>
      <c r="Y346" s="95"/>
      <c r="Z346" s="95"/>
      <c r="AA346" s="95"/>
      <c r="AB346" s="70"/>
      <c r="AC346" s="60">
        <f t="shared" ref="AC346" si="694">IFERROR(AC345,"")</f>
        <v>22114.740680110193</v>
      </c>
      <c r="AD346" s="61">
        <f t="shared" si="670"/>
        <v>25.298013245033111</v>
      </c>
      <c r="AE346" s="3"/>
      <c r="AF346" s="60">
        <f t="shared" ref="AF346" si="695">IFERROR(AF345,"")</f>
        <v>22114.740680110193</v>
      </c>
      <c r="AG346" s="61">
        <f t="shared" ref="AG346" si="696">IF(AF346="","",$P$39)</f>
        <v>25.298013245033111</v>
      </c>
    </row>
    <row r="347" spans="1:33" x14ac:dyDescent="0.55000000000000004">
      <c r="A347" s="131"/>
      <c r="B347" s="95"/>
      <c r="C347" s="95"/>
      <c r="D347" s="95"/>
      <c r="E347" s="95"/>
      <c r="F347" s="95"/>
      <c r="G347" s="95"/>
      <c r="H347" s="95"/>
      <c r="I347" s="95"/>
      <c r="J347" s="95"/>
      <c r="K347" s="95"/>
      <c r="L347" s="95"/>
      <c r="M347" s="88"/>
      <c r="N347" s="88"/>
      <c r="O347" s="95"/>
      <c r="P347" s="95"/>
      <c r="Q347" s="95"/>
      <c r="R347" s="95"/>
      <c r="S347" s="95"/>
      <c r="T347" s="88"/>
      <c r="U347" s="88"/>
      <c r="V347" s="95"/>
      <c r="W347" s="95"/>
      <c r="X347" s="95"/>
      <c r="Y347" s="95"/>
      <c r="Z347" s="95"/>
      <c r="AA347" s="95"/>
      <c r="AB347" s="70"/>
      <c r="AC347" s="60">
        <f>IFERROR(IF(AC346+((($N$26-$N$27)/($H$26-$H$27)*-1))/178&gt;$C$34,MAX($AC$25:AC346),AC346+((($N$26-$N$27)/($H$26-$H$27)*-1))/178),MAX($AC$25:AC346))</f>
        <v>22252.957809360883</v>
      </c>
      <c r="AD347" s="61">
        <f t="shared" si="667"/>
        <v>24.662961570097536</v>
      </c>
      <c r="AE347" s="3"/>
      <c r="AF347" s="60">
        <f>IFERROR(IF(AF346+((($N$26-$N$27)/($H$26-$H$27)*-1))/178&gt;$C$34,MAX($AF$25:AF346),AF346+((($N$26-$N$27)/($H$26-$H$27)*-1))/178),MAX($AF$25:AF346))</f>
        <v>22252.957809360883</v>
      </c>
      <c r="AG347" s="61">
        <f t="shared" ref="AG347" si="697">IF(AF347="","",AF347*$H$27+$N$27)</f>
        <v>27.060281642979337</v>
      </c>
    </row>
    <row r="348" spans="1:33" x14ac:dyDescent="0.55000000000000004">
      <c r="A348" s="131"/>
      <c r="B348" s="95"/>
      <c r="C348" s="95"/>
      <c r="D348" s="95"/>
      <c r="E348" s="95"/>
      <c r="F348" s="95"/>
      <c r="G348" s="95"/>
      <c r="H348" s="95"/>
      <c r="I348" s="95"/>
      <c r="J348" s="95"/>
      <c r="K348" s="95"/>
      <c r="L348" s="95"/>
      <c r="M348" s="88"/>
      <c r="N348" s="88"/>
      <c r="O348" s="95"/>
      <c r="P348" s="95"/>
      <c r="Q348" s="95"/>
      <c r="R348" s="95"/>
      <c r="S348" s="95"/>
      <c r="T348" s="88"/>
      <c r="U348" s="88"/>
      <c r="V348" s="95"/>
      <c r="W348" s="95"/>
      <c r="X348" s="95"/>
      <c r="Y348" s="95"/>
      <c r="Z348" s="95"/>
      <c r="AA348" s="95"/>
      <c r="AB348" s="70"/>
      <c r="AC348" s="60">
        <f t="shared" ref="AC348" si="698">IFERROR(AC347,"")</f>
        <v>22252.957809360883</v>
      </c>
      <c r="AD348" s="61">
        <f t="shared" si="670"/>
        <v>25.298013245033111</v>
      </c>
      <c r="AE348" s="3"/>
      <c r="AF348" s="60">
        <f t="shared" ref="AF348" si="699">IFERROR(AF347,"")</f>
        <v>22252.957809360883</v>
      </c>
      <c r="AG348" s="61">
        <f t="shared" ref="AG348" si="700">IF(AF348="","",$P$39)</f>
        <v>25.298013245033111</v>
      </c>
    </row>
    <row r="349" spans="1:33" x14ac:dyDescent="0.55000000000000004">
      <c r="A349" s="131"/>
      <c r="B349" s="95"/>
      <c r="C349" s="95"/>
      <c r="D349" s="95"/>
      <c r="E349" s="95"/>
      <c r="F349" s="95"/>
      <c r="G349" s="95"/>
      <c r="H349" s="95"/>
      <c r="I349" s="95"/>
      <c r="J349" s="95"/>
      <c r="K349" s="95"/>
      <c r="L349" s="95"/>
      <c r="M349" s="88"/>
      <c r="N349" s="88"/>
      <c r="O349" s="95"/>
      <c r="P349" s="95"/>
      <c r="Q349" s="95"/>
      <c r="R349" s="95"/>
      <c r="S349" s="95"/>
      <c r="T349" s="88"/>
      <c r="U349" s="88"/>
      <c r="V349" s="95"/>
      <c r="W349" s="95"/>
      <c r="X349" s="95"/>
      <c r="Y349" s="95"/>
      <c r="Z349" s="95"/>
      <c r="AA349" s="95"/>
      <c r="AB349" s="70"/>
      <c r="AC349" s="60">
        <f>IFERROR(IF(AC348+((($N$26-$N$27)/($H$26-$H$27)*-1))/178&gt;$C$34,MAX($AC$25:AC348),AC348+((($N$26-$N$27)/($H$26-$H$27)*-1))/178),MAX($AC$25:AC348))</f>
        <v>22391.174938611573</v>
      </c>
      <c r="AD349" s="61">
        <f t="shared" si="667"/>
        <v>24.700317550976102</v>
      </c>
      <c r="AE349" s="3"/>
      <c r="AF349" s="60">
        <f>IFERROR(IF(AF348+((($N$26-$N$27)/($H$26-$H$27)*-1))/178&gt;$C$34,MAX($AF$25:AF348),AF348+((($N$26-$N$27)/($H$26-$H$27)*-1))/178),MAX($AF$25:AF348))</f>
        <v>22391.174938611573</v>
      </c>
      <c r="AG349" s="61">
        <f t="shared" ref="AG349" si="701">IF(AF349="","",AF349*$H$27+$N$27)</f>
        <v>26.956618796041319</v>
      </c>
    </row>
    <row r="350" spans="1:33" x14ac:dyDescent="0.55000000000000004">
      <c r="A350" s="131"/>
      <c r="B350" s="95"/>
      <c r="C350" s="95"/>
      <c r="D350" s="95"/>
      <c r="E350" s="95"/>
      <c r="F350" s="95"/>
      <c r="G350" s="95"/>
      <c r="H350" s="95"/>
      <c r="I350" s="95"/>
      <c r="J350" s="95"/>
      <c r="K350" s="95"/>
      <c r="L350" s="95"/>
      <c r="M350" s="88"/>
      <c r="N350" s="88"/>
      <c r="O350" s="95"/>
      <c r="P350" s="95"/>
      <c r="Q350" s="95"/>
      <c r="R350" s="95"/>
      <c r="S350" s="95"/>
      <c r="T350" s="88"/>
      <c r="U350" s="88"/>
      <c r="V350" s="95"/>
      <c r="W350" s="95"/>
      <c r="X350" s="95"/>
      <c r="Y350" s="95"/>
      <c r="Z350" s="95"/>
      <c r="AA350" s="95"/>
      <c r="AB350" s="70"/>
      <c r="AC350" s="60">
        <f t="shared" ref="AC350" si="702">IFERROR(AC349,"")</f>
        <v>22391.174938611573</v>
      </c>
      <c r="AD350" s="61">
        <f t="shared" si="670"/>
        <v>25.298013245033111</v>
      </c>
      <c r="AE350" s="3"/>
      <c r="AF350" s="60">
        <f t="shared" ref="AF350" si="703">IFERROR(AF349,"")</f>
        <v>22391.174938611573</v>
      </c>
      <c r="AG350" s="61">
        <f t="shared" ref="AG350" si="704">IF(AF350="","",$P$39)</f>
        <v>25.298013245033111</v>
      </c>
    </row>
    <row r="351" spans="1:33" x14ac:dyDescent="0.55000000000000004">
      <c r="A351" s="131"/>
      <c r="B351" s="95"/>
      <c r="C351" s="95"/>
      <c r="D351" s="95"/>
      <c r="E351" s="95"/>
      <c r="F351" s="95"/>
      <c r="G351" s="95"/>
      <c r="H351" s="95"/>
      <c r="I351" s="95"/>
      <c r="J351" s="95"/>
      <c r="K351" s="95"/>
      <c r="L351" s="95"/>
      <c r="M351" s="88"/>
      <c r="N351" s="88"/>
      <c r="O351" s="95"/>
      <c r="P351" s="95"/>
      <c r="Q351" s="95"/>
      <c r="R351" s="95"/>
      <c r="S351" s="95"/>
      <c r="T351" s="88"/>
      <c r="U351" s="88"/>
      <c r="V351" s="95"/>
      <c r="W351" s="95"/>
      <c r="X351" s="95"/>
      <c r="Y351" s="95"/>
      <c r="Z351" s="95"/>
      <c r="AA351" s="95"/>
      <c r="AB351" s="70"/>
      <c r="AC351" s="60">
        <f>IFERROR(IF(AC350+((($N$26-$N$27)/($H$26-$H$27)*-1))/178&gt;$C$34,MAX($AC$25:AC350),AC350+((($N$26-$N$27)/($H$26-$H$27)*-1))/178),MAX($AC$25:AC350))</f>
        <v>22529.392067862264</v>
      </c>
      <c r="AD351" s="61">
        <f t="shared" si="667"/>
        <v>24.737673531854668</v>
      </c>
      <c r="AE351" s="3"/>
      <c r="AF351" s="60">
        <f>IFERROR(IF(AF350+((($N$26-$N$27)/($H$26-$H$27)*-1))/178&gt;$C$34,MAX($AF$25:AF350),AF350+((($N$26-$N$27)/($H$26-$H$27)*-1))/178),MAX($AF$25:AF350))</f>
        <v>22529.392067862264</v>
      </c>
      <c r="AG351" s="61">
        <f t="shared" ref="AG351" si="705">IF(AF351="","",AF351*$H$27+$N$27)</f>
        <v>26.852955949103301</v>
      </c>
    </row>
    <row r="352" spans="1:33" x14ac:dyDescent="0.55000000000000004">
      <c r="A352" s="131"/>
      <c r="B352" s="95"/>
      <c r="C352" s="95"/>
      <c r="D352" s="95"/>
      <c r="E352" s="95"/>
      <c r="F352" s="95"/>
      <c r="G352" s="95"/>
      <c r="H352" s="95"/>
      <c r="I352" s="95"/>
      <c r="J352" s="95"/>
      <c r="K352" s="95"/>
      <c r="L352" s="95"/>
      <c r="M352" s="88"/>
      <c r="N352" s="88"/>
      <c r="O352" s="95"/>
      <c r="P352" s="95"/>
      <c r="Q352" s="95"/>
      <c r="R352" s="95"/>
      <c r="S352" s="95"/>
      <c r="T352" s="88"/>
      <c r="U352" s="88"/>
      <c r="V352" s="95"/>
      <c r="W352" s="95"/>
      <c r="X352" s="95"/>
      <c r="Y352" s="95"/>
      <c r="Z352" s="95"/>
      <c r="AA352" s="95"/>
      <c r="AB352" s="70"/>
      <c r="AC352" s="60">
        <f t="shared" ref="AC352" si="706">IFERROR(AC351,"")</f>
        <v>22529.392067862264</v>
      </c>
      <c r="AD352" s="61">
        <f t="shared" si="670"/>
        <v>25.298013245033111</v>
      </c>
      <c r="AE352" s="3"/>
      <c r="AF352" s="60">
        <f t="shared" ref="AF352" si="707">IFERROR(AF351,"")</f>
        <v>22529.392067862264</v>
      </c>
      <c r="AG352" s="61">
        <f t="shared" ref="AG352" si="708">IF(AF352="","",$P$39)</f>
        <v>25.298013245033111</v>
      </c>
    </row>
    <row r="353" spans="1:33" x14ac:dyDescent="0.55000000000000004">
      <c r="A353" s="131"/>
      <c r="B353" s="95"/>
      <c r="C353" s="95"/>
      <c r="D353" s="95"/>
      <c r="E353" s="95"/>
      <c r="F353" s="95"/>
      <c r="G353" s="95"/>
      <c r="H353" s="95"/>
      <c r="I353" s="95"/>
      <c r="J353" s="95"/>
      <c r="K353" s="95"/>
      <c r="L353" s="95"/>
      <c r="M353" s="88"/>
      <c r="N353" s="88"/>
      <c r="O353" s="95"/>
      <c r="P353" s="95"/>
      <c r="Q353" s="95"/>
      <c r="R353" s="95"/>
      <c r="S353" s="95"/>
      <c r="T353" s="88"/>
      <c r="U353" s="88"/>
      <c r="V353" s="95"/>
      <c r="W353" s="95"/>
      <c r="X353" s="95"/>
      <c r="Y353" s="95"/>
      <c r="Z353" s="95"/>
      <c r="AA353" s="95"/>
      <c r="AB353" s="70"/>
      <c r="AC353" s="60">
        <f>IFERROR(IF(AC352+((($N$26-$N$27)/($H$26-$H$27)*-1))/178&gt;$C$34,MAX($AC$25:AC352),AC352+((($N$26-$N$27)/($H$26-$H$27)*-1))/178),MAX($AC$25:AC352))</f>
        <v>22667.609197112954</v>
      </c>
      <c r="AD353" s="61">
        <f t="shared" si="667"/>
        <v>24.77502951273323</v>
      </c>
      <c r="AE353" s="3"/>
      <c r="AF353" s="60">
        <f>IFERROR(IF(AF352+((($N$26-$N$27)/($H$26-$H$27)*-1))/178&gt;$C$34,MAX($AF$25:AF352),AF352+((($N$26-$N$27)/($H$26-$H$27)*-1))/178),MAX($AF$25:AF352))</f>
        <v>22667.609197112954</v>
      </c>
      <c r="AG353" s="61">
        <f t="shared" ref="AG353" si="709">IF(AF353="","",AF353*$H$27+$N$27)</f>
        <v>26.749293102165286</v>
      </c>
    </row>
    <row r="354" spans="1:33" x14ac:dyDescent="0.55000000000000004">
      <c r="A354" s="131"/>
      <c r="B354" s="95"/>
      <c r="C354" s="95"/>
      <c r="D354" s="95"/>
      <c r="E354" s="95"/>
      <c r="F354" s="95"/>
      <c r="G354" s="95"/>
      <c r="H354" s="95"/>
      <c r="I354" s="95"/>
      <c r="J354" s="95"/>
      <c r="K354" s="95"/>
      <c r="L354" s="95"/>
      <c r="M354" s="88"/>
      <c r="N354" s="88"/>
      <c r="O354" s="95"/>
      <c r="P354" s="95"/>
      <c r="Q354" s="95"/>
      <c r="R354" s="95"/>
      <c r="S354" s="95"/>
      <c r="T354" s="88"/>
      <c r="U354" s="88"/>
      <c r="V354" s="95"/>
      <c r="W354" s="95"/>
      <c r="X354" s="95"/>
      <c r="Y354" s="95"/>
      <c r="Z354" s="95"/>
      <c r="AA354" s="95"/>
      <c r="AB354" s="70"/>
      <c r="AC354" s="60">
        <f t="shared" ref="AC354" si="710">IFERROR(AC353,"")</f>
        <v>22667.609197112954</v>
      </c>
      <c r="AD354" s="61">
        <f t="shared" si="670"/>
        <v>25.298013245033111</v>
      </c>
      <c r="AE354" s="3"/>
      <c r="AF354" s="60">
        <f t="shared" ref="AF354" si="711">IFERROR(AF353,"")</f>
        <v>22667.609197112954</v>
      </c>
      <c r="AG354" s="61">
        <f t="shared" ref="AG354" si="712">IF(AF354="","",$P$39)</f>
        <v>25.298013245033111</v>
      </c>
    </row>
    <row r="355" spans="1:33" x14ac:dyDescent="0.55000000000000004">
      <c r="A355" s="131"/>
      <c r="B355" s="95"/>
      <c r="C355" s="95"/>
      <c r="D355" s="95"/>
      <c r="E355" s="95"/>
      <c r="F355" s="95"/>
      <c r="G355" s="95"/>
      <c r="H355" s="95"/>
      <c r="I355" s="95"/>
      <c r="J355" s="95"/>
      <c r="K355" s="95"/>
      <c r="L355" s="95"/>
      <c r="M355" s="88"/>
      <c r="N355" s="88"/>
      <c r="O355" s="95"/>
      <c r="P355" s="95"/>
      <c r="Q355" s="95"/>
      <c r="R355" s="95"/>
      <c r="S355" s="95"/>
      <c r="T355" s="88"/>
      <c r="U355" s="88"/>
      <c r="V355" s="95"/>
      <c r="W355" s="95"/>
      <c r="X355" s="95"/>
      <c r="Y355" s="95"/>
      <c r="Z355" s="95"/>
      <c r="AA355" s="95"/>
      <c r="AB355" s="70"/>
      <c r="AC355" s="60">
        <f>IFERROR(IF(AC354+((($N$26-$N$27)/($H$26-$H$27)*-1))/178&gt;$C$34,MAX($AC$25:AC354),AC354+((($N$26-$N$27)/($H$26-$H$27)*-1))/178),MAX($AC$25:AC354))</f>
        <v>22805.826326363644</v>
      </c>
      <c r="AD355" s="61">
        <f t="shared" si="667"/>
        <v>24.812385493611796</v>
      </c>
      <c r="AE355" s="3"/>
      <c r="AF355" s="60">
        <f>IFERROR(IF(AF354+((($N$26-$N$27)/($H$26-$H$27)*-1))/178&gt;$C$34,MAX($AF$25:AF354),AF354+((($N$26-$N$27)/($H$26-$H$27)*-1))/178),MAX($AF$25:AF354))</f>
        <v>22805.826326363644</v>
      </c>
      <c r="AG355" s="61">
        <f t="shared" ref="AG355" si="713">IF(AF355="","",AF355*$H$27+$N$27)</f>
        <v>26.645630255227267</v>
      </c>
    </row>
    <row r="356" spans="1:33" x14ac:dyDescent="0.55000000000000004">
      <c r="A356" s="131"/>
      <c r="B356" s="95"/>
      <c r="C356" s="95"/>
      <c r="D356" s="95"/>
      <c r="E356" s="95"/>
      <c r="F356" s="95"/>
      <c r="G356" s="95"/>
      <c r="H356" s="95"/>
      <c r="I356" s="95"/>
      <c r="J356" s="95"/>
      <c r="K356" s="95"/>
      <c r="L356" s="95"/>
      <c r="M356" s="88"/>
      <c r="N356" s="88"/>
      <c r="O356" s="95"/>
      <c r="P356" s="95"/>
      <c r="Q356" s="95"/>
      <c r="R356" s="95"/>
      <c r="S356" s="95"/>
      <c r="T356" s="88"/>
      <c r="U356" s="88"/>
      <c r="V356" s="95"/>
      <c r="W356" s="95"/>
      <c r="X356" s="95"/>
      <c r="Y356" s="95"/>
      <c r="Z356" s="95"/>
      <c r="AA356" s="95"/>
      <c r="AB356" s="70"/>
      <c r="AC356" s="60">
        <f t="shared" ref="AC356" si="714">IFERROR(AC355,"")</f>
        <v>22805.826326363644</v>
      </c>
      <c r="AD356" s="61">
        <f t="shared" si="670"/>
        <v>25.298013245033111</v>
      </c>
      <c r="AE356" s="3"/>
      <c r="AF356" s="60">
        <f t="shared" ref="AF356" si="715">IFERROR(AF355,"")</f>
        <v>22805.826326363644</v>
      </c>
      <c r="AG356" s="61">
        <f t="shared" ref="AG356" si="716">IF(AF356="","",$P$39)</f>
        <v>25.298013245033111</v>
      </c>
    </row>
    <row r="357" spans="1:33" x14ac:dyDescent="0.55000000000000004">
      <c r="A357" s="131"/>
      <c r="B357" s="95"/>
      <c r="C357" s="95"/>
      <c r="D357" s="95"/>
      <c r="E357" s="95"/>
      <c r="F357" s="95"/>
      <c r="G357" s="95"/>
      <c r="H357" s="95"/>
      <c r="I357" s="95"/>
      <c r="J357" s="95"/>
      <c r="K357" s="95"/>
      <c r="L357" s="95"/>
      <c r="M357" s="88"/>
      <c r="N357" s="88"/>
      <c r="O357" s="95"/>
      <c r="P357" s="95"/>
      <c r="Q357" s="95"/>
      <c r="R357" s="95"/>
      <c r="S357" s="95"/>
      <c r="T357" s="88"/>
      <c r="U357" s="88"/>
      <c r="V357" s="95"/>
      <c r="W357" s="95"/>
      <c r="X357" s="95"/>
      <c r="Y357" s="95"/>
      <c r="Z357" s="95"/>
      <c r="AA357" s="95"/>
      <c r="AB357" s="70"/>
      <c r="AC357" s="60">
        <f>IFERROR(IF(AC356+((($N$26-$N$27)/($H$26-$H$27)*-1))/178&gt;$C$34,MAX($AC$25:AC356),AC356+((($N$26-$N$27)/($H$26-$H$27)*-1))/178),MAX($AC$25:AC356))</f>
        <v>22944.043455614334</v>
      </c>
      <c r="AD357" s="61">
        <f t="shared" si="667"/>
        <v>24.849741474490362</v>
      </c>
      <c r="AE357" s="3"/>
      <c r="AF357" s="60">
        <f>IFERROR(IF(AF356+((($N$26-$N$27)/($H$26-$H$27)*-1))/178&gt;$C$34,MAX($AF$25:AF356),AF356+((($N$26-$N$27)/($H$26-$H$27)*-1))/178),MAX($AF$25:AF356))</f>
        <v>22944.043455614334</v>
      </c>
      <c r="AG357" s="61">
        <f t="shared" ref="AG357" si="717">IF(AF357="","",AF357*$H$27+$N$27)</f>
        <v>26.541967408289249</v>
      </c>
    </row>
    <row r="358" spans="1:33" x14ac:dyDescent="0.55000000000000004">
      <c r="A358" s="131"/>
      <c r="B358" s="95"/>
      <c r="C358" s="95"/>
      <c r="D358" s="95"/>
      <c r="E358" s="95"/>
      <c r="F358" s="95"/>
      <c r="G358" s="95"/>
      <c r="H358" s="95"/>
      <c r="I358" s="95"/>
      <c r="J358" s="95"/>
      <c r="K358" s="95"/>
      <c r="L358" s="95"/>
      <c r="M358" s="88"/>
      <c r="N358" s="88"/>
      <c r="O358" s="95"/>
      <c r="P358" s="95"/>
      <c r="Q358" s="95"/>
      <c r="R358" s="95"/>
      <c r="S358" s="95"/>
      <c r="T358" s="88"/>
      <c r="U358" s="88"/>
      <c r="V358" s="95"/>
      <c r="W358" s="95"/>
      <c r="X358" s="95"/>
      <c r="Y358" s="95"/>
      <c r="Z358" s="95"/>
      <c r="AA358" s="95"/>
      <c r="AB358" s="70"/>
      <c r="AC358" s="60">
        <f t="shared" ref="AC358" si="718">IFERROR(AC357,"")</f>
        <v>22944.043455614334</v>
      </c>
      <c r="AD358" s="61">
        <f t="shared" si="670"/>
        <v>25.298013245033111</v>
      </c>
      <c r="AE358" s="3"/>
      <c r="AF358" s="60">
        <f t="shared" ref="AF358" si="719">IFERROR(AF357,"")</f>
        <v>22944.043455614334</v>
      </c>
      <c r="AG358" s="61">
        <f t="shared" ref="AG358" si="720">IF(AF358="","",$P$39)</f>
        <v>25.298013245033111</v>
      </c>
    </row>
    <row r="359" spans="1:33" x14ac:dyDescent="0.55000000000000004">
      <c r="A359" s="131"/>
      <c r="B359" s="95"/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M359" s="88"/>
      <c r="N359" s="88"/>
      <c r="O359" s="95"/>
      <c r="P359" s="95"/>
      <c r="Q359" s="95"/>
      <c r="R359" s="95"/>
      <c r="S359" s="95"/>
      <c r="T359" s="88"/>
      <c r="U359" s="88"/>
      <c r="V359" s="95"/>
      <c r="W359" s="95"/>
      <c r="X359" s="95"/>
      <c r="Y359" s="95"/>
      <c r="Z359" s="95"/>
      <c r="AA359" s="95"/>
      <c r="AB359" s="70"/>
      <c r="AC359" s="60">
        <f>IFERROR(IF(AC358+((($N$26-$N$27)/($H$26-$H$27)*-1))/178&gt;$C$34,MAX($AC$25:AC358),AC358+((($N$26-$N$27)/($H$26-$H$27)*-1))/178),MAX($AC$25:AC358))</f>
        <v>23082.260584865024</v>
      </c>
      <c r="AD359" s="61">
        <f t="shared" si="667"/>
        <v>24.887097455368924</v>
      </c>
      <c r="AE359" s="3"/>
      <c r="AF359" s="60">
        <f>IFERROR(IF(AF358+((($N$26-$N$27)/($H$26-$H$27)*-1))/178&gt;$C$34,MAX($AF$25:AF358),AF358+((($N$26-$N$27)/($H$26-$H$27)*-1))/178),MAX($AF$25:AF358))</f>
        <v>23082.260584865024</v>
      </c>
      <c r="AG359" s="61">
        <f t="shared" ref="AG359" si="721">IF(AF359="","",AF359*$H$27+$N$27)</f>
        <v>26.438304561351231</v>
      </c>
    </row>
    <row r="360" spans="1:33" x14ac:dyDescent="0.55000000000000004">
      <c r="A360" s="131"/>
      <c r="B360" s="95"/>
      <c r="C360" s="95"/>
      <c r="D360" s="95"/>
      <c r="E360" s="95"/>
      <c r="F360" s="95"/>
      <c r="G360" s="95"/>
      <c r="H360" s="95"/>
      <c r="I360" s="95"/>
      <c r="J360" s="95"/>
      <c r="K360" s="95"/>
      <c r="L360" s="95"/>
      <c r="M360" s="88"/>
      <c r="N360" s="88"/>
      <c r="O360" s="95"/>
      <c r="P360" s="95"/>
      <c r="Q360" s="95"/>
      <c r="R360" s="95"/>
      <c r="S360" s="95"/>
      <c r="T360" s="88"/>
      <c r="U360" s="88"/>
      <c r="V360" s="95"/>
      <c r="W360" s="95"/>
      <c r="X360" s="95"/>
      <c r="Y360" s="95"/>
      <c r="Z360" s="95"/>
      <c r="AA360" s="95"/>
      <c r="AB360" s="70"/>
      <c r="AC360" s="60">
        <f t="shared" ref="AC360" si="722">IFERROR(AC359,"")</f>
        <v>23082.260584865024</v>
      </c>
      <c r="AD360" s="61">
        <f t="shared" si="670"/>
        <v>25.298013245033111</v>
      </c>
      <c r="AE360" s="3"/>
      <c r="AF360" s="60">
        <f t="shared" ref="AF360" si="723">IFERROR(AF359,"")</f>
        <v>23082.260584865024</v>
      </c>
      <c r="AG360" s="61">
        <f t="shared" ref="AG360" si="724">IF(AF360="","",$P$39)</f>
        <v>25.298013245033111</v>
      </c>
    </row>
    <row r="361" spans="1:33" x14ac:dyDescent="0.55000000000000004">
      <c r="A361" s="131"/>
      <c r="B361" s="95"/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M361" s="88"/>
      <c r="N361" s="88"/>
      <c r="O361" s="95"/>
      <c r="P361" s="95"/>
      <c r="Q361" s="95"/>
      <c r="R361" s="95"/>
      <c r="S361" s="95"/>
      <c r="T361" s="88"/>
      <c r="U361" s="88"/>
      <c r="V361" s="95"/>
      <c r="W361" s="95"/>
      <c r="X361" s="95"/>
      <c r="Y361" s="95"/>
      <c r="Z361" s="95"/>
      <c r="AA361" s="95"/>
      <c r="AB361" s="70"/>
      <c r="AC361" s="60">
        <f>IFERROR(IF(AC360+((($N$26-$N$27)/($H$26-$H$27)*-1))/178&gt;$C$34,MAX($AC$25:AC360),AC360+((($N$26-$N$27)/($H$26-$H$27)*-1))/178),MAX($AC$25:AC360))</f>
        <v>23220.477714115714</v>
      </c>
      <c r="AD361" s="61">
        <f t="shared" si="667"/>
        <v>24.924453436247489</v>
      </c>
      <c r="AE361" s="3"/>
      <c r="AF361" s="60">
        <f>IFERROR(IF(AF360+((($N$26-$N$27)/($H$26-$H$27)*-1))/178&gt;$C$34,MAX($AF$25:AF360),AF360+((($N$26-$N$27)/($H$26-$H$27)*-1))/178),MAX($AF$25:AF360))</f>
        <v>23220.477714115714</v>
      </c>
      <c r="AG361" s="61">
        <f t="shared" ref="AG361" si="725">IF(AF361="","",AF361*$H$27+$N$27)</f>
        <v>26.334641714413213</v>
      </c>
    </row>
    <row r="362" spans="1:33" x14ac:dyDescent="0.55000000000000004">
      <c r="A362" s="131"/>
      <c r="B362" s="95"/>
      <c r="C362" s="95"/>
      <c r="D362" s="95"/>
      <c r="E362" s="95"/>
      <c r="F362" s="95"/>
      <c r="G362" s="95"/>
      <c r="H362" s="95"/>
      <c r="I362" s="95"/>
      <c r="J362" s="95"/>
      <c r="K362" s="95"/>
      <c r="L362" s="95"/>
      <c r="M362" s="88"/>
      <c r="N362" s="88"/>
      <c r="O362" s="95"/>
      <c r="P362" s="95"/>
      <c r="Q362" s="95"/>
      <c r="R362" s="95"/>
      <c r="S362" s="95"/>
      <c r="T362" s="88"/>
      <c r="U362" s="88"/>
      <c r="V362" s="95"/>
      <c r="W362" s="95"/>
      <c r="X362" s="95"/>
      <c r="Y362" s="95"/>
      <c r="Z362" s="95"/>
      <c r="AA362" s="95"/>
      <c r="AB362" s="70"/>
      <c r="AC362" s="60">
        <f t="shared" ref="AC362" si="726">IFERROR(AC361,"")</f>
        <v>23220.477714115714</v>
      </c>
      <c r="AD362" s="61">
        <f t="shared" si="670"/>
        <v>25.298013245033111</v>
      </c>
      <c r="AE362" s="3"/>
      <c r="AF362" s="60">
        <f t="shared" ref="AF362" si="727">IFERROR(AF361,"")</f>
        <v>23220.477714115714</v>
      </c>
      <c r="AG362" s="61">
        <f t="shared" ref="AG362" si="728">IF(AF362="","",$P$39)</f>
        <v>25.298013245033111</v>
      </c>
    </row>
    <row r="363" spans="1:33" x14ac:dyDescent="0.55000000000000004">
      <c r="A363" s="131"/>
      <c r="B363" s="95"/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88"/>
      <c r="N363" s="88"/>
      <c r="O363" s="95"/>
      <c r="P363" s="95"/>
      <c r="Q363" s="95"/>
      <c r="R363" s="95"/>
      <c r="S363" s="95"/>
      <c r="T363" s="88"/>
      <c r="U363" s="88"/>
      <c r="V363" s="95"/>
      <c r="W363" s="95"/>
      <c r="X363" s="95"/>
      <c r="Y363" s="95"/>
      <c r="Z363" s="95"/>
      <c r="AA363" s="95"/>
      <c r="AB363" s="70"/>
      <c r="AC363" s="60">
        <f>IFERROR(IF(AC362+((($N$26-$N$27)/($H$26-$H$27)*-1))/178&gt;$C$34,MAX($AC$25:AC362),AC362+((($N$26-$N$27)/($H$26-$H$27)*-1))/178),MAX($AC$25:AC362))</f>
        <v>23358.694843366404</v>
      </c>
      <c r="AD363" s="61">
        <f t="shared" si="667"/>
        <v>24.961809417126055</v>
      </c>
      <c r="AE363" s="3"/>
      <c r="AF363" s="60">
        <f>IFERROR(IF(AF362+((($N$26-$N$27)/($H$26-$H$27)*-1))/178&gt;$C$34,MAX($AF$25:AF362),AF362+((($N$26-$N$27)/($H$26-$H$27)*-1))/178),MAX($AF$25:AF362))</f>
        <v>23358.694843366404</v>
      </c>
      <c r="AG363" s="61">
        <f t="shared" ref="AG363" si="729">IF(AF363="","",AF363*$H$27+$N$27)</f>
        <v>26.230978867475198</v>
      </c>
    </row>
    <row r="364" spans="1:33" x14ac:dyDescent="0.55000000000000004">
      <c r="A364" s="131"/>
      <c r="B364" s="95"/>
      <c r="C364" s="95"/>
      <c r="D364" s="95"/>
      <c r="E364" s="95"/>
      <c r="F364" s="95"/>
      <c r="G364" s="95"/>
      <c r="H364" s="95"/>
      <c r="I364" s="95"/>
      <c r="J364" s="95"/>
      <c r="K364" s="95"/>
      <c r="L364" s="95"/>
      <c r="M364" s="88"/>
      <c r="N364" s="88"/>
      <c r="O364" s="95"/>
      <c r="P364" s="95"/>
      <c r="Q364" s="95"/>
      <c r="R364" s="95"/>
      <c r="S364" s="95"/>
      <c r="T364" s="88"/>
      <c r="U364" s="88"/>
      <c r="V364" s="95"/>
      <c r="W364" s="95"/>
      <c r="X364" s="95"/>
      <c r="Y364" s="95"/>
      <c r="Z364" s="95"/>
      <c r="AA364" s="95"/>
      <c r="AB364" s="70"/>
      <c r="AC364" s="60">
        <f t="shared" ref="AC364" si="730">IFERROR(AC363,"")</f>
        <v>23358.694843366404</v>
      </c>
      <c r="AD364" s="61">
        <f t="shared" si="670"/>
        <v>25.298013245033111</v>
      </c>
      <c r="AE364" s="3"/>
      <c r="AF364" s="60">
        <f t="shared" ref="AF364" si="731">IFERROR(AF363,"")</f>
        <v>23358.694843366404</v>
      </c>
      <c r="AG364" s="61">
        <f t="shared" ref="AG364" si="732">IF(AF364="","",$P$39)</f>
        <v>25.298013245033111</v>
      </c>
    </row>
    <row r="365" spans="1:33" x14ac:dyDescent="0.55000000000000004">
      <c r="A365" s="131"/>
      <c r="B365" s="95"/>
      <c r="C365" s="95"/>
      <c r="D365" s="95"/>
      <c r="E365" s="95"/>
      <c r="F365" s="95"/>
      <c r="G365" s="95"/>
      <c r="H365" s="95"/>
      <c r="I365" s="95"/>
      <c r="J365" s="95"/>
      <c r="K365" s="95"/>
      <c r="L365" s="95"/>
      <c r="M365" s="88"/>
      <c r="N365" s="88"/>
      <c r="O365" s="95"/>
      <c r="P365" s="95"/>
      <c r="Q365" s="95"/>
      <c r="R365" s="95"/>
      <c r="S365" s="95"/>
      <c r="T365" s="88"/>
      <c r="U365" s="88"/>
      <c r="V365" s="95"/>
      <c r="W365" s="95"/>
      <c r="X365" s="95"/>
      <c r="Y365" s="95"/>
      <c r="Z365" s="95"/>
      <c r="AA365" s="95"/>
      <c r="AB365" s="70"/>
      <c r="AC365" s="60">
        <f>IFERROR(IF(AC364+((($N$26-$N$27)/($H$26-$H$27)*-1))/178&gt;$C$34,MAX($AC$25:AC364),AC364+((($N$26-$N$27)/($H$26-$H$27)*-1))/178),MAX($AC$25:AC364))</f>
        <v>23496.911972617094</v>
      </c>
      <c r="AD365" s="61">
        <f t="shared" si="667"/>
        <v>24.999165398004621</v>
      </c>
      <c r="AE365" s="3"/>
      <c r="AF365" s="60">
        <f>IFERROR(IF(AF364+((($N$26-$N$27)/($H$26-$H$27)*-1))/178&gt;$C$34,MAX($AF$25:AF364),AF364+((($N$26-$N$27)/($H$26-$H$27)*-1))/178),MAX($AF$25:AF364))</f>
        <v>23496.911972617094</v>
      </c>
      <c r="AG365" s="61">
        <f t="shared" ref="AG365" si="733">IF(AF365="","",AF365*$H$27+$N$27)</f>
        <v>26.127316020537179</v>
      </c>
    </row>
    <row r="366" spans="1:33" x14ac:dyDescent="0.55000000000000004">
      <c r="A366" s="131"/>
      <c r="B366" s="95"/>
      <c r="C366" s="95"/>
      <c r="D366" s="95"/>
      <c r="E366" s="95"/>
      <c r="F366" s="95"/>
      <c r="G366" s="95"/>
      <c r="H366" s="95"/>
      <c r="I366" s="95"/>
      <c r="J366" s="95"/>
      <c r="K366" s="95"/>
      <c r="L366" s="95"/>
      <c r="M366" s="88"/>
      <c r="N366" s="88"/>
      <c r="O366" s="95"/>
      <c r="P366" s="95"/>
      <c r="Q366" s="95"/>
      <c r="R366" s="95"/>
      <c r="S366" s="95"/>
      <c r="T366" s="88"/>
      <c r="U366" s="88"/>
      <c r="V366" s="95"/>
      <c r="W366" s="95"/>
      <c r="X366" s="95"/>
      <c r="Y366" s="95"/>
      <c r="Z366" s="95"/>
      <c r="AA366" s="95"/>
      <c r="AB366" s="70"/>
      <c r="AC366" s="60">
        <f t="shared" ref="AC366" si="734">IFERROR(AC365,"")</f>
        <v>23496.911972617094</v>
      </c>
      <c r="AD366" s="61">
        <f t="shared" si="670"/>
        <v>25.298013245033111</v>
      </c>
      <c r="AE366" s="3"/>
      <c r="AF366" s="60">
        <f t="shared" ref="AF366" si="735">IFERROR(AF365,"")</f>
        <v>23496.911972617094</v>
      </c>
      <c r="AG366" s="61">
        <f t="shared" ref="AG366" si="736">IF(AF366="","",$P$39)</f>
        <v>25.298013245033111</v>
      </c>
    </row>
    <row r="367" spans="1:33" x14ac:dyDescent="0.55000000000000004">
      <c r="A367" s="131"/>
      <c r="B367" s="95"/>
      <c r="C367" s="95"/>
      <c r="D367" s="95"/>
      <c r="E367" s="95"/>
      <c r="F367" s="95"/>
      <c r="G367" s="95"/>
      <c r="H367" s="95"/>
      <c r="I367" s="95"/>
      <c r="J367" s="95"/>
      <c r="K367" s="95"/>
      <c r="L367" s="95"/>
      <c r="M367" s="88"/>
      <c r="N367" s="88"/>
      <c r="O367" s="95"/>
      <c r="P367" s="95"/>
      <c r="Q367" s="95"/>
      <c r="R367" s="95"/>
      <c r="S367" s="95"/>
      <c r="T367" s="88"/>
      <c r="U367" s="88"/>
      <c r="V367" s="95"/>
      <c r="W367" s="95"/>
      <c r="X367" s="95"/>
      <c r="Y367" s="95"/>
      <c r="Z367" s="95"/>
      <c r="AA367" s="95"/>
      <c r="AB367" s="70"/>
      <c r="AC367" s="60">
        <f>IFERROR(IF(AC366+((($N$26-$N$27)/($H$26-$H$27)*-1))/178&gt;$C$34,MAX($AC$25:AC366),AC366+((($N$26-$N$27)/($H$26-$H$27)*-1))/178),MAX($AC$25:AC366))</f>
        <v>23635.129101867784</v>
      </c>
      <c r="AD367" s="61">
        <f t="shared" si="667"/>
        <v>25.036521378883187</v>
      </c>
      <c r="AE367" s="3"/>
      <c r="AF367" s="60">
        <f>IFERROR(IF(AF366+((($N$26-$N$27)/($H$26-$H$27)*-1))/178&gt;$C$34,MAX($AF$25:AF366),AF366+((($N$26-$N$27)/($H$26-$H$27)*-1))/178),MAX($AF$25:AF366))</f>
        <v>23635.129101867784</v>
      </c>
      <c r="AG367" s="61">
        <f t="shared" ref="AG367" si="737">IF(AF367="","",AF367*$H$27+$N$27)</f>
        <v>26.023653173599161</v>
      </c>
    </row>
    <row r="368" spans="1:33" x14ac:dyDescent="0.55000000000000004">
      <c r="A368" s="131"/>
      <c r="B368" s="95"/>
      <c r="C368" s="95"/>
      <c r="D368" s="95"/>
      <c r="E368" s="95"/>
      <c r="F368" s="95"/>
      <c r="G368" s="95"/>
      <c r="H368" s="95"/>
      <c r="I368" s="95"/>
      <c r="J368" s="95"/>
      <c r="K368" s="95"/>
      <c r="L368" s="95"/>
      <c r="M368" s="88"/>
      <c r="N368" s="88"/>
      <c r="O368" s="95"/>
      <c r="P368" s="95"/>
      <c r="Q368" s="95"/>
      <c r="R368" s="95"/>
      <c r="S368" s="95"/>
      <c r="T368" s="88"/>
      <c r="U368" s="88"/>
      <c r="V368" s="95"/>
      <c r="W368" s="95"/>
      <c r="X368" s="95"/>
      <c r="Y368" s="95"/>
      <c r="Z368" s="95"/>
      <c r="AA368" s="95"/>
      <c r="AB368" s="70"/>
      <c r="AC368" s="60">
        <f t="shared" ref="AC368" si="738">IFERROR(AC367,"")</f>
        <v>23635.129101867784</v>
      </c>
      <c r="AD368" s="61">
        <f t="shared" si="670"/>
        <v>25.298013245033111</v>
      </c>
      <c r="AE368" s="3"/>
      <c r="AF368" s="60">
        <f t="shared" ref="AF368" si="739">IFERROR(AF367,"")</f>
        <v>23635.129101867784</v>
      </c>
      <c r="AG368" s="61">
        <f t="shared" ref="AG368" si="740">IF(AF368="","",$P$39)</f>
        <v>25.298013245033111</v>
      </c>
    </row>
    <row r="369" spans="1:33" x14ac:dyDescent="0.55000000000000004">
      <c r="A369" s="131"/>
      <c r="B369" s="95"/>
      <c r="C369" s="95"/>
      <c r="D369" s="95"/>
      <c r="E369" s="95"/>
      <c r="F369" s="95"/>
      <c r="G369" s="95"/>
      <c r="H369" s="95"/>
      <c r="I369" s="95"/>
      <c r="J369" s="95"/>
      <c r="K369" s="95"/>
      <c r="L369" s="95"/>
      <c r="M369" s="88"/>
      <c r="N369" s="88"/>
      <c r="O369" s="95"/>
      <c r="P369" s="95"/>
      <c r="Q369" s="95"/>
      <c r="R369" s="95"/>
      <c r="S369" s="95"/>
      <c r="T369" s="88"/>
      <c r="U369" s="88"/>
      <c r="V369" s="95"/>
      <c r="W369" s="95"/>
      <c r="X369" s="95"/>
      <c r="Y369" s="95"/>
      <c r="Z369" s="95"/>
      <c r="AA369" s="95"/>
      <c r="AB369" s="70"/>
      <c r="AC369" s="60">
        <f>IFERROR(IF(AC368+((($N$26-$N$27)/($H$26-$H$27)*-1))/178&gt;$C$34,MAX($AC$25:AC368),AC368+((($N$26-$N$27)/($H$26-$H$27)*-1))/178),MAX($AC$25:AC368))</f>
        <v>23773.346231118474</v>
      </c>
      <c r="AD369" s="61">
        <f t="shared" si="667"/>
        <v>25.073877359761752</v>
      </c>
      <c r="AE369" s="3"/>
      <c r="AF369" s="60">
        <f>IFERROR(IF(AF368+((($N$26-$N$27)/($H$26-$H$27)*-1))/178&gt;$C$34,MAX($AF$25:AF368),AF368+((($N$26-$N$27)/($H$26-$H$27)*-1))/178),MAX($AF$25:AF368))</f>
        <v>23773.346231118474</v>
      </c>
      <c r="AG369" s="61">
        <f t="shared" ref="AG369" si="741">IF(AF369="","",AF369*$H$27+$N$27)</f>
        <v>25.919990326661143</v>
      </c>
    </row>
    <row r="370" spans="1:33" x14ac:dyDescent="0.55000000000000004">
      <c r="A370" s="131"/>
      <c r="B370" s="95"/>
      <c r="C370" s="95"/>
      <c r="D370" s="95"/>
      <c r="E370" s="95"/>
      <c r="F370" s="95"/>
      <c r="G370" s="95"/>
      <c r="H370" s="95"/>
      <c r="I370" s="95"/>
      <c r="J370" s="95"/>
      <c r="K370" s="95"/>
      <c r="L370" s="95"/>
      <c r="M370" s="88"/>
      <c r="N370" s="88"/>
      <c r="O370" s="95"/>
      <c r="P370" s="95"/>
      <c r="Q370" s="95"/>
      <c r="R370" s="95"/>
      <c r="S370" s="95"/>
      <c r="T370" s="88"/>
      <c r="U370" s="88"/>
      <c r="V370" s="95"/>
      <c r="W370" s="95"/>
      <c r="X370" s="95"/>
      <c r="Y370" s="95"/>
      <c r="Z370" s="95"/>
      <c r="AA370" s="95"/>
      <c r="AB370" s="70"/>
      <c r="AC370" s="60">
        <f t="shared" ref="AC370" si="742">IFERROR(AC369,"")</f>
        <v>23773.346231118474</v>
      </c>
      <c r="AD370" s="61">
        <f t="shared" si="670"/>
        <v>25.298013245033111</v>
      </c>
      <c r="AE370" s="3"/>
      <c r="AF370" s="60">
        <f t="shared" ref="AF370" si="743">IFERROR(AF369,"")</f>
        <v>23773.346231118474</v>
      </c>
      <c r="AG370" s="61">
        <f t="shared" ref="AG370" si="744">IF(AF370="","",$P$39)</f>
        <v>25.298013245033111</v>
      </c>
    </row>
    <row r="371" spans="1:33" x14ac:dyDescent="0.55000000000000004">
      <c r="A371" s="131"/>
      <c r="B371" s="95"/>
      <c r="C371" s="95"/>
      <c r="D371" s="95"/>
      <c r="E371" s="95"/>
      <c r="F371" s="95"/>
      <c r="G371" s="95"/>
      <c r="H371" s="95"/>
      <c r="I371" s="95"/>
      <c r="J371" s="95"/>
      <c r="K371" s="95"/>
      <c r="L371" s="95"/>
      <c r="M371" s="88"/>
      <c r="N371" s="88"/>
      <c r="O371" s="95"/>
      <c r="P371" s="95"/>
      <c r="Q371" s="95"/>
      <c r="R371" s="95"/>
      <c r="S371" s="95"/>
      <c r="T371" s="88"/>
      <c r="U371" s="88"/>
      <c r="V371" s="95"/>
      <c r="W371" s="95"/>
      <c r="X371" s="95"/>
      <c r="Y371" s="95"/>
      <c r="Z371" s="95"/>
      <c r="AA371" s="95"/>
      <c r="AB371" s="70"/>
      <c r="AC371" s="60">
        <f>IFERROR(IF(AC370+((($N$26-$N$27)/($H$26-$H$27)*-1))/178&gt;$C$34,MAX($AC$25:AC370),AC370+((($N$26-$N$27)/($H$26-$H$27)*-1))/178),MAX($AC$25:AC370))</f>
        <v>23911.563360369164</v>
      </c>
      <c r="AD371" s="61">
        <f t="shared" si="667"/>
        <v>25.111233340640315</v>
      </c>
      <c r="AE371" s="3"/>
      <c r="AF371" s="60">
        <f>IFERROR(IF(AF370+((($N$26-$N$27)/($H$26-$H$27)*-1))/178&gt;$C$34,MAX($AF$25:AF370),AF370+((($N$26-$N$27)/($H$26-$H$27)*-1))/178),MAX($AF$25:AF370))</f>
        <v>23911.563360369164</v>
      </c>
      <c r="AG371" s="61">
        <f t="shared" ref="AG371" si="745">IF(AF371="","",AF371*$H$27+$N$27)</f>
        <v>25.816327479723128</v>
      </c>
    </row>
    <row r="372" spans="1:33" x14ac:dyDescent="0.55000000000000004">
      <c r="A372" s="131"/>
      <c r="B372" s="95"/>
      <c r="C372" s="95"/>
      <c r="D372" s="95"/>
      <c r="E372" s="95"/>
      <c r="F372" s="95"/>
      <c r="G372" s="95"/>
      <c r="H372" s="95"/>
      <c r="I372" s="95"/>
      <c r="J372" s="95"/>
      <c r="K372" s="95"/>
      <c r="L372" s="95"/>
      <c r="M372" s="88"/>
      <c r="N372" s="88"/>
      <c r="O372" s="95"/>
      <c r="P372" s="95"/>
      <c r="Q372" s="95"/>
      <c r="R372" s="95"/>
      <c r="S372" s="95"/>
      <c r="T372" s="88"/>
      <c r="U372" s="88"/>
      <c r="V372" s="95"/>
      <c r="W372" s="95"/>
      <c r="X372" s="95"/>
      <c r="Y372" s="95"/>
      <c r="Z372" s="95"/>
      <c r="AA372" s="95"/>
      <c r="AB372" s="70"/>
      <c r="AC372" s="60">
        <f t="shared" ref="AC372" si="746">IFERROR(AC371,"")</f>
        <v>23911.563360369164</v>
      </c>
      <c r="AD372" s="61">
        <f t="shared" si="670"/>
        <v>25.298013245033111</v>
      </c>
      <c r="AE372" s="3"/>
      <c r="AF372" s="60">
        <f t="shared" ref="AF372" si="747">IFERROR(AF371,"")</f>
        <v>23911.563360369164</v>
      </c>
      <c r="AG372" s="61">
        <f t="shared" ref="AG372" si="748">IF(AF372="","",$P$39)</f>
        <v>25.298013245033111</v>
      </c>
    </row>
    <row r="373" spans="1:33" x14ac:dyDescent="0.55000000000000004">
      <c r="A373" s="131"/>
      <c r="B373" s="95"/>
      <c r="C373" s="95"/>
      <c r="D373" s="95"/>
      <c r="E373" s="95"/>
      <c r="F373" s="95"/>
      <c r="G373" s="95"/>
      <c r="H373" s="95"/>
      <c r="I373" s="95"/>
      <c r="J373" s="95"/>
      <c r="K373" s="95"/>
      <c r="L373" s="95"/>
      <c r="M373" s="88"/>
      <c r="N373" s="88"/>
      <c r="O373" s="95"/>
      <c r="P373" s="95"/>
      <c r="Q373" s="95"/>
      <c r="R373" s="95"/>
      <c r="S373" s="95"/>
      <c r="T373" s="88"/>
      <c r="U373" s="88"/>
      <c r="V373" s="95"/>
      <c r="W373" s="95"/>
      <c r="X373" s="95"/>
      <c r="Y373" s="95"/>
      <c r="Z373" s="95"/>
      <c r="AA373" s="95"/>
      <c r="AB373" s="70"/>
      <c r="AC373" s="60">
        <f>IFERROR(IF(AC372+((($N$26-$N$27)/($H$26-$H$27)*-1))/178&gt;$C$34,MAX($AC$25:AC372),AC372+((($N$26-$N$27)/($H$26-$H$27)*-1))/178),MAX($AC$25:AC372))</f>
        <v>24049.780489619854</v>
      </c>
      <c r="AD373" s="61">
        <f t="shared" si="667"/>
        <v>25.14858932151888</v>
      </c>
      <c r="AE373" s="3"/>
      <c r="AF373" s="60">
        <f>IFERROR(IF(AF372+((($N$26-$N$27)/($H$26-$H$27)*-1))/178&gt;$C$34,MAX($AF$25:AF372),AF372+((($N$26-$N$27)/($H$26-$H$27)*-1))/178),MAX($AF$25:AF372))</f>
        <v>24049.780489619854</v>
      </c>
      <c r="AG373" s="61">
        <f t="shared" ref="AG373" si="749">IF(AF373="","",AF373*$H$27+$N$27)</f>
        <v>25.71266463278511</v>
      </c>
    </row>
    <row r="374" spans="1:33" x14ac:dyDescent="0.55000000000000004">
      <c r="A374" s="131"/>
      <c r="B374" s="95"/>
      <c r="C374" s="95"/>
      <c r="D374" s="95"/>
      <c r="E374" s="95"/>
      <c r="F374" s="95"/>
      <c r="G374" s="95"/>
      <c r="H374" s="95"/>
      <c r="I374" s="95"/>
      <c r="J374" s="95"/>
      <c r="K374" s="95"/>
      <c r="L374" s="95"/>
      <c r="M374" s="88"/>
      <c r="N374" s="88"/>
      <c r="O374" s="95"/>
      <c r="P374" s="95"/>
      <c r="Q374" s="95"/>
      <c r="R374" s="95"/>
      <c r="S374" s="95"/>
      <c r="T374" s="88"/>
      <c r="U374" s="88"/>
      <c r="V374" s="95"/>
      <c r="W374" s="95"/>
      <c r="X374" s="95"/>
      <c r="Y374" s="95"/>
      <c r="Z374" s="95"/>
      <c r="AA374" s="95"/>
      <c r="AB374" s="70"/>
      <c r="AC374" s="60">
        <f t="shared" ref="AC374" si="750">IFERROR(AC373,"")</f>
        <v>24049.780489619854</v>
      </c>
      <c r="AD374" s="61">
        <f t="shared" si="670"/>
        <v>25.298013245033111</v>
      </c>
      <c r="AE374" s="3"/>
      <c r="AF374" s="60">
        <f t="shared" ref="AF374" si="751">IFERROR(AF373,"")</f>
        <v>24049.780489619854</v>
      </c>
      <c r="AG374" s="61">
        <f t="shared" ref="AG374" si="752">IF(AF374="","",$P$39)</f>
        <v>25.298013245033111</v>
      </c>
    </row>
    <row r="375" spans="1:33" x14ac:dyDescent="0.55000000000000004">
      <c r="A375" s="131"/>
      <c r="B375" s="95"/>
      <c r="C375" s="95"/>
      <c r="D375" s="95"/>
      <c r="E375" s="95"/>
      <c r="F375" s="95"/>
      <c r="G375" s="95"/>
      <c r="H375" s="95"/>
      <c r="I375" s="95"/>
      <c r="J375" s="95"/>
      <c r="K375" s="95"/>
      <c r="L375" s="95"/>
      <c r="M375" s="88"/>
      <c r="N375" s="88"/>
      <c r="O375" s="95"/>
      <c r="P375" s="95"/>
      <c r="Q375" s="95"/>
      <c r="R375" s="95"/>
      <c r="S375" s="95"/>
      <c r="T375" s="88"/>
      <c r="U375" s="88"/>
      <c r="V375" s="95"/>
      <c r="W375" s="95"/>
      <c r="X375" s="95"/>
      <c r="Y375" s="95"/>
      <c r="Z375" s="95"/>
      <c r="AA375" s="95"/>
      <c r="AB375" s="70"/>
      <c r="AC375" s="60">
        <f>IFERROR(IF(AC374+((($N$26-$N$27)/($H$26-$H$27)*-1))/178&gt;$C$34,MAX($AC$25:AC374),AC374+((($N$26-$N$27)/($H$26-$H$27)*-1))/178),MAX($AC$25:AC374))</f>
        <v>24187.997618870544</v>
      </c>
      <c r="AD375" s="61">
        <f t="shared" si="667"/>
        <v>25.185945302397446</v>
      </c>
      <c r="AE375" s="3"/>
      <c r="AF375" s="60">
        <f>IFERROR(IF(AF374+((($N$26-$N$27)/($H$26-$H$27)*-1))/178&gt;$C$34,MAX($AF$25:AF374),AF374+((($N$26-$N$27)/($H$26-$H$27)*-1))/178),MAX($AF$25:AF374))</f>
        <v>24187.997618870544</v>
      </c>
      <c r="AG375" s="61">
        <f t="shared" ref="AG375" si="753">IF(AF375="","",AF375*$H$27+$N$27)</f>
        <v>25.609001785847092</v>
      </c>
    </row>
    <row r="376" spans="1:33" x14ac:dyDescent="0.55000000000000004">
      <c r="A376" s="131"/>
      <c r="B376" s="95"/>
      <c r="C376" s="95"/>
      <c r="D376" s="95"/>
      <c r="E376" s="95"/>
      <c r="F376" s="95"/>
      <c r="G376" s="95"/>
      <c r="H376" s="95"/>
      <c r="I376" s="95"/>
      <c r="J376" s="95"/>
      <c r="K376" s="95"/>
      <c r="L376" s="95"/>
      <c r="M376" s="88"/>
      <c r="N376" s="88"/>
      <c r="O376" s="95"/>
      <c r="P376" s="95"/>
      <c r="Q376" s="95"/>
      <c r="R376" s="95"/>
      <c r="S376" s="95"/>
      <c r="T376" s="88"/>
      <c r="U376" s="88"/>
      <c r="V376" s="95"/>
      <c r="W376" s="95"/>
      <c r="X376" s="95"/>
      <c r="Y376" s="95"/>
      <c r="Z376" s="95"/>
      <c r="AA376" s="95"/>
      <c r="AB376" s="70"/>
      <c r="AC376" s="60">
        <f t="shared" ref="AC376" si="754">IFERROR(AC375,"")</f>
        <v>24187.997618870544</v>
      </c>
      <c r="AD376" s="61">
        <f t="shared" si="670"/>
        <v>25.298013245033111</v>
      </c>
      <c r="AE376" s="3"/>
      <c r="AF376" s="60">
        <f t="shared" ref="AF376" si="755">IFERROR(AF375,"")</f>
        <v>24187.997618870544</v>
      </c>
      <c r="AG376" s="61">
        <f t="shared" ref="AG376" si="756">IF(AF376="","",$P$39)</f>
        <v>25.298013245033111</v>
      </c>
    </row>
    <row r="377" spans="1:33" x14ac:dyDescent="0.55000000000000004">
      <c r="A377" s="131"/>
      <c r="B377" s="95"/>
      <c r="C377" s="95"/>
      <c r="D377" s="95"/>
      <c r="E377" s="95"/>
      <c r="F377" s="95"/>
      <c r="G377" s="95"/>
      <c r="H377" s="95"/>
      <c r="I377" s="95"/>
      <c r="J377" s="95"/>
      <c r="K377" s="95"/>
      <c r="L377" s="95"/>
      <c r="M377" s="88"/>
      <c r="N377" s="88"/>
      <c r="O377" s="95"/>
      <c r="P377" s="95"/>
      <c r="Q377" s="95"/>
      <c r="R377" s="95"/>
      <c r="S377" s="95"/>
      <c r="T377" s="88"/>
      <c r="U377" s="88"/>
      <c r="V377" s="95"/>
      <c r="W377" s="95"/>
      <c r="X377" s="95"/>
      <c r="Y377" s="95"/>
      <c r="Z377" s="95"/>
      <c r="AA377" s="95"/>
      <c r="AB377" s="70"/>
      <c r="AC377" s="60">
        <f>IFERROR(IF(AC376+((($N$26-$N$27)/($H$26-$H$27)*-1))/178&gt;$C$34,MAX($AC$25:AC376),AC376+((($N$26-$N$27)/($H$26-$H$27)*-1))/178),MAX($AC$25:AC376))</f>
        <v>24326.214748121234</v>
      </c>
      <c r="AD377" s="61">
        <f t="shared" si="667"/>
        <v>25.223301283276008</v>
      </c>
      <c r="AE377" s="3"/>
      <c r="AF377" s="60">
        <f>IFERROR(IF(AF376+((($N$26-$N$27)/($H$26-$H$27)*-1))/178&gt;$C$34,MAX($AF$25:AF376),AF376+((($N$26-$N$27)/($H$26-$H$27)*-1))/178),MAX($AF$25:AF376))</f>
        <v>24326.214748121234</v>
      </c>
      <c r="AG377" s="61">
        <f t="shared" ref="AG377" si="757">IF(AF377="","",AF377*$H$27+$N$27)</f>
        <v>25.505338938909073</v>
      </c>
    </row>
    <row r="378" spans="1:33" x14ac:dyDescent="0.55000000000000004">
      <c r="A378" s="131"/>
      <c r="B378" s="95"/>
      <c r="C378" s="95"/>
      <c r="D378" s="95"/>
      <c r="E378" s="95"/>
      <c r="F378" s="95"/>
      <c r="G378" s="95"/>
      <c r="H378" s="95"/>
      <c r="I378" s="95"/>
      <c r="J378" s="95"/>
      <c r="K378" s="95"/>
      <c r="L378" s="95"/>
      <c r="M378" s="88"/>
      <c r="N378" s="88"/>
      <c r="O378" s="95"/>
      <c r="P378" s="95"/>
      <c r="Q378" s="95"/>
      <c r="R378" s="95"/>
      <c r="S378" s="95"/>
      <c r="T378" s="88"/>
      <c r="U378" s="88"/>
      <c r="V378" s="95"/>
      <c r="W378" s="95"/>
      <c r="X378" s="95"/>
      <c r="Y378" s="95"/>
      <c r="Z378" s="95"/>
      <c r="AA378" s="95"/>
      <c r="AB378" s="70"/>
      <c r="AC378" s="60">
        <f t="shared" ref="AC378" si="758">IFERROR(AC377,"")</f>
        <v>24326.214748121234</v>
      </c>
      <c r="AD378" s="61">
        <f t="shared" si="670"/>
        <v>25.298013245033111</v>
      </c>
      <c r="AE378" s="3"/>
      <c r="AF378" s="60">
        <f t="shared" ref="AF378" si="759">IFERROR(AF377,"")</f>
        <v>24326.214748121234</v>
      </c>
      <c r="AG378" s="61">
        <f t="shared" ref="AG378" si="760">IF(AF378="","",$P$39)</f>
        <v>25.298013245033111</v>
      </c>
    </row>
    <row r="379" spans="1:33" x14ac:dyDescent="0.55000000000000004">
      <c r="A379" s="131"/>
      <c r="B379" s="95"/>
      <c r="C379" s="95"/>
      <c r="D379" s="95"/>
      <c r="E379" s="95"/>
      <c r="F379" s="95"/>
      <c r="G379" s="95"/>
      <c r="H379" s="95"/>
      <c r="I379" s="95"/>
      <c r="J379" s="95"/>
      <c r="K379" s="95"/>
      <c r="L379" s="95"/>
      <c r="M379" s="88"/>
      <c r="N379" s="88"/>
      <c r="O379" s="95"/>
      <c r="P379" s="95"/>
      <c r="Q379" s="95"/>
      <c r="R379" s="95"/>
      <c r="S379" s="95"/>
      <c r="T379" s="88"/>
      <c r="U379" s="88"/>
      <c r="V379" s="95"/>
      <c r="W379" s="95"/>
      <c r="X379" s="95"/>
      <c r="Y379" s="95"/>
      <c r="Z379" s="95"/>
      <c r="AA379" s="95"/>
      <c r="AB379" s="70"/>
      <c r="AC379" s="60">
        <f>IFERROR(IF(AC378+((($N$26-$N$27)/($H$26-$H$27)*-1))/178&gt;$C$34,MAX($AC$25:AC378),AC378+((($N$26-$N$27)/($H$26-$H$27)*-1))/178),MAX($AC$25:AC378))</f>
        <v>24464.431877371924</v>
      </c>
      <c r="AD379" s="61">
        <f t="shared" si="667"/>
        <v>25.260657264154574</v>
      </c>
      <c r="AE379" s="3"/>
      <c r="AF379" s="60">
        <f>IFERROR(IF(AF378+((($N$26-$N$27)/($H$26-$H$27)*-1))/178&gt;$C$34,MAX($AF$25:AF378),AF378+((($N$26-$N$27)/($H$26-$H$27)*-1))/178),MAX($AF$25:AF378))</f>
        <v>24464.431877371924</v>
      </c>
      <c r="AG379" s="61">
        <f t="shared" ref="AG379" si="761">IF(AF379="","",AF379*$H$27+$N$27)</f>
        <v>25.401676091971055</v>
      </c>
    </row>
    <row r="380" spans="1:33" x14ac:dyDescent="0.55000000000000004">
      <c r="A380" s="95"/>
      <c r="B380" s="95"/>
      <c r="C380" s="95"/>
      <c r="D380" s="95"/>
      <c r="E380" s="95"/>
      <c r="F380" s="95"/>
      <c r="G380" s="95"/>
      <c r="H380" s="95"/>
      <c r="I380" s="88"/>
      <c r="J380" s="88"/>
      <c r="K380" s="95"/>
      <c r="L380" s="95"/>
      <c r="M380" s="95"/>
      <c r="N380" s="95"/>
      <c r="O380" s="95"/>
      <c r="P380" s="88"/>
      <c r="Q380" s="88"/>
      <c r="R380" s="95"/>
      <c r="S380" s="95"/>
      <c r="T380" s="95"/>
      <c r="U380" s="95"/>
      <c r="V380" s="95"/>
      <c r="W380" s="95"/>
      <c r="X380" s="95"/>
      <c r="Y380" s="95"/>
      <c r="Z380" s="95"/>
      <c r="AA380" s="95"/>
      <c r="AB380" s="70"/>
      <c r="AC380" s="60">
        <f t="shared" ref="AC380" si="762">IFERROR(AC379,"")</f>
        <v>24464.431877371924</v>
      </c>
      <c r="AD380" s="61">
        <f t="shared" si="670"/>
        <v>25.298013245033111</v>
      </c>
      <c r="AE380" s="3"/>
      <c r="AF380" s="60">
        <f t="shared" ref="AF380" si="763">IFERROR(AF379,"")</f>
        <v>24464.431877371924</v>
      </c>
      <c r="AG380" s="61">
        <f t="shared" ref="AG380" si="764">IF(AF380="","",$P$39)</f>
        <v>25.298013245033111</v>
      </c>
    </row>
  </sheetData>
  <mergeCells count="86">
    <mergeCell ref="H6:K6"/>
    <mergeCell ref="M6:P6"/>
    <mergeCell ref="R6:U6"/>
    <mergeCell ref="W6:Z6"/>
    <mergeCell ref="Y1:AA1"/>
    <mergeCell ref="H5:K5"/>
    <mergeCell ref="M5:P5"/>
    <mergeCell ref="R5:U5"/>
    <mergeCell ref="W5:Z5"/>
    <mergeCell ref="U13:X14"/>
    <mergeCell ref="J14:M14"/>
    <mergeCell ref="O14:R14"/>
    <mergeCell ref="A11:G12"/>
    <mergeCell ref="H11:H12"/>
    <mergeCell ref="J11:M11"/>
    <mergeCell ref="O11:R11"/>
    <mergeCell ref="T11:T12"/>
    <mergeCell ref="U11:X12"/>
    <mergeCell ref="J12:M12"/>
    <mergeCell ref="O12:R12"/>
    <mergeCell ref="A13:G14"/>
    <mergeCell ref="H13:H14"/>
    <mergeCell ref="J13:M13"/>
    <mergeCell ref="O13:R13"/>
    <mergeCell ref="T13:T14"/>
    <mergeCell ref="A17:F17"/>
    <mergeCell ref="H17:K17"/>
    <mergeCell ref="M17:P17"/>
    <mergeCell ref="R17:U17"/>
    <mergeCell ref="A18:F18"/>
    <mergeCell ref="H18:K18"/>
    <mergeCell ref="M18:P18"/>
    <mergeCell ref="R18:U18"/>
    <mergeCell ref="A23:F23"/>
    <mergeCell ref="H23:K23"/>
    <mergeCell ref="M23:P23"/>
    <mergeCell ref="A19:F19"/>
    <mergeCell ref="H19:K19"/>
    <mergeCell ref="M19:P19"/>
    <mergeCell ref="A21:F21"/>
    <mergeCell ref="H21:K21"/>
    <mergeCell ref="M21:P21"/>
    <mergeCell ref="R21:U21"/>
    <mergeCell ref="A22:F22"/>
    <mergeCell ref="H22:K22"/>
    <mergeCell ref="M22:P22"/>
    <mergeCell ref="R22:U22"/>
    <mergeCell ref="A32:D32"/>
    <mergeCell ref="G32:J32"/>
    <mergeCell ref="H26:K26"/>
    <mergeCell ref="N26:Q26"/>
    <mergeCell ref="H27:K27"/>
    <mergeCell ref="N27:Q27"/>
    <mergeCell ref="A30:D30"/>
    <mergeCell ref="G30:J30"/>
    <mergeCell ref="L30:O30"/>
    <mergeCell ref="R30:U30"/>
    <mergeCell ref="A31:D31"/>
    <mergeCell ref="G31:J31"/>
    <mergeCell ref="M31:P31"/>
    <mergeCell ref="R31:U31"/>
    <mergeCell ref="C33:F33"/>
    <mergeCell ref="H33:K33"/>
    <mergeCell ref="C34:F34"/>
    <mergeCell ref="F36:I36"/>
    <mergeCell ref="A39:D39"/>
    <mergeCell ref="F39:I39"/>
    <mergeCell ref="K39:N39"/>
    <mergeCell ref="P39:S39"/>
    <mergeCell ref="A42:D42"/>
    <mergeCell ref="F42:I42"/>
    <mergeCell ref="K42:N42"/>
    <mergeCell ref="A45:D45"/>
    <mergeCell ref="G45:J45"/>
    <mergeCell ref="L45:O45"/>
    <mergeCell ref="A50:D50"/>
    <mergeCell ref="G50:J50"/>
    <mergeCell ref="L50:O50"/>
    <mergeCell ref="R50:U50"/>
    <mergeCell ref="A46:D46"/>
    <mergeCell ref="G46:J46"/>
    <mergeCell ref="L46:O46"/>
    <mergeCell ref="R46:U46"/>
    <mergeCell ref="A49:D49"/>
    <mergeCell ref="G49:J49"/>
    <mergeCell ref="L49:O49"/>
  </mergeCells>
  <hyperlinks>
    <hyperlink ref="Y1:AA1" location="Menu!A1" display="BACK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16"/>
  <sheetViews>
    <sheetView workbookViewId="0">
      <selection activeCell="Y1" sqref="Y1:AA1"/>
    </sheetView>
  </sheetViews>
  <sheetFormatPr defaultColWidth="13.68359375" defaultRowHeight="14.4" x14ac:dyDescent="0.55000000000000004"/>
  <cols>
    <col min="1" max="28" width="3.15625" customWidth="1"/>
    <col min="34" max="16384" width="13.68359375" style="68"/>
  </cols>
  <sheetData>
    <row r="1" spans="1:33" ht="18.3" x14ac:dyDescent="0.7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68" t="s">
        <v>2</v>
      </c>
      <c r="Z1" s="168"/>
      <c r="AA1" s="168"/>
      <c r="AB1" s="3"/>
      <c r="AC1" s="4"/>
      <c r="AD1" s="4"/>
      <c r="AE1" s="5"/>
      <c r="AF1" s="4"/>
      <c r="AG1" s="4"/>
    </row>
    <row r="2" spans="1:33" ht="18.3" x14ac:dyDescent="0.7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3"/>
      <c r="Z2" s="3"/>
      <c r="AA2" s="3"/>
      <c r="AB2" s="5"/>
      <c r="AC2" s="3"/>
      <c r="AD2" s="3"/>
      <c r="AE2" s="3"/>
      <c r="AF2" s="3"/>
      <c r="AG2" s="3"/>
    </row>
    <row r="3" spans="1:33" x14ac:dyDescent="0.55000000000000004">
      <c r="A3" s="7" t="s">
        <v>3</v>
      </c>
      <c r="B3" s="3"/>
      <c r="C3" s="3"/>
      <c r="D3" s="3"/>
      <c r="E3" s="3"/>
      <c r="F3" s="8" t="s">
        <v>4</v>
      </c>
      <c r="G3" s="169">
        <v>-5000</v>
      </c>
      <c r="H3" s="169"/>
      <c r="I3" s="169"/>
      <c r="J3" s="169"/>
      <c r="K3" s="8" t="s">
        <v>5</v>
      </c>
      <c r="L3" s="8" t="s">
        <v>6</v>
      </c>
      <c r="M3" s="170">
        <v>1000000</v>
      </c>
      <c r="N3" s="170"/>
      <c r="O3" s="170"/>
      <c r="P3" s="170"/>
      <c r="Q3" s="3"/>
      <c r="R3" s="3"/>
      <c r="S3" s="13"/>
      <c r="T3" s="13"/>
      <c r="U3" s="13"/>
      <c r="V3" s="13"/>
      <c r="W3" s="13"/>
      <c r="X3" s="13"/>
      <c r="Y3" s="13"/>
      <c r="Z3" s="13"/>
      <c r="AA3" s="13"/>
      <c r="AB3" s="11"/>
      <c r="AC3" s="3"/>
      <c r="AD3" s="3"/>
      <c r="AE3" s="3"/>
      <c r="AF3" s="3"/>
      <c r="AG3" s="3"/>
    </row>
    <row r="4" spans="1:33" x14ac:dyDescent="0.55000000000000004">
      <c r="A4" s="7"/>
      <c r="B4" s="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9"/>
      <c r="AA4" s="9"/>
      <c r="AB4" s="12"/>
      <c r="AC4" s="3"/>
      <c r="AD4" s="3"/>
      <c r="AE4" s="3"/>
      <c r="AF4" s="3"/>
      <c r="AG4" s="3"/>
    </row>
    <row r="5" spans="1:33" x14ac:dyDescent="0.55000000000000004">
      <c r="A5" s="13" t="s">
        <v>7</v>
      </c>
      <c r="B5" s="3"/>
      <c r="C5" s="3"/>
      <c r="D5" s="3"/>
      <c r="E5" s="3"/>
      <c r="F5" s="8" t="s">
        <v>4</v>
      </c>
      <c r="G5" s="171">
        <v>2000</v>
      </c>
      <c r="H5" s="171"/>
      <c r="I5" s="171"/>
      <c r="J5" s="171"/>
      <c r="K5" s="8" t="s">
        <v>5</v>
      </c>
      <c r="L5" s="8" t="s">
        <v>6</v>
      </c>
      <c r="M5" s="170">
        <v>-100000</v>
      </c>
      <c r="N5" s="170"/>
      <c r="O5" s="170"/>
      <c r="P5" s="170"/>
      <c r="Q5" s="14"/>
      <c r="R5" s="14"/>
      <c r="S5" s="14"/>
      <c r="T5" s="14"/>
      <c r="U5" s="15"/>
      <c r="V5" s="3"/>
      <c r="W5" s="13"/>
      <c r="X5" s="13"/>
      <c r="Y5" s="13"/>
      <c r="Z5" s="9"/>
      <c r="AA5" s="9"/>
      <c r="AB5" s="16"/>
      <c r="AC5" s="3"/>
      <c r="AD5" s="3"/>
      <c r="AE5" s="3"/>
      <c r="AF5" s="3"/>
      <c r="AG5" s="3"/>
    </row>
    <row r="6" spans="1:33" x14ac:dyDescent="0.55000000000000004">
      <c r="A6" s="15"/>
      <c r="B6" s="1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13"/>
      <c r="X6" s="13"/>
      <c r="Y6" s="13"/>
      <c r="Z6" s="9"/>
      <c r="AA6" s="9"/>
      <c r="AB6" s="10"/>
      <c r="AC6" s="3"/>
      <c r="AD6" s="3"/>
      <c r="AE6" s="3"/>
      <c r="AF6" s="3"/>
      <c r="AG6" s="3"/>
    </row>
    <row r="7" spans="1:33" x14ac:dyDescent="0.55000000000000004">
      <c r="A7" s="7" t="s">
        <v>48</v>
      </c>
      <c r="B7" s="15"/>
      <c r="C7" s="3"/>
      <c r="D7" s="3"/>
      <c r="E7" s="3"/>
      <c r="F7" s="141" t="s">
        <v>9</v>
      </c>
      <c r="G7" s="193">
        <v>500000</v>
      </c>
      <c r="H7" s="194"/>
      <c r="I7" s="194"/>
      <c r="J7" s="194"/>
      <c r="K7" s="3" t="s">
        <v>49</v>
      </c>
      <c r="L7" s="3"/>
      <c r="M7" s="3"/>
      <c r="N7" s="3"/>
      <c r="O7" s="3"/>
      <c r="P7" s="142"/>
      <c r="Q7" s="142"/>
      <c r="R7" s="142"/>
      <c r="S7" s="142"/>
      <c r="T7" s="3"/>
      <c r="U7" s="3"/>
      <c r="V7" s="3"/>
      <c r="W7" s="13"/>
      <c r="X7" s="13"/>
      <c r="Y7" s="13"/>
      <c r="Z7" s="9"/>
      <c r="AA7" s="9"/>
      <c r="AB7" s="3"/>
      <c r="AC7" s="3"/>
      <c r="AD7" s="3"/>
      <c r="AE7" s="3"/>
      <c r="AF7" s="3"/>
      <c r="AG7" s="3"/>
    </row>
    <row r="8" spans="1:33" x14ac:dyDescent="0.55000000000000004">
      <c r="A8" s="15"/>
      <c r="B8" s="15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13"/>
      <c r="X8" s="13"/>
      <c r="Y8" s="13"/>
      <c r="Z8" s="9"/>
      <c r="AA8" s="9"/>
      <c r="AB8" s="11"/>
      <c r="AC8" s="9"/>
      <c r="AD8" s="11"/>
      <c r="AE8" s="11"/>
      <c r="AF8" s="11"/>
      <c r="AG8" s="11"/>
    </row>
    <row r="9" spans="1:33" x14ac:dyDescent="0.55000000000000004">
      <c r="A9" s="17" t="s">
        <v>8</v>
      </c>
      <c r="B9" s="13"/>
      <c r="C9" s="17"/>
      <c r="D9" s="18" t="s">
        <v>9</v>
      </c>
      <c r="E9" s="17" t="s">
        <v>10</v>
      </c>
      <c r="F9" s="3"/>
      <c r="G9" s="17"/>
      <c r="H9" s="17"/>
      <c r="I9" s="17"/>
      <c r="J9" s="17"/>
      <c r="K9" s="17"/>
      <c r="L9" s="9"/>
      <c r="M9" s="9"/>
      <c r="N9" s="3"/>
      <c r="O9" s="3"/>
      <c r="P9" s="3"/>
      <c r="Q9" s="3"/>
      <c r="R9" s="3"/>
      <c r="S9" s="13"/>
      <c r="T9" s="13"/>
      <c r="U9" s="13"/>
      <c r="V9" s="13"/>
      <c r="W9" s="13"/>
      <c r="X9" s="13"/>
      <c r="Y9" s="9"/>
      <c r="Z9" s="9"/>
      <c r="AA9" s="9"/>
      <c r="AB9" s="21"/>
      <c r="AC9" s="11"/>
      <c r="AD9" s="11"/>
      <c r="AE9" s="11"/>
      <c r="AF9" s="11"/>
      <c r="AG9" s="11"/>
    </row>
    <row r="10" spans="1:33" x14ac:dyDescent="0.55000000000000004">
      <c r="A10" s="17"/>
      <c r="B10" s="13"/>
      <c r="C10" s="17"/>
      <c r="D10" s="18"/>
      <c r="E10" s="17"/>
      <c r="F10" s="3"/>
      <c r="G10" s="17"/>
      <c r="H10" s="17"/>
      <c r="I10" s="17"/>
      <c r="J10" s="17"/>
      <c r="K10" s="17"/>
      <c r="L10" s="9"/>
      <c r="M10" s="9"/>
      <c r="N10" s="11"/>
      <c r="O10" s="11"/>
      <c r="P10" s="11"/>
      <c r="Q10" s="11"/>
      <c r="R10" s="11"/>
      <c r="S10" s="13"/>
      <c r="T10" s="13"/>
      <c r="U10" s="13"/>
      <c r="V10" s="13"/>
      <c r="W10" s="13"/>
      <c r="X10" s="13"/>
      <c r="Y10" s="9"/>
      <c r="Z10" s="9"/>
      <c r="AA10" s="9"/>
      <c r="AB10" s="11"/>
      <c r="AC10" s="11"/>
      <c r="AD10" s="11"/>
      <c r="AE10" s="11"/>
      <c r="AF10" s="11"/>
      <c r="AG10" s="11"/>
    </row>
    <row r="11" spans="1:33" x14ac:dyDescent="0.55000000000000004">
      <c r="A11" s="17" t="s">
        <v>50</v>
      </c>
      <c r="B11" s="13"/>
      <c r="C11" s="17"/>
      <c r="D11" s="18"/>
      <c r="E11" s="17"/>
      <c r="F11" s="3"/>
      <c r="G11" s="17"/>
      <c r="H11" s="17"/>
      <c r="I11" s="17"/>
      <c r="J11" s="17"/>
      <c r="K11" s="17"/>
      <c r="L11" s="9"/>
      <c r="M11" s="9"/>
      <c r="N11" s="143"/>
      <c r="O11" s="142"/>
      <c r="P11" s="142"/>
      <c r="Q11" s="142"/>
      <c r="R11" s="13"/>
      <c r="S11" s="13"/>
      <c r="T11" s="13"/>
      <c r="U11" s="13"/>
      <c r="V11" s="13"/>
      <c r="W11" s="13"/>
      <c r="X11" s="13"/>
      <c r="Y11" s="9"/>
      <c r="Z11" s="9"/>
      <c r="AA11" s="9"/>
      <c r="AB11" s="24"/>
      <c r="AC11" s="21"/>
      <c r="AD11" s="21"/>
      <c r="AE11" s="21"/>
      <c r="AF11" s="21"/>
      <c r="AG11" s="21"/>
    </row>
    <row r="12" spans="1:33" x14ac:dyDescent="0.55000000000000004">
      <c r="A12" s="177" t="s">
        <v>35</v>
      </c>
      <c r="B12" s="177"/>
      <c r="C12" s="177"/>
      <c r="D12" s="177"/>
      <c r="E12" s="111" t="s">
        <v>4</v>
      </c>
      <c r="F12" s="179" t="s">
        <v>36</v>
      </c>
      <c r="G12" s="179"/>
      <c r="H12" s="179"/>
      <c r="I12" s="179"/>
      <c r="J12" s="92" t="s">
        <v>16</v>
      </c>
      <c r="K12" s="91" t="s">
        <v>5</v>
      </c>
      <c r="L12" s="111" t="s">
        <v>6</v>
      </c>
      <c r="M12" s="179" t="s">
        <v>37</v>
      </c>
      <c r="N12" s="179"/>
      <c r="O12" s="179"/>
      <c r="P12" s="179"/>
      <c r="Q12" s="3"/>
      <c r="R12" s="3"/>
      <c r="S12" s="3"/>
      <c r="T12" s="3"/>
      <c r="U12" s="14"/>
      <c r="V12" s="9"/>
      <c r="W12" s="9"/>
      <c r="X12" s="9"/>
      <c r="Y12" s="9"/>
      <c r="Z12" s="9"/>
      <c r="AA12" s="9"/>
      <c r="AB12" s="24"/>
      <c r="AC12" s="11"/>
      <c r="AD12" s="11"/>
      <c r="AE12" s="11"/>
      <c r="AF12" s="11"/>
      <c r="AG12" s="26"/>
    </row>
    <row r="13" spans="1:33" x14ac:dyDescent="0.55000000000000004">
      <c r="A13" s="177">
        <f>G7</f>
        <v>500000</v>
      </c>
      <c r="B13" s="177"/>
      <c r="C13" s="177"/>
      <c r="D13" s="177"/>
      <c r="E13" s="111" t="s">
        <v>4</v>
      </c>
      <c r="F13" s="179">
        <f>G3</f>
        <v>-5000</v>
      </c>
      <c r="G13" s="179"/>
      <c r="H13" s="179"/>
      <c r="I13" s="179"/>
      <c r="J13" s="92" t="s">
        <v>16</v>
      </c>
      <c r="K13" s="91" t="s">
        <v>5</v>
      </c>
      <c r="L13" s="111" t="s">
        <v>6</v>
      </c>
      <c r="M13" s="179">
        <f>M3</f>
        <v>1000000</v>
      </c>
      <c r="N13" s="179"/>
      <c r="O13" s="179"/>
      <c r="P13" s="179"/>
      <c r="Q13" s="3"/>
      <c r="R13" s="3"/>
      <c r="S13" s="3"/>
      <c r="T13" s="3"/>
      <c r="U13" s="13"/>
      <c r="V13" s="23"/>
      <c r="W13" s="3"/>
      <c r="X13" s="3"/>
      <c r="Y13" s="3"/>
      <c r="Z13" s="3"/>
      <c r="AA13" s="9"/>
      <c r="AB13" s="11"/>
      <c r="AC13" s="8"/>
      <c r="AD13" s="8"/>
      <c r="AE13" s="10"/>
      <c r="AF13" s="8"/>
      <c r="AG13" s="26"/>
    </row>
    <row r="14" spans="1:33" x14ac:dyDescent="0.55000000000000004">
      <c r="A14" s="177">
        <f>-F13</f>
        <v>5000</v>
      </c>
      <c r="B14" s="177"/>
      <c r="C14" s="177"/>
      <c r="D14" s="177"/>
      <c r="E14" s="8" t="s">
        <v>5</v>
      </c>
      <c r="F14" s="111" t="s">
        <v>4</v>
      </c>
      <c r="G14" s="179">
        <f>M3-G7</f>
        <v>500000</v>
      </c>
      <c r="H14" s="179"/>
      <c r="I14" s="179"/>
      <c r="J14" s="179"/>
      <c r="K14" s="3"/>
      <c r="L14" s="3"/>
      <c r="M14" s="3"/>
      <c r="N14" s="3"/>
      <c r="O14" s="3"/>
      <c r="P14" s="3"/>
      <c r="Q14" s="3"/>
      <c r="R14" s="3"/>
      <c r="S14" s="3"/>
      <c r="T14" s="3"/>
      <c r="U14" s="13"/>
      <c r="V14" s="23"/>
      <c r="W14" s="22"/>
      <c r="X14" s="22"/>
      <c r="Y14" s="22"/>
      <c r="Z14" s="22"/>
      <c r="AA14" s="3"/>
      <c r="AB14" s="11"/>
      <c r="AC14" s="8"/>
      <c r="AD14" s="8"/>
      <c r="AE14" s="10"/>
      <c r="AF14" s="8"/>
      <c r="AG14" s="30"/>
    </row>
    <row r="15" spans="1:33" ht="14.7" thickBot="1" x14ac:dyDescent="0.6">
      <c r="A15" s="8" t="s">
        <v>5</v>
      </c>
      <c r="B15" s="111" t="s">
        <v>4</v>
      </c>
      <c r="C15" s="192">
        <f>G14/A14</f>
        <v>100</v>
      </c>
      <c r="D15" s="192"/>
      <c r="E15" s="192"/>
      <c r="F15" s="192"/>
      <c r="G15" s="111"/>
      <c r="H15" s="111"/>
      <c r="I15" s="111"/>
      <c r="J15" s="111"/>
      <c r="K15" s="3"/>
      <c r="L15" s="3"/>
      <c r="M15" s="3"/>
      <c r="N15" s="3"/>
      <c r="O15" s="3"/>
      <c r="P15" s="3"/>
      <c r="Q15" s="3"/>
      <c r="R15" s="3"/>
      <c r="S15" s="3"/>
      <c r="T15" s="3"/>
      <c r="U15" s="13"/>
      <c r="V15" s="23"/>
      <c r="W15" s="22"/>
      <c r="X15" s="22"/>
      <c r="Y15" s="22"/>
      <c r="Z15" s="22"/>
      <c r="AA15" s="9"/>
      <c r="AB15" s="11"/>
      <c r="AC15" s="11"/>
      <c r="AD15" s="30"/>
      <c r="AE15" s="30"/>
      <c r="AF15" s="30"/>
      <c r="AG15" s="11"/>
    </row>
    <row r="16" spans="1:33" ht="14.7" thickTop="1" x14ac:dyDescent="0.55000000000000004">
      <c r="A16" s="8"/>
      <c r="B16" s="111"/>
      <c r="C16" s="111"/>
      <c r="D16" s="111"/>
      <c r="E16" s="111"/>
      <c r="F16" s="111"/>
      <c r="G16" s="111"/>
      <c r="H16" s="111"/>
      <c r="I16" s="111"/>
      <c r="J16" s="111"/>
      <c r="K16" s="3"/>
      <c r="L16" s="3"/>
      <c r="M16" s="3"/>
      <c r="N16" s="3"/>
      <c r="O16" s="3"/>
      <c r="P16" s="3"/>
      <c r="Q16" s="3"/>
      <c r="R16" s="3"/>
      <c r="S16" s="3"/>
      <c r="T16" s="3"/>
      <c r="U16" s="13"/>
      <c r="V16" s="23"/>
      <c r="W16" s="22"/>
      <c r="X16" s="22"/>
      <c r="Y16" s="22"/>
      <c r="Z16" s="22"/>
      <c r="AA16" s="9"/>
      <c r="AB16" s="9"/>
      <c r="AC16" s="11"/>
      <c r="AD16" s="30"/>
      <c r="AE16" s="30"/>
      <c r="AF16" s="30"/>
      <c r="AG16" s="11"/>
    </row>
    <row r="17" spans="1:33" x14ac:dyDescent="0.55000000000000004">
      <c r="A17" s="17" t="s">
        <v>3</v>
      </c>
      <c r="B17" s="17"/>
      <c r="C17" s="17"/>
      <c r="D17" s="17"/>
      <c r="E17" s="17"/>
      <c r="F17" s="17"/>
      <c r="G17" s="19"/>
      <c r="H17" s="19"/>
      <c r="I17" s="19"/>
      <c r="J17" s="19"/>
      <c r="K17" s="19"/>
      <c r="L17" s="9"/>
      <c r="M17" s="9"/>
      <c r="N17" s="9"/>
      <c r="O17" s="9"/>
      <c r="P17" s="9"/>
      <c r="Q17" s="13"/>
      <c r="R17" s="13"/>
      <c r="S17" s="13"/>
      <c r="T17" s="8"/>
      <c r="U17" s="13"/>
      <c r="V17" s="11"/>
      <c r="W17" s="21"/>
      <c r="X17" s="21"/>
      <c r="Y17" s="22"/>
      <c r="Z17" s="22"/>
      <c r="AA17" s="9"/>
      <c r="AB17" s="11"/>
      <c r="AC17" s="34" t="s">
        <v>14</v>
      </c>
      <c r="AD17" s="35" t="s">
        <v>3</v>
      </c>
      <c r="AE17" s="34" t="s">
        <v>7</v>
      </c>
      <c r="AF17" s="35" t="s">
        <v>3</v>
      </c>
      <c r="AG17" s="11"/>
    </row>
    <row r="18" spans="1:33" ht="14.7" thickBot="1" x14ac:dyDescent="0.6">
      <c r="A18" s="165">
        <f>G3</f>
        <v>-5000</v>
      </c>
      <c r="B18" s="165"/>
      <c r="C18" s="165"/>
      <c r="D18" s="165"/>
      <c r="E18" s="36" t="s">
        <v>16</v>
      </c>
      <c r="F18" s="167">
        <f>C15</f>
        <v>100</v>
      </c>
      <c r="G18" s="167"/>
      <c r="H18" s="167"/>
      <c r="I18" s="167"/>
      <c r="J18" s="8" t="s">
        <v>6</v>
      </c>
      <c r="K18" s="164">
        <f>M3</f>
        <v>1000000</v>
      </c>
      <c r="L18" s="164"/>
      <c r="M18" s="164"/>
      <c r="N18" s="164"/>
      <c r="O18" s="37" t="s">
        <v>9</v>
      </c>
      <c r="P18" s="160">
        <f>A18*F18+K18</f>
        <v>500000</v>
      </c>
      <c r="Q18" s="160"/>
      <c r="R18" s="160"/>
      <c r="S18" s="160"/>
      <c r="T18" s="9" t="s">
        <v>17</v>
      </c>
      <c r="U18" s="3"/>
      <c r="V18" s="11"/>
      <c r="W18" s="11"/>
      <c r="X18" s="11"/>
      <c r="Y18" s="22"/>
      <c r="Z18" s="22"/>
      <c r="AA18" s="9"/>
      <c r="AB18" s="11"/>
      <c r="AC18" s="38">
        <v>0</v>
      </c>
      <c r="AD18" s="39">
        <f>$G$3*AC18+$M$3</f>
        <v>1000000</v>
      </c>
      <c r="AE18" s="40">
        <f>$G$5*AC18+$M$5</f>
        <v>-100000</v>
      </c>
      <c r="AF18" s="41">
        <f>$G$5*AC18+$AD$20</f>
        <v>300000</v>
      </c>
      <c r="AG18" s="11"/>
    </row>
    <row r="19" spans="1:33" ht="14.7" thickTop="1" x14ac:dyDescent="0.55000000000000004">
      <c r="A19" s="42"/>
      <c r="B19" s="42"/>
      <c r="C19" s="43"/>
      <c r="D19" s="43"/>
      <c r="E19" s="43"/>
      <c r="F19" s="43"/>
      <c r="G19" s="43"/>
      <c r="H19" s="43"/>
      <c r="I19" s="43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22"/>
      <c r="Z19" s="22"/>
      <c r="AA19" s="9"/>
      <c r="AB19" s="11"/>
      <c r="AC19" s="40">
        <f>IF(AND(W3=0,G3&gt;=0),-M5/G5,IF(W3=0,-M3/G3,W3))</f>
        <v>200</v>
      </c>
      <c r="AD19" s="39">
        <f>$G$3*AC19+$M$3</f>
        <v>0</v>
      </c>
      <c r="AE19" s="40">
        <f>$G$5*AC19+$M$5</f>
        <v>300000</v>
      </c>
      <c r="AF19" s="41">
        <f>$G$5*AC19+$AD$20</f>
        <v>700000</v>
      </c>
      <c r="AG19" s="11"/>
    </row>
    <row r="20" spans="1:33" x14ac:dyDescent="0.55000000000000004">
      <c r="A20" s="45" t="s">
        <v>18</v>
      </c>
      <c r="B20" s="46"/>
      <c r="C20" s="43"/>
      <c r="D20" s="43"/>
      <c r="E20" s="43"/>
      <c r="F20" s="43"/>
      <c r="G20" s="43"/>
      <c r="H20" s="43"/>
      <c r="I20" s="43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22"/>
      <c r="Z20" s="22"/>
      <c r="AA20" s="3"/>
      <c r="AB20" s="11"/>
      <c r="AC20" s="41">
        <f>(M3-G7)/-G3</f>
        <v>100</v>
      </c>
      <c r="AD20" s="41">
        <f>G5*-AC20+G7</f>
        <v>300000</v>
      </c>
      <c r="AE20" s="11"/>
      <c r="AF20" s="11"/>
      <c r="AG20" s="11"/>
    </row>
    <row r="21" spans="1:33" ht="14.7" thickBot="1" x14ac:dyDescent="0.6">
      <c r="A21" s="161">
        <f>C15</f>
        <v>100</v>
      </c>
      <c r="B21" s="161"/>
      <c r="C21" s="161"/>
      <c r="D21" s="161"/>
      <c r="E21" s="36" t="s">
        <v>16</v>
      </c>
      <c r="F21" s="162">
        <f>P18</f>
        <v>500000</v>
      </c>
      <c r="G21" s="162"/>
      <c r="H21" s="162"/>
      <c r="I21" s="162"/>
      <c r="J21" s="47" t="s">
        <v>4</v>
      </c>
      <c r="K21" s="160">
        <f>A21*F21</f>
        <v>50000000</v>
      </c>
      <c r="L21" s="160"/>
      <c r="M21" s="160"/>
      <c r="N21" s="160"/>
      <c r="O21" s="9" t="s">
        <v>17</v>
      </c>
      <c r="P21" s="11"/>
      <c r="Q21" s="11"/>
      <c r="R21" s="11"/>
      <c r="S21" s="11"/>
      <c r="T21" s="11"/>
      <c r="U21" s="11"/>
      <c r="V21" s="11"/>
      <c r="W21" s="11"/>
      <c r="X21" s="11"/>
      <c r="Y21" s="9"/>
      <c r="Z21" s="9"/>
      <c r="AA21" s="9"/>
      <c r="AB21" s="11"/>
      <c r="AC21" s="3"/>
      <c r="AD21" s="3"/>
      <c r="AE21" s="3"/>
      <c r="AF21" s="3"/>
      <c r="AG21" s="3"/>
    </row>
    <row r="22" spans="1:33" ht="14.7" thickTop="1" x14ac:dyDescent="0.55000000000000004">
      <c r="A22" s="11"/>
      <c r="B22" s="48"/>
      <c r="C22" s="21"/>
      <c r="D22" s="21"/>
      <c r="E22" s="49"/>
      <c r="F22" s="50"/>
      <c r="G22" s="50"/>
      <c r="H22" s="48"/>
      <c r="I22" s="48"/>
      <c r="J22" s="11"/>
      <c r="K22" s="11"/>
      <c r="L22" s="11"/>
      <c r="M22" s="21"/>
      <c r="N22" s="21"/>
      <c r="O22" s="11"/>
      <c r="P22" s="11"/>
      <c r="Q22" s="11"/>
      <c r="R22" s="21"/>
      <c r="S22" s="21"/>
      <c r="T22" s="11"/>
      <c r="U22" s="11"/>
      <c r="V22" s="11"/>
      <c r="W22" s="11"/>
      <c r="X22" s="11"/>
      <c r="Y22" s="9"/>
      <c r="Z22" s="9"/>
      <c r="AA22" s="144"/>
      <c r="AB22" s="3"/>
      <c r="AC22" s="145" t="s">
        <v>14</v>
      </c>
      <c r="AD22" s="145" t="s">
        <v>51</v>
      </c>
      <c r="AE22" s="145" t="s">
        <v>14</v>
      </c>
      <c r="AF22" s="145" t="s">
        <v>51</v>
      </c>
      <c r="AG22" s="3"/>
    </row>
    <row r="23" spans="1:33" x14ac:dyDescent="0.55000000000000004">
      <c r="A23" s="51" t="s">
        <v>19</v>
      </c>
      <c r="B23" s="11"/>
      <c r="C23" s="11"/>
      <c r="D23" s="11"/>
      <c r="E23" s="11"/>
      <c r="F23" s="11"/>
      <c r="G23" s="11"/>
      <c r="H23" s="11"/>
      <c r="I23" s="11"/>
      <c r="J23" s="11"/>
      <c r="K23" s="21"/>
      <c r="L23" s="2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11"/>
      <c r="AC23" s="146">
        <f>IF($C$15&gt;($M$3-$M$5)/-($G$3-$G$5),"",C15)</f>
        <v>100</v>
      </c>
      <c r="AD23" s="146">
        <f>IF($C$15&gt;($M$3-$M$5)/-($G$3-$G$5),"",AC23*G5+M5)</f>
        <v>100000</v>
      </c>
      <c r="AE23" s="146">
        <f>IF($C$15&gt;($M$3-$M$5)/-($G$3-$G$5),"",0)</f>
        <v>0</v>
      </c>
      <c r="AF23" s="147">
        <f>IF($C$15&gt;($M$3-$M$5)/-($G$3-$G$5),"",P18)</f>
        <v>500000</v>
      </c>
      <c r="AG23" s="142"/>
    </row>
    <row r="24" spans="1:33" ht="16.8" x14ac:dyDescent="0.75">
      <c r="A24" s="158">
        <v>0.5</v>
      </c>
      <c r="B24" s="158"/>
      <c r="C24" s="158"/>
      <c r="D24" s="158"/>
      <c r="E24" s="36" t="s">
        <v>16</v>
      </c>
      <c r="F24" s="11" t="s">
        <v>20</v>
      </c>
      <c r="G24" s="158" t="s">
        <v>21</v>
      </c>
      <c r="H24" s="158"/>
      <c r="I24" s="158"/>
      <c r="J24" s="158"/>
      <c r="K24" s="52" t="s">
        <v>6</v>
      </c>
      <c r="L24" s="158" t="s">
        <v>22</v>
      </c>
      <c r="M24" s="158"/>
      <c r="N24" s="158"/>
      <c r="O24" s="158"/>
      <c r="P24" s="11" t="s">
        <v>23</v>
      </c>
      <c r="Q24" s="53" t="s">
        <v>4</v>
      </c>
      <c r="R24" s="11" t="s">
        <v>19</v>
      </c>
      <c r="S24" s="11"/>
      <c r="T24" s="11"/>
      <c r="U24" s="11"/>
      <c r="V24" s="11"/>
      <c r="W24" s="11"/>
      <c r="X24" s="11"/>
      <c r="Y24" s="11"/>
      <c r="Z24" s="11"/>
      <c r="AA24" s="13"/>
      <c r="AB24" s="11"/>
      <c r="AC24" s="147">
        <f>IF($C$15&gt;($M$3-$M$5)/-($G$3-$G$5),"",C15)</f>
        <v>100</v>
      </c>
      <c r="AD24" s="147">
        <f>IF($C$15&gt;($M$3-$M$5)/-($G$3-$G$5),"",G3*C15+M3)</f>
        <v>500000</v>
      </c>
      <c r="AE24" s="147">
        <f>IF($C$15&gt;($M$3-$M$5)/-($G$3-$G$5),"",C15)</f>
        <v>100</v>
      </c>
      <c r="AF24" s="147">
        <f>IF($C$15&gt;($M$3-$M$5)/-($G$3-$G$5),"",P18)</f>
        <v>500000</v>
      </c>
      <c r="AG24" s="3"/>
    </row>
    <row r="25" spans="1:33" ht="14.7" thickBot="1" x14ac:dyDescent="0.6">
      <c r="A25" s="158">
        <v>0.5</v>
      </c>
      <c r="B25" s="158"/>
      <c r="C25" s="158"/>
      <c r="D25" s="158"/>
      <c r="E25" s="36" t="s">
        <v>16</v>
      </c>
      <c r="F25" s="11" t="s">
        <v>20</v>
      </c>
      <c r="G25" s="158">
        <f>C15</f>
        <v>100</v>
      </c>
      <c r="H25" s="158"/>
      <c r="I25" s="158"/>
      <c r="J25" s="158"/>
      <c r="K25" s="52" t="s">
        <v>6</v>
      </c>
      <c r="L25" s="158">
        <f>M3-P18</f>
        <v>500000</v>
      </c>
      <c r="M25" s="158"/>
      <c r="N25" s="158"/>
      <c r="O25" s="158"/>
      <c r="P25" s="11" t="s">
        <v>23</v>
      </c>
      <c r="Q25" s="53" t="s">
        <v>4</v>
      </c>
      <c r="R25" s="159">
        <f>A25*(G25+L25)</f>
        <v>250050</v>
      </c>
      <c r="S25" s="159"/>
      <c r="T25" s="159"/>
      <c r="U25" s="159"/>
      <c r="V25" s="11"/>
      <c r="W25" s="11"/>
      <c r="X25" s="11"/>
      <c r="Y25" s="11"/>
      <c r="Z25" s="11"/>
      <c r="AA25" s="13"/>
      <c r="AB25" s="11"/>
      <c r="AC25" s="145" t="s">
        <v>14</v>
      </c>
      <c r="AD25" s="145" t="s">
        <v>51</v>
      </c>
      <c r="AE25" s="3"/>
      <c r="AF25" s="3"/>
      <c r="AG25" s="3"/>
    </row>
    <row r="26" spans="1:33" ht="14.7" thickTop="1" x14ac:dyDescent="0.55000000000000004">
      <c r="A26" s="11"/>
      <c r="B26" s="11"/>
      <c r="C26" s="11"/>
      <c r="D26" s="11"/>
      <c r="E26" s="48"/>
      <c r="F26" s="57"/>
      <c r="G26" s="57"/>
      <c r="H26" s="58"/>
      <c r="I26" s="58"/>
      <c r="J26" s="57"/>
      <c r="K26" s="57"/>
      <c r="L26" s="59"/>
      <c r="M26" s="59"/>
      <c r="N26" s="59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26"/>
      <c r="AB26" s="11"/>
      <c r="AC26" s="146">
        <v>0</v>
      </c>
      <c r="AD26" s="146">
        <f>IF($C$15&gt;($M$3-$M$5)/-($G$3-$G$5),"",C15*G5+M5)</f>
        <v>100000</v>
      </c>
      <c r="AE26" s="3"/>
      <c r="AF26" s="3"/>
      <c r="AG26" s="3"/>
    </row>
    <row r="27" spans="1:33" x14ac:dyDescent="0.55000000000000004">
      <c r="A27" s="51" t="s">
        <v>25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9"/>
      <c r="AB27" s="11"/>
      <c r="AC27" s="147">
        <f>IF($C$15&gt;($M$3-$M$5)/-($G$3-$G$5),"",C15)</f>
        <v>100</v>
      </c>
      <c r="AD27" s="147">
        <f>IF($C$15&gt;($M$3-$M$5)/-($G$3-$G$5),"",C15*G5+M5)</f>
        <v>100000</v>
      </c>
      <c r="AE27" s="3"/>
      <c r="AF27" s="3"/>
      <c r="AG27" s="3"/>
    </row>
    <row r="28" spans="1:33" ht="16.8" x14ac:dyDescent="0.75">
      <c r="A28" s="158">
        <v>0.5</v>
      </c>
      <c r="B28" s="158"/>
      <c r="C28" s="158"/>
      <c r="D28" s="158"/>
      <c r="E28" s="36" t="s">
        <v>16</v>
      </c>
      <c r="F28" s="11" t="s">
        <v>20</v>
      </c>
      <c r="G28" s="158" t="s">
        <v>26</v>
      </c>
      <c r="H28" s="158"/>
      <c r="I28" s="158"/>
      <c r="J28" s="158"/>
      <c r="K28" s="52" t="s">
        <v>6</v>
      </c>
      <c r="L28" s="158" t="s">
        <v>27</v>
      </c>
      <c r="M28" s="158"/>
      <c r="N28" s="158"/>
      <c r="O28" s="158"/>
      <c r="P28" s="11" t="s">
        <v>23</v>
      </c>
      <c r="Q28" s="53" t="s">
        <v>4</v>
      </c>
      <c r="R28" s="11" t="s">
        <v>25</v>
      </c>
      <c r="S28" s="11"/>
      <c r="T28" s="11"/>
      <c r="U28" s="11"/>
      <c r="V28" s="11"/>
      <c r="W28" s="11"/>
      <c r="X28" s="11"/>
      <c r="Y28" s="11"/>
      <c r="Z28" s="11"/>
      <c r="AA28" s="9"/>
      <c r="AB28" s="11"/>
      <c r="AC28" s="62"/>
      <c r="AD28" s="62"/>
      <c r="AE28" s="62"/>
      <c r="AF28" s="62"/>
      <c r="AG28" s="62"/>
    </row>
    <row r="29" spans="1:33" ht="14.7" thickBot="1" x14ac:dyDescent="0.6">
      <c r="A29" s="158">
        <v>0.5</v>
      </c>
      <c r="B29" s="158"/>
      <c r="C29" s="158"/>
      <c r="D29" s="158"/>
      <c r="E29" s="36" t="s">
        <v>16</v>
      </c>
      <c r="F29" s="11" t="s">
        <v>20</v>
      </c>
      <c r="G29" s="158">
        <f>C15</f>
        <v>100</v>
      </c>
      <c r="H29" s="158"/>
      <c r="I29" s="158"/>
      <c r="J29" s="158"/>
      <c r="K29" s="52" t="s">
        <v>6</v>
      </c>
      <c r="L29" s="158">
        <f>P18-M5</f>
        <v>600000</v>
      </c>
      <c r="M29" s="158"/>
      <c r="N29" s="158"/>
      <c r="O29" s="158"/>
      <c r="P29" s="11" t="s">
        <v>23</v>
      </c>
      <c r="Q29" s="53" t="s">
        <v>4</v>
      </c>
      <c r="R29" s="159">
        <f>A29*(G29+L29)</f>
        <v>300050</v>
      </c>
      <c r="S29" s="159"/>
      <c r="T29" s="159"/>
      <c r="U29" s="159"/>
      <c r="V29" s="11"/>
      <c r="W29" s="11"/>
      <c r="X29" s="11"/>
      <c r="Y29" s="11"/>
      <c r="Z29" s="11"/>
      <c r="AA29" s="11"/>
      <c r="AB29" s="11"/>
      <c r="AC29" s="148"/>
      <c r="AD29" s="148"/>
      <c r="AE29" s="62"/>
      <c r="AF29" s="62"/>
      <c r="AG29" s="62"/>
    </row>
    <row r="30" spans="1:33" ht="14.7" thickTop="1" x14ac:dyDescent="0.55000000000000004">
      <c r="A30" s="21"/>
      <c r="B30" s="2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55" t="s">
        <v>14</v>
      </c>
      <c r="AD30" s="56" t="s">
        <v>24</v>
      </c>
      <c r="AE30" s="55" t="s">
        <v>14</v>
      </c>
      <c r="AF30" s="149" t="s">
        <v>24</v>
      </c>
      <c r="AG30" s="149" t="s">
        <v>24</v>
      </c>
    </row>
    <row r="31" spans="1:33" x14ac:dyDescent="0.55000000000000004">
      <c r="A31" s="21"/>
      <c r="B31" s="11"/>
      <c r="C31" s="11"/>
      <c r="D31" s="11"/>
      <c r="E31" s="11"/>
      <c r="F31" s="11"/>
      <c r="G31" s="11"/>
      <c r="H31" s="11"/>
      <c r="I31" s="11"/>
      <c r="J31" s="21"/>
      <c r="K31" s="21"/>
      <c r="L31" s="21"/>
      <c r="M31" s="2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60">
        <f>IF($C$15&gt;($M$3-$M$5)/-($G$3-$G$5),($M$3-$M$5)/-($G$3-$G$5),C15)</f>
        <v>100</v>
      </c>
      <c r="AD31" s="61">
        <f>IF(AC31="","",AC31*$G$5+$M$5)</f>
        <v>100000</v>
      </c>
      <c r="AE31" s="60">
        <v>0</v>
      </c>
      <c r="AF31" s="61">
        <f>IF($C$15&gt;($M$3-$M$5)/-($G$3-$G$5),"",IF(AE31="","",AE31*$G$5+$M$5))</f>
        <v>-100000</v>
      </c>
      <c r="AG31" s="61">
        <f>IF($C$15&gt;($M$3-$M$5)/-($G$3-$G$5),"",IF(AE31="","",AE31*$G$3+$M$3))</f>
        <v>1000000</v>
      </c>
    </row>
    <row r="32" spans="1:33" x14ac:dyDescent="0.55000000000000004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60">
        <f>IF($C$15&gt;($M$3-$M$5)/-($G$3-$G$5),($M$3-$M$5)/-($G$3-$G$5),C15)</f>
        <v>100</v>
      </c>
      <c r="AD32" s="61">
        <f>IF(AC32="","",AC32*$G$3+$M$3)</f>
        <v>500000</v>
      </c>
      <c r="AE32" s="60">
        <f>IFERROR(AE31,"")</f>
        <v>0</v>
      </c>
      <c r="AF32" s="61">
        <f>IF($C$15&gt;($M$3-$M$5)/-($G$3-$G$5),"",IF(AE32="","",$P$18))</f>
        <v>500000</v>
      </c>
      <c r="AG32" s="61">
        <f>IF($C$15&gt;($M$3-$M$5)/-($G$3-$G$5),"",IF(AF32="","",$P$18))</f>
        <v>500000</v>
      </c>
    </row>
    <row r="33" spans="1:33" x14ac:dyDescent="0.55000000000000004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57"/>
      <c r="O33" s="21"/>
      <c r="P33" s="21"/>
      <c r="Q33" s="21"/>
      <c r="R33" s="21"/>
      <c r="S33" s="21"/>
      <c r="T33" s="21"/>
      <c r="U33" s="11"/>
      <c r="V33" s="11"/>
      <c r="W33" s="21"/>
      <c r="X33" s="21"/>
      <c r="Y33" s="11"/>
      <c r="Z33" s="11"/>
      <c r="AA33" s="11"/>
      <c r="AB33" s="11"/>
      <c r="AC33" s="60">
        <f>IF($C$15&gt;($M$3-$M$5)/-($G$3-$G$5),AC32+($C$15-($M$3-$M$5)/-($G$3-$G$5))/342,IFERROR(IF(AC32+((($M$3-$M$5)/($G$3-$G$5)*-1)-$C$15)/343&gt;($M$3-$M$5)/-($G$3-$G$5),MAX($AC$31:AC32),AC32+((($M$3-$M$5)/($G$3-$G$5)*-1)-$C$15)/343),MAX($AC$31:AC32)))</f>
        <v>100.16659725114536</v>
      </c>
      <c r="AD33" s="61">
        <f t="shared" ref="AD33" si="0">IF(AC33="","",AC33*$G$5+$M$5)</f>
        <v>100333.19450229072</v>
      </c>
      <c r="AE33" s="60">
        <f>IF($C$15&gt;($M$3-$M$5)/-($G$3-$G$5),"",IFERROR(IF(AE32+(($M$3-$M$5)/($G$3-$G$5)*-1)/343&gt;$AC$24,MAX($AE$31:AE32),AE32+((($M$3-$M$5)/($G$3-$G$5)*-1))/343),MAX($AE$31:AE32)))</f>
        <v>0.45814244064972925</v>
      </c>
      <c r="AF33" s="61">
        <f t="shared" ref="AF33" si="1">IF($C$15&gt;($M$3-$M$5)/-($G$3-$G$5),"",IF(AE33="","",AE33*$G$5+$M$5))</f>
        <v>-99083.715118700537</v>
      </c>
      <c r="AG33" s="61">
        <f t="shared" ref="AG33" si="2">IF($C$15&gt;($M$3-$M$5)/-($G$3-$G$5),"",IF(AE33="","",AE33*$G$3+$M$3))</f>
        <v>997709.28779675136</v>
      </c>
    </row>
    <row r="34" spans="1:33" x14ac:dyDescent="0.55000000000000004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21"/>
      <c r="W34" s="21"/>
      <c r="X34" s="21"/>
      <c r="Y34" s="11"/>
      <c r="Z34" s="11"/>
      <c r="AA34" s="11"/>
      <c r="AB34" s="11"/>
      <c r="AC34" s="60">
        <f>IFERROR(AC33,"")</f>
        <v>100.16659725114536</v>
      </c>
      <c r="AD34" s="61">
        <f t="shared" ref="AD34" si="3">IF(AC34="","",AC34*$G$3+$M$3)</f>
        <v>499167.01374427316</v>
      </c>
      <c r="AE34" s="60">
        <f>IFERROR(AE33,"")</f>
        <v>0.45814244064972925</v>
      </c>
      <c r="AF34" s="61">
        <f t="shared" ref="AF34:AG34" si="4">IF($C$15&gt;($M$3-$M$5)/-($G$3-$G$5),"",IF(AE34="","",$P$18))</f>
        <v>500000</v>
      </c>
      <c r="AG34" s="61">
        <f t="shared" si="4"/>
        <v>500000</v>
      </c>
    </row>
    <row r="35" spans="1:33" x14ac:dyDescent="0.55000000000000004">
      <c r="A35" s="11"/>
      <c r="B35" s="11"/>
      <c r="C35" s="11"/>
      <c r="D35" s="11"/>
      <c r="E35" s="11"/>
      <c r="F35" s="11"/>
      <c r="G35" s="11"/>
      <c r="H35" s="11"/>
      <c r="I35" s="11"/>
      <c r="J35" s="21"/>
      <c r="K35" s="21"/>
      <c r="L35" s="57"/>
      <c r="M35" s="57"/>
      <c r="N35" s="63"/>
      <c r="O35" s="57"/>
      <c r="P35" s="57"/>
      <c r="Q35" s="58"/>
      <c r="R35" s="57"/>
      <c r="S35" s="57"/>
      <c r="T35" s="11"/>
      <c r="U35" s="11"/>
      <c r="V35" s="21"/>
      <c r="W35" s="11"/>
      <c r="X35" s="11"/>
      <c r="Y35" s="11"/>
      <c r="Z35" s="11"/>
      <c r="AA35" s="11"/>
      <c r="AB35" s="11"/>
      <c r="AC35" s="60">
        <f>IF($C$15&gt;($M$3-$M$5)/-($G$3-$G$5),AC34+($C$15-($M$3-$M$5)/-($G$3-$G$5))/342,IFERROR(IF(AC34+((($M$3-$M$5)/($G$3-$G$5)*-1)-$C$15)/343&gt;($M$3-$M$5)/-($G$3-$G$5),MAX($AC$31:AC34),AC34+((($M$3-$M$5)/($G$3-$G$5)*-1)-$C$15)/343),MAX($AC$31:AC34)))</f>
        <v>100.33319450229072</v>
      </c>
      <c r="AD35" s="61">
        <f t="shared" ref="AD35" si="5">IF(AC35="","",AC35*$G$5+$M$5)</f>
        <v>100666.38900458143</v>
      </c>
      <c r="AE35" s="60">
        <f>IF($C$15&gt;($M$3-$M$5)/-($G$3-$G$5),"",IFERROR(IF(AE34+(($M$3-$M$5)/($G$3-$G$5)*-1)/343&gt;$AC$24,MAX($AE$31:AE34),AE34+((($M$3-$M$5)/($G$3-$G$5)*-1))/343),MAX($AE$31:AE34)))</f>
        <v>0.91628488129945851</v>
      </c>
      <c r="AF35" s="61">
        <f t="shared" ref="AF35" si="6">IF($C$15&gt;($M$3-$M$5)/-($G$3-$G$5),"",IF(AE35="","",AE35*$G$5+$M$5))</f>
        <v>-98167.430237401088</v>
      </c>
      <c r="AG35" s="61">
        <f t="shared" ref="AG35" si="7">IF($C$15&gt;($M$3-$M$5)/-($G$3-$G$5),"",IF(AE35="","",AE35*$G$3+$M$3))</f>
        <v>995418.57559350273</v>
      </c>
    </row>
    <row r="36" spans="1:33" x14ac:dyDescent="0.55000000000000004">
      <c r="A36" s="11"/>
      <c r="B36" s="11"/>
      <c r="C36" s="11"/>
      <c r="D36" s="11"/>
      <c r="E36" s="11"/>
      <c r="F36" s="11"/>
      <c r="G36" s="11"/>
      <c r="H36" s="11"/>
      <c r="I36" s="11"/>
      <c r="J36" s="21"/>
      <c r="K36" s="21"/>
      <c r="L36" s="21"/>
      <c r="M36" s="2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21"/>
      <c r="Y36" s="11"/>
      <c r="Z36" s="11"/>
      <c r="AA36" s="11"/>
      <c r="AB36" s="21"/>
      <c r="AC36" s="60">
        <f t="shared" ref="AC36" si="8">IFERROR(AC35,"")</f>
        <v>100.33319450229072</v>
      </c>
      <c r="AD36" s="61">
        <f t="shared" ref="AD36" si="9">IF(AC36="","",AC36*$G$3+$M$3)</f>
        <v>498334.02748854639</v>
      </c>
      <c r="AE36" s="60">
        <f t="shared" ref="AE36" si="10">IFERROR(AE35,"")</f>
        <v>0.91628488129945851</v>
      </c>
      <c r="AF36" s="61">
        <f t="shared" ref="AF36:AG36" si="11">IF($C$15&gt;($M$3-$M$5)/-($G$3-$G$5),"",IF(AE36="","",$P$18))</f>
        <v>500000</v>
      </c>
      <c r="AG36" s="61">
        <f t="shared" si="11"/>
        <v>500000</v>
      </c>
    </row>
    <row r="37" spans="1:33" x14ac:dyDescent="0.55000000000000004">
      <c r="A37" s="21"/>
      <c r="B37" s="21"/>
      <c r="C37" s="2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21"/>
      <c r="Y37" s="11"/>
      <c r="Z37" s="11"/>
      <c r="AA37" s="11"/>
      <c r="AB37" s="11"/>
      <c r="AC37" s="60">
        <f>IF($C$15&gt;($M$3-$M$5)/-($G$3-$G$5),AC36+($C$15-($M$3-$M$5)/-($G$3-$G$5))/342,IFERROR(IF(AC36+((($M$3-$M$5)/($G$3-$G$5)*-1)-$C$15)/343&gt;($M$3-$M$5)/-($G$3-$G$5),MAX($AC$31:AC36),AC36+((($M$3-$M$5)/($G$3-$G$5)*-1)-$C$15)/343),MAX($AC$31:AC36)))</f>
        <v>100.49979175343609</v>
      </c>
      <c r="AD37" s="61">
        <f t="shared" ref="AD37" si="12">IF(AC37="","",AC37*$G$5+$M$5)</f>
        <v>100999.58350687218</v>
      </c>
      <c r="AE37" s="60">
        <f>IF($C$15&gt;($M$3-$M$5)/-($G$3-$G$5),"",IFERROR(IF(AE36+(($M$3-$M$5)/($G$3-$G$5)*-1)/343&gt;$AC$24,MAX($AE$31:AE36),AE36+((($M$3-$M$5)/($G$3-$G$5)*-1))/343),MAX($AE$31:AE36)))</f>
        <v>1.3744273219491878</v>
      </c>
      <c r="AF37" s="61">
        <f t="shared" ref="AF37" si="13">IF($C$15&gt;($M$3-$M$5)/-($G$3-$G$5),"",IF(AE37="","",AE37*$G$5+$M$5))</f>
        <v>-97251.145356101624</v>
      </c>
      <c r="AG37" s="61">
        <f t="shared" ref="AG37" si="14">IF($C$15&gt;($M$3-$M$5)/-($G$3-$G$5),"",IF(AE37="","",AE37*$G$3+$M$3))</f>
        <v>993127.86339025409</v>
      </c>
    </row>
    <row r="38" spans="1:33" x14ac:dyDescent="0.55000000000000004">
      <c r="A38" s="11"/>
      <c r="B38" s="11"/>
      <c r="C38" s="11"/>
      <c r="D38" s="11"/>
      <c r="E38" s="11"/>
      <c r="F38" s="53"/>
      <c r="G38" s="11"/>
      <c r="H38" s="11"/>
      <c r="I38" s="11"/>
      <c r="J38" s="52"/>
      <c r="K38" s="21"/>
      <c r="L38" s="21"/>
      <c r="M38" s="21"/>
      <c r="N38" s="48"/>
      <c r="O38" s="64"/>
      <c r="P38" s="65"/>
      <c r="Q38" s="65"/>
      <c r="R38" s="48"/>
      <c r="S38" s="52"/>
      <c r="T38" s="52"/>
      <c r="U38" s="52"/>
      <c r="V38" s="11"/>
      <c r="W38" s="11"/>
      <c r="X38" s="11"/>
      <c r="Y38" s="11"/>
      <c r="Z38" s="11"/>
      <c r="AA38" s="11"/>
      <c r="AB38" s="11"/>
      <c r="AC38" s="60">
        <f t="shared" ref="AC38" si="15">IFERROR(AC37,"")</f>
        <v>100.49979175343609</v>
      </c>
      <c r="AD38" s="61">
        <f t="shared" ref="AD38" si="16">IF(AC38="","",AC38*$G$3+$M$3)</f>
        <v>497501.04123281955</v>
      </c>
      <c r="AE38" s="60">
        <f t="shared" ref="AE38" si="17">IFERROR(AE37,"")</f>
        <v>1.3744273219491878</v>
      </c>
      <c r="AF38" s="61">
        <f t="shared" ref="AF38:AG38" si="18">IF($C$15&gt;($M$3-$M$5)/-($G$3-$G$5),"",IF(AE38="","",$P$18))</f>
        <v>500000</v>
      </c>
      <c r="AG38" s="61">
        <f t="shared" si="18"/>
        <v>500000</v>
      </c>
    </row>
    <row r="39" spans="1:33" x14ac:dyDescent="0.55000000000000004">
      <c r="A39" s="11"/>
      <c r="B39" s="11"/>
      <c r="C39" s="11"/>
      <c r="D39" s="11"/>
      <c r="E39" s="11"/>
      <c r="F39" s="53"/>
      <c r="G39" s="11"/>
      <c r="H39" s="11"/>
      <c r="I39" s="11"/>
      <c r="J39" s="52"/>
      <c r="K39" s="21"/>
      <c r="L39" s="67"/>
      <c r="M39" s="21"/>
      <c r="N39" s="48"/>
      <c r="O39" s="64"/>
      <c r="P39" s="65"/>
      <c r="Q39" s="65"/>
      <c r="R39" s="48"/>
      <c r="S39" s="52"/>
      <c r="T39" s="52"/>
      <c r="U39" s="52"/>
      <c r="V39" s="11"/>
      <c r="W39" s="11"/>
      <c r="X39" s="11"/>
      <c r="Y39" s="11"/>
      <c r="Z39" s="11"/>
      <c r="AA39" s="11"/>
      <c r="AB39" s="11"/>
      <c r="AC39" s="60">
        <f>IF($C$15&gt;($M$3-$M$5)/-($G$3-$G$5),AC38+($C$15-($M$3-$M$5)/-($G$3-$G$5))/342,IFERROR(IF(AC38+((($M$3-$M$5)/($G$3-$G$5)*-1)-$C$15)/343&gt;($M$3-$M$5)/-($G$3-$G$5),MAX($AC$31:AC38),AC38+((($M$3-$M$5)/($G$3-$G$5)*-1)-$C$15)/343),MAX($AC$31:AC38)))</f>
        <v>100.66638900458145</v>
      </c>
      <c r="AD39" s="61">
        <f t="shared" ref="AD39" si="19">IF(AC39="","",AC39*$G$5+$M$5)</f>
        <v>101332.7780091629</v>
      </c>
      <c r="AE39" s="60">
        <f>IF($C$15&gt;($M$3-$M$5)/-($G$3-$G$5),"",IFERROR(IF(AE38+(($M$3-$M$5)/($G$3-$G$5)*-1)/343&gt;$AC$24,MAX($AE$31:AE38),AE38+((($M$3-$M$5)/($G$3-$G$5)*-1))/343),MAX($AE$31:AE38)))</f>
        <v>1.832569762598917</v>
      </c>
      <c r="AF39" s="61">
        <f t="shared" ref="AF39" si="20">IF($C$15&gt;($M$3-$M$5)/-($G$3-$G$5),"",IF(AE39="","",AE39*$G$5+$M$5))</f>
        <v>-96334.860474802161</v>
      </c>
      <c r="AG39" s="61">
        <f t="shared" ref="AG39" si="21">IF($C$15&gt;($M$3-$M$5)/-($G$3-$G$5),"",IF(AE39="","",AE39*$G$3+$M$3))</f>
        <v>990837.15118700545</v>
      </c>
    </row>
    <row r="40" spans="1:33" x14ac:dyDescent="0.55000000000000004">
      <c r="A40" s="21"/>
      <c r="B40" s="2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60">
        <f t="shared" ref="AC40" si="22">IFERROR(AC39,"")</f>
        <v>100.66638900458145</v>
      </c>
      <c r="AD40" s="61">
        <f t="shared" ref="AD40" si="23">IF(AC40="","",AC40*$G$3+$M$3)</f>
        <v>496668.05497709278</v>
      </c>
      <c r="AE40" s="60">
        <f t="shared" ref="AE40" si="24">IFERROR(AE39,"")</f>
        <v>1.832569762598917</v>
      </c>
      <c r="AF40" s="61">
        <f t="shared" ref="AF40:AG40" si="25">IF($C$15&gt;($M$3-$M$5)/-($G$3-$G$5),"",IF(AE40="","",$P$18))</f>
        <v>500000</v>
      </c>
      <c r="AG40" s="61">
        <f t="shared" si="25"/>
        <v>500000</v>
      </c>
    </row>
    <row r="41" spans="1:33" x14ac:dyDescent="0.55000000000000004">
      <c r="A41" s="21"/>
      <c r="B41" s="11"/>
      <c r="C41" s="11"/>
      <c r="D41" s="21"/>
      <c r="E41" s="21"/>
      <c r="F41" s="49"/>
      <c r="G41" s="21"/>
      <c r="H41" s="21"/>
      <c r="I41" s="11"/>
      <c r="J41" s="21"/>
      <c r="K41" s="21"/>
      <c r="L41" s="52"/>
      <c r="M41" s="21"/>
      <c r="N41" s="21"/>
      <c r="O41" s="21"/>
      <c r="P41" s="11"/>
      <c r="Q41" s="11"/>
      <c r="R41" s="11"/>
      <c r="S41" s="11"/>
      <c r="T41" s="11"/>
      <c r="U41" s="11"/>
      <c r="V41" s="11"/>
      <c r="W41" s="11"/>
      <c r="X41" s="11"/>
      <c r="Y41" s="21"/>
      <c r="Z41" s="66"/>
      <c r="AA41" s="11"/>
      <c r="AB41" s="11"/>
      <c r="AC41" s="60">
        <f>IF($C$15&gt;($M$3-$M$5)/-($G$3-$G$5),AC40+($C$15-($M$3-$M$5)/-($G$3-$G$5))/342,IFERROR(IF(AC40+((($M$3-$M$5)/($G$3-$G$5)*-1)-$C$15)/343&gt;($M$3-$M$5)/-($G$3-$G$5),MAX($AC$31:AC40),AC40+((($M$3-$M$5)/($G$3-$G$5)*-1)-$C$15)/343),MAX($AC$31:AC40)))</f>
        <v>100.83298625572681</v>
      </c>
      <c r="AD41" s="61">
        <f t="shared" ref="AD41" si="26">IF(AC41="","",AC41*$G$5+$M$5)</f>
        <v>101665.97251145361</v>
      </c>
      <c r="AE41" s="60">
        <f>IF($C$15&gt;($M$3-$M$5)/-($G$3-$G$5),"",IFERROR(IF(AE40+(($M$3-$M$5)/($G$3-$G$5)*-1)/343&gt;$AC$24,MAX($AE$31:AE40),AE40+((($M$3-$M$5)/($G$3-$G$5)*-1))/343),MAX($AE$31:AE40)))</f>
        <v>2.2907122032486464</v>
      </c>
      <c r="AF41" s="61">
        <f t="shared" ref="AF41" si="27">IF($C$15&gt;($M$3-$M$5)/-($G$3-$G$5),"",IF(AE41="","",AE41*$G$5+$M$5))</f>
        <v>-95418.575593502712</v>
      </c>
      <c r="AG41" s="61">
        <f t="shared" ref="AG41" si="28">IF($C$15&gt;($M$3-$M$5)/-($G$3-$G$5),"",IF(AE41="","",AE41*$G$3+$M$3))</f>
        <v>988546.43898375682</v>
      </c>
    </row>
    <row r="42" spans="1:33" x14ac:dyDescent="0.55000000000000004">
      <c r="A42" s="21"/>
      <c r="B42" s="11"/>
      <c r="C42" s="11"/>
      <c r="D42" s="21"/>
      <c r="E42" s="21"/>
      <c r="F42" s="49"/>
      <c r="G42" s="21"/>
      <c r="H42" s="21"/>
      <c r="I42" s="11"/>
      <c r="J42" s="21"/>
      <c r="K42" s="21"/>
      <c r="L42" s="52"/>
      <c r="M42" s="21"/>
      <c r="N42" s="21"/>
      <c r="O42" s="21"/>
      <c r="P42" s="21"/>
      <c r="Q42" s="21"/>
      <c r="R42" s="11"/>
      <c r="S42" s="11"/>
      <c r="T42" s="11"/>
      <c r="U42" s="11"/>
      <c r="V42" s="21"/>
      <c r="W42" s="11"/>
      <c r="X42" s="11"/>
      <c r="Y42" s="11"/>
      <c r="Z42" s="11"/>
      <c r="AA42" s="11"/>
      <c r="AB42" s="11"/>
      <c r="AC42" s="60">
        <f t="shared" ref="AC42" si="29">IFERROR(AC41,"")</f>
        <v>100.83298625572681</v>
      </c>
      <c r="AD42" s="61">
        <f t="shared" ref="AD42" si="30">IF(AC42="","",AC42*$G$3+$M$3)</f>
        <v>495835.06872136594</v>
      </c>
      <c r="AE42" s="60">
        <f t="shared" ref="AE42" si="31">IFERROR(AE41,"")</f>
        <v>2.2907122032486464</v>
      </c>
      <c r="AF42" s="61">
        <f t="shared" ref="AF42:AG42" si="32">IF($C$15&gt;($M$3-$M$5)/-($G$3-$G$5),"",IF(AE42="","",$P$18))</f>
        <v>500000</v>
      </c>
      <c r="AG42" s="61">
        <f t="shared" si="32"/>
        <v>500000</v>
      </c>
    </row>
    <row r="43" spans="1:33" x14ac:dyDescent="0.55000000000000004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21"/>
      <c r="Z43" s="21"/>
      <c r="AA43" s="11"/>
      <c r="AB43" s="11"/>
      <c r="AC43" s="60">
        <f>IF($C$15&gt;($M$3-$M$5)/-($G$3-$G$5),AC42+($C$15-($M$3-$M$5)/-($G$3-$G$5))/342,IFERROR(IF(AC42+((($M$3-$M$5)/($G$3-$G$5)*-1)-$C$15)/343&gt;($M$3-$M$5)/-($G$3-$G$5),MAX($AC$31:AC42),AC42+((($M$3-$M$5)/($G$3-$G$5)*-1)-$C$15)/343),MAX($AC$31:AC42)))</f>
        <v>100.99958350687217</v>
      </c>
      <c r="AD43" s="61">
        <f t="shared" ref="AD43" si="33">IF(AC43="","",AC43*$G$5+$M$5)</f>
        <v>101999.16701374433</v>
      </c>
      <c r="AE43" s="60">
        <f>IF($C$15&gt;($M$3-$M$5)/-($G$3-$G$5),"",IFERROR(IF(AE42+(($M$3-$M$5)/($G$3-$G$5)*-1)/343&gt;$AC$24,MAX($AE$31:AE42),AE42+((($M$3-$M$5)/($G$3-$G$5)*-1))/343),MAX($AE$31:AE42)))</f>
        <v>2.7488546438983756</v>
      </c>
      <c r="AF43" s="61">
        <f t="shared" ref="AF43" si="34">IF($C$15&gt;($M$3-$M$5)/-($G$3-$G$5),"",IF(AE43="","",AE43*$G$5+$M$5))</f>
        <v>-94502.290712203248</v>
      </c>
      <c r="AG43" s="61">
        <f t="shared" ref="AG43" si="35">IF($C$15&gt;($M$3-$M$5)/-($G$3-$G$5),"",IF(AE43="","",AE43*$G$3+$M$3))</f>
        <v>986255.72678050818</v>
      </c>
    </row>
    <row r="44" spans="1:33" x14ac:dyDescent="0.55000000000000004">
      <c r="A44" s="11"/>
      <c r="B44" s="11"/>
      <c r="C44" s="11"/>
      <c r="D44" s="11"/>
      <c r="E44" s="11"/>
      <c r="F44" s="21"/>
      <c r="G44" s="21"/>
      <c r="H44" s="46"/>
      <c r="I44" s="46"/>
      <c r="J44" s="46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21"/>
      <c r="Z44" s="21"/>
      <c r="AA44" s="11"/>
      <c r="AB44" s="11"/>
      <c r="AC44" s="60">
        <f t="shared" ref="AC44" si="36">IFERROR(AC43,"")</f>
        <v>100.99958350687217</v>
      </c>
      <c r="AD44" s="61">
        <f t="shared" ref="AD44" si="37">IF(AC44="","",AC44*$G$3+$M$3)</f>
        <v>495002.08246563916</v>
      </c>
      <c r="AE44" s="60">
        <f t="shared" ref="AE44" si="38">IFERROR(AE43,"")</f>
        <v>2.7488546438983756</v>
      </c>
      <c r="AF44" s="61">
        <f t="shared" ref="AF44:AG44" si="39">IF($C$15&gt;($M$3-$M$5)/-($G$3-$G$5),"",IF(AE44="","",$P$18))</f>
        <v>500000</v>
      </c>
      <c r="AG44" s="61">
        <f t="shared" si="39"/>
        <v>500000</v>
      </c>
    </row>
    <row r="45" spans="1:33" x14ac:dyDescent="0.55000000000000004">
      <c r="A45" s="11"/>
      <c r="B45" s="11"/>
      <c r="C45" s="11"/>
      <c r="D45" s="11"/>
      <c r="E45" s="11"/>
      <c r="F45" s="21"/>
      <c r="G45" s="21"/>
      <c r="H45" s="46"/>
      <c r="I45" s="46"/>
      <c r="J45" s="46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60">
        <f>IF($C$15&gt;($M$3-$M$5)/-($G$3-$G$5),AC44+($C$15-($M$3-$M$5)/-($G$3-$G$5))/342,IFERROR(IF(AC44+((($M$3-$M$5)/($G$3-$G$5)*-1)-$C$15)/343&gt;($M$3-$M$5)/-($G$3-$G$5),MAX($AC$31:AC44),AC44+((($M$3-$M$5)/($G$3-$G$5)*-1)-$C$15)/343),MAX($AC$31:AC44)))</f>
        <v>101.16618075801753</v>
      </c>
      <c r="AD45" s="61">
        <f t="shared" ref="AD45" si="40">IF(AC45="","",AC45*$G$5+$M$5)</f>
        <v>102332.36151603507</v>
      </c>
      <c r="AE45" s="60">
        <f>IF($C$15&gt;($M$3-$M$5)/-($G$3-$G$5),"",IFERROR(IF(AE44+(($M$3-$M$5)/($G$3-$G$5)*-1)/343&gt;$AC$24,MAX($AE$31:AE44),AE44+((($M$3-$M$5)/($G$3-$G$5)*-1))/343),MAX($AE$31:AE44)))</f>
        <v>3.2069970845481048</v>
      </c>
      <c r="AF45" s="61">
        <f t="shared" ref="AF45" si="41">IF($C$15&gt;($M$3-$M$5)/-($G$3-$G$5),"",IF(AE45="","",AE45*$G$5+$M$5))</f>
        <v>-93586.005830903785</v>
      </c>
      <c r="AG45" s="61">
        <f t="shared" ref="AG45" si="42">IF($C$15&gt;($M$3-$M$5)/-($G$3-$G$5),"",IF(AE45="","",AE45*$G$3+$M$3))</f>
        <v>983965.01457725943</v>
      </c>
    </row>
    <row r="46" spans="1:33" x14ac:dyDescent="0.55000000000000004">
      <c r="A46" s="11"/>
      <c r="B46" s="11"/>
      <c r="C46" s="11"/>
      <c r="D46" s="11"/>
      <c r="E46" s="11"/>
      <c r="F46" s="57"/>
      <c r="G46" s="57"/>
      <c r="H46" s="46"/>
      <c r="I46" s="46"/>
      <c r="J46" s="46"/>
      <c r="K46" s="11"/>
      <c r="L46" s="11"/>
      <c r="M46" s="11"/>
      <c r="N46" s="11"/>
      <c r="O46" s="11"/>
      <c r="P46" s="11"/>
      <c r="Q46" s="11"/>
      <c r="R46" s="11"/>
      <c r="S46" s="57"/>
      <c r="T46" s="21"/>
      <c r="U46" s="21"/>
      <c r="V46" s="11"/>
      <c r="W46" s="11"/>
      <c r="X46" s="11"/>
      <c r="Y46" s="11"/>
      <c r="Z46" s="11"/>
      <c r="AA46" s="11"/>
      <c r="AB46" s="11"/>
      <c r="AC46" s="60">
        <f t="shared" ref="AC46" si="43">IFERROR(AC45,"")</f>
        <v>101.16618075801753</v>
      </c>
      <c r="AD46" s="61">
        <f t="shared" ref="AD46" si="44">IF(AC46="","",AC46*$G$3+$M$3)</f>
        <v>494169.09620991233</v>
      </c>
      <c r="AE46" s="60">
        <f t="shared" ref="AE46" si="45">IFERROR(AE45,"")</f>
        <v>3.2069970845481048</v>
      </c>
      <c r="AF46" s="61">
        <f t="shared" ref="AF46:AG46" si="46">IF($C$15&gt;($M$3-$M$5)/-($G$3-$G$5),"",IF(AE46="","",$P$18))</f>
        <v>500000</v>
      </c>
      <c r="AG46" s="61">
        <f t="shared" si="46"/>
        <v>500000</v>
      </c>
    </row>
    <row r="47" spans="1:33" x14ac:dyDescent="0.55000000000000004">
      <c r="A47" s="11"/>
      <c r="B47" s="11"/>
      <c r="C47" s="11"/>
      <c r="D47" s="11"/>
      <c r="E47" s="11"/>
      <c r="F47" s="21"/>
      <c r="G47" s="21"/>
      <c r="H47" s="43"/>
      <c r="I47" s="43"/>
      <c r="J47" s="43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21"/>
      <c r="X47" s="21"/>
      <c r="Y47" s="11"/>
      <c r="Z47" s="11"/>
      <c r="AA47" s="11"/>
      <c r="AB47" s="11"/>
      <c r="AC47" s="60">
        <f>IF($C$15&gt;($M$3-$M$5)/-($G$3-$G$5),AC46+($C$15-($M$3-$M$5)/-($G$3-$G$5))/342,IFERROR(IF(AC46+((($M$3-$M$5)/($G$3-$G$5)*-1)-$C$15)/343&gt;($M$3-$M$5)/-($G$3-$G$5),MAX($AC$31:AC46),AC46+((($M$3-$M$5)/($G$3-$G$5)*-1)-$C$15)/343),MAX($AC$31:AC46)))</f>
        <v>101.33277800916289</v>
      </c>
      <c r="AD47" s="61">
        <f t="shared" ref="AD47" si="47">IF(AC47="","",AC47*$G$5+$M$5)</f>
        <v>102665.55601832579</v>
      </c>
      <c r="AE47" s="60">
        <f>IF($C$15&gt;($M$3-$M$5)/-($G$3-$G$5),"",IFERROR(IF(AE46+(($M$3-$M$5)/($G$3-$G$5)*-1)/343&gt;$AC$24,MAX($AE$31:AE46),AE46+((($M$3-$M$5)/($G$3-$G$5)*-1))/343),MAX($AE$31:AE46)))</f>
        <v>3.665139525197834</v>
      </c>
      <c r="AF47" s="61">
        <f t="shared" ref="AF47" si="48">IF($C$15&gt;($M$3-$M$5)/-($G$3-$G$5),"",IF(AE47="","",AE47*$G$5+$M$5))</f>
        <v>-92669.720949604336</v>
      </c>
      <c r="AG47" s="61">
        <f t="shared" ref="AG47" si="49">IF($C$15&gt;($M$3-$M$5)/-($G$3-$G$5),"",IF(AE47="","",AE47*$G$3+$M$3))</f>
        <v>981674.30237401079</v>
      </c>
    </row>
    <row r="48" spans="1:33" x14ac:dyDescent="0.55000000000000004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21"/>
      <c r="AC48" s="60">
        <f t="shared" ref="AC48" si="50">IFERROR(AC47,"")</f>
        <v>101.33277800916289</v>
      </c>
      <c r="AD48" s="61">
        <f t="shared" ref="AD48" si="51">IF(AC48="","",AC48*$G$3+$M$3)</f>
        <v>493336.10995418555</v>
      </c>
      <c r="AE48" s="60">
        <f t="shared" ref="AE48" si="52">IFERROR(AE47,"")</f>
        <v>3.665139525197834</v>
      </c>
      <c r="AF48" s="61">
        <f t="shared" ref="AF48:AG48" si="53">IF($C$15&gt;($M$3-$M$5)/-($G$3-$G$5),"",IF(AE48="","",$P$18))</f>
        <v>500000</v>
      </c>
      <c r="AG48" s="61">
        <f t="shared" si="53"/>
        <v>500000</v>
      </c>
    </row>
    <row r="49" spans="1:33" x14ac:dyDescent="0.55000000000000004">
      <c r="A49" s="59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21"/>
      <c r="N49" s="21"/>
      <c r="O49" s="11"/>
      <c r="P49" s="11"/>
      <c r="Q49" s="11"/>
      <c r="R49" s="11"/>
      <c r="S49" s="11"/>
      <c r="T49" s="21"/>
      <c r="U49" s="21"/>
      <c r="V49" s="11"/>
      <c r="W49" s="11"/>
      <c r="X49" s="11"/>
      <c r="Y49" s="11"/>
      <c r="Z49" s="11"/>
      <c r="AA49" s="11"/>
      <c r="AB49" s="11"/>
      <c r="AC49" s="60">
        <f>IF($C$15&gt;($M$3-$M$5)/-($G$3-$G$5),AC48+($C$15-($M$3-$M$5)/-($G$3-$G$5))/342,IFERROR(IF(AC48+((($M$3-$M$5)/($G$3-$G$5)*-1)-$C$15)/343&gt;($M$3-$M$5)/-($G$3-$G$5),MAX($AC$31:AC48),AC48+((($M$3-$M$5)/($G$3-$G$5)*-1)-$C$15)/343),MAX($AC$31:AC48)))</f>
        <v>101.49937526030826</v>
      </c>
      <c r="AD49" s="61">
        <f t="shared" ref="AD49" si="54">IF(AC49="","",AC49*$G$5+$M$5)</f>
        <v>102998.75052061651</v>
      </c>
      <c r="AE49" s="60">
        <f>IF($C$15&gt;($M$3-$M$5)/-($G$3-$G$5),"",IFERROR(IF(AE48+(($M$3-$M$5)/($G$3-$G$5)*-1)/343&gt;$AC$24,MAX($AE$31:AE48),AE48+((($M$3-$M$5)/($G$3-$G$5)*-1))/343),MAX($AE$31:AE48)))</f>
        <v>4.1232819658475632</v>
      </c>
      <c r="AF49" s="61">
        <f t="shared" ref="AF49" si="55">IF($C$15&gt;($M$3-$M$5)/-($G$3-$G$5),"",IF(AE49="","",AE49*$G$5+$M$5))</f>
        <v>-91753.436068304873</v>
      </c>
      <c r="AG49" s="61">
        <f t="shared" ref="AG49" si="56">IF($C$15&gt;($M$3-$M$5)/-($G$3-$G$5),"",IF(AE49="","",AE49*$G$3+$M$3))</f>
        <v>979383.59017076215</v>
      </c>
    </row>
    <row r="50" spans="1:33" x14ac:dyDescent="0.55000000000000004">
      <c r="A50" s="11"/>
      <c r="B50" s="11"/>
      <c r="C50" s="11"/>
      <c r="D50" s="11"/>
      <c r="E50" s="11"/>
      <c r="F50" s="11"/>
      <c r="G50" s="11"/>
      <c r="H50" s="11"/>
      <c r="I50" s="21"/>
      <c r="J50" s="21"/>
      <c r="K50" s="11"/>
      <c r="L50" s="11"/>
      <c r="M50" s="11"/>
      <c r="N50" s="11"/>
      <c r="O50" s="11"/>
      <c r="P50" s="21"/>
      <c r="Q50" s="21"/>
      <c r="R50" s="11"/>
      <c r="S50" s="11"/>
      <c r="T50" s="11"/>
      <c r="U50" s="11"/>
      <c r="V50" s="11"/>
      <c r="W50" s="3"/>
      <c r="X50" s="3"/>
      <c r="Y50" s="11"/>
      <c r="Z50" s="11"/>
      <c r="AA50" s="11"/>
      <c r="AB50" s="11"/>
      <c r="AC50" s="60">
        <f t="shared" ref="AC50" si="57">IFERROR(AC49,"")</f>
        <v>101.49937526030826</v>
      </c>
      <c r="AD50" s="61">
        <f t="shared" ref="AD50" si="58">IF(AC50="","",AC50*$G$3+$M$3)</f>
        <v>492503.12369845872</v>
      </c>
      <c r="AE50" s="60">
        <f t="shared" ref="AE50" si="59">IFERROR(AE49,"")</f>
        <v>4.1232819658475632</v>
      </c>
      <c r="AF50" s="61">
        <f t="shared" ref="AF50:AG50" si="60">IF($C$15&gt;($M$3-$M$5)/-($G$3-$G$5),"",IF(AE50="","",$P$18))</f>
        <v>500000</v>
      </c>
      <c r="AG50" s="61">
        <f t="shared" si="60"/>
        <v>500000</v>
      </c>
    </row>
    <row r="51" spans="1:33" x14ac:dyDescent="0.5500000000000000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43"/>
      <c r="L51" s="43"/>
      <c r="M51" s="43"/>
      <c r="N51" s="11"/>
      <c r="O51" s="11"/>
      <c r="P51" s="11"/>
      <c r="Q51" s="11"/>
      <c r="R51" s="11"/>
      <c r="S51" s="11"/>
      <c r="T51" s="11"/>
      <c r="U51" s="11"/>
      <c r="V51" s="3"/>
      <c r="W51" s="3"/>
      <c r="X51" s="3"/>
      <c r="Y51" s="11"/>
      <c r="Z51" s="11"/>
      <c r="AA51" s="11"/>
      <c r="AB51" s="11"/>
      <c r="AC51" s="60">
        <f>IF($C$15&gt;($M$3-$M$5)/-($G$3-$G$5),AC50+($C$15-($M$3-$M$5)/-($G$3-$G$5))/342,IFERROR(IF(AC50+((($M$3-$M$5)/($G$3-$G$5)*-1)-$C$15)/343&gt;($M$3-$M$5)/-($G$3-$G$5),MAX($AC$31:AC50),AC50+((($M$3-$M$5)/($G$3-$G$5)*-1)-$C$15)/343),MAX($AC$31:AC50)))</f>
        <v>101.66597251145362</v>
      </c>
      <c r="AD51" s="61">
        <f t="shared" ref="AD51" si="61">IF(AC51="","",AC51*$G$5+$M$5)</f>
        <v>103331.94502290722</v>
      </c>
      <c r="AE51" s="60">
        <f>IF($C$15&gt;($M$3-$M$5)/-($G$3-$G$5),"",IFERROR(IF(AE50+(($M$3-$M$5)/($G$3-$G$5)*-1)/343&gt;$AC$24,MAX($AE$31:AE50),AE50+((($M$3-$M$5)/($G$3-$G$5)*-1))/343),MAX($AE$31:AE50)))</f>
        <v>4.5814244064972929</v>
      </c>
      <c r="AF51" s="61">
        <f t="shared" ref="AF51" si="62">IF($C$15&gt;($M$3-$M$5)/-($G$3-$G$5),"",IF(AE51="","",AE51*$G$5+$M$5))</f>
        <v>-90837.151187005409</v>
      </c>
      <c r="AG51" s="61">
        <f t="shared" ref="AG51" si="63">IF($C$15&gt;($M$3-$M$5)/-($G$3-$G$5),"",IF(AE51="","",AE51*$G$3+$M$3))</f>
        <v>977092.87796751352</v>
      </c>
    </row>
    <row r="52" spans="1:33" x14ac:dyDescent="0.55000000000000004">
      <c r="A52" s="11"/>
      <c r="B52" s="11"/>
      <c r="C52" s="11"/>
      <c r="D52" s="11"/>
      <c r="E52" s="11"/>
      <c r="F52" s="11"/>
      <c r="G52" s="11"/>
      <c r="H52" s="21"/>
      <c r="I52" s="21"/>
      <c r="J52" s="11"/>
      <c r="K52" s="11"/>
      <c r="L52" s="11"/>
      <c r="M52" s="21"/>
      <c r="N52" s="21"/>
      <c r="O52" s="57"/>
      <c r="P52" s="21"/>
      <c r="Q52" s="21"/>
      <c r="R52" s="21"/>
      <c r="S52" s="11"/>
      <c r="T52" s="11"/>
      <c r="U52" s="11"/>
      <c r="V52" s="3"/>
      <c r="W52" s="3"/>
      <c r="X52" s="3"/>
      <c r="Y52" s="11"/>
      <c r="Z52" s="11"/>
      <c r="AA52" s="11"/>
      <c r="AB52" s="11"/>
      <c r="AC52" s="60">
        <f t="shared" ref="AC52" si="64">IFERROR(AC51,"")</f>
        <v>101.66597251145362</v>
      </c>
      <c r="AD52" s="61">
        <f t="shared" ref="AD52" si="65">IF(AC52="","",AC52*$G$3+$M$3)</f>
        <v>491670.13744273194</v>
      </c>
      <c r="AE52" s="60">
        <f t="shared" ref="AE52" si="66">IFERROR(AE51,"")</f>
        <v>4.5814244064972929</v>
      </c>
      <c r="AF52" s="61">
        <f t="shared" ref="AF52:AG52" si="67">IF($C$15&gt;($M$3-$M$5)/-($G$3-$G$5),"",IF(AE52="","",$P$18))</f>
        <v>500000</v>
      </c>
      <c r="AG52" s="61">
        <f t="shared" si="67"/>
        <v>500000</v>
      </c>
    </row>
    <row r="53" spans="1:33" x14ac:dyDescent="0.5500000000000000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21"/>
      <c r="Q53" s="21"/>
      <c r="R53" s="11"/>
      <c r="S53" s="11"/>
      <c r="T53" s="11"/>
      <c r="U53" s="11"/>
      <c r="V53" s="3"/>
      <c r="W53" s="3"/>
      <c r="X53" s="3"/>
      <c r="Y53" s="11"/>
      <c r="Z53" s="11"/>
      <c r="AA53" s="21"/>
      <c r="AB53" s="11"/>
      <c r="AC53" s="60">
        <f>IF($C$15&gt;($M$3-$M$5)/-($G$3-$G$5),AC52+($C$15-($M$3-$M$5)/-($G$3-$G$5))/342,IFERROR(IF(AC52+((($M$3-$M$5)/($G$3-$G$5)*-1)-$C$15)/343&gt;($M$3-$M$5)/-($G$3-$G$5),MAX($AC$31:AC52),AC52+((($M$3-$M$5)/($G$3-$G$5)*-1)-$C$15)/343),MAX($AC$31:AC52)))</f>
        <v>101.83256976259898</v>
      </c>
      <c r="AD53" s="61">
        <f t="shared" ref="AD53" si="68">IF(AC53="","",AC53*$G$5+$M$5)</f>
        <v>103665.13952519797</v>
      </c>
      <c r="AE53" s="60">
        <f>IF($C$15&gt;($M$3-$M$5)/-($G$3-$G$5),"",IFERROR(IF(AE52+(($M$3-$M$5)/($G$3-$G$5)*-1)/343&gt;$AC$24,MAX($AE$31:AE52),AE52+((($M$3-$M$5)/($G$3-$G$5)*-1))/343),MAX($AE$31:AE52)))</f>
        <v>5.0395668471470225</v>
      </c>
      <c r="AF53" s="61">
        <f t="shared" ref="AF53" si="69">IF($C$15&gt;($M$3-$M$5)/-($G$3-$G$5),"",IF(AE53="","",AE53*$G$5+$M$5))</f>
        <v>-89920.86630570596</v>
      </c>
      <c r="AG53" s="61">
        <f t="shared" ref="AG53" si="70">IF($C$15&gt;($M$3-$M$5)/-($G$3-$G$5),"",IF(AE53="","",AE53*$G$3+$M$3))</f>
        <v>974802.16576426488</v>
      </c>
    </row>
    <row r="54" spans="1:33" x14ac:dyDescent="0.5500000000000000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3"/>
      <c r="W54" s="3"/>
      <c r="X54" s="3"/>
      <c r="Y54" s="11"/>
      <c r="Z54" s="11"/>
      <c r="AA54" s="21"/>
      <c r="AB54" s="11"/>
      <c r="AC54" s="60">
        <f t="shared" ref="AC54" si="71">IFERROR(AC53,"")</f>
        <v>101.83256976259898</v>
      </c>
      <c r="AD54" s="61">
        <f t="shared" ref="AD54" si="72">IF(AC54="","",AC54*$G$3+$M$3)</f>
        <v>490837.1511870051</v>
      </c>
      <c r="AE54" s="60">
        <f t="shared" ref="AE54" si="73">IFERROR(AE53,"")</f>
        <v>5.0395668471470225</v>
      </c>
      <c r="AF54" s="61">
        <f t="shared" ref="AF54:AG54" si="74">IF($C$15&gt;($M$3-$M$5)/-($G$3-$G$5),"",IF(AE54="","",$P$18))</f>
        <v>500000</v>
      </c>
      <c r="AG54" s="61">
        <f t="shared" si="74"/>
        <v>500000</v>
      </c>
    </row>
    <row r="55" spans="1:33" x14ac:dyDescent="0.5500000000000000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11"/>
      <c r="Z55" s="11"/>
      <c r="AA55" s="11"/>
      <c r="AB55" s="11"/>
      <c r="AC55" s="60">
        <f>IF($C$15&gt;($M$3-$M$5)/-($G$3-$G$5),AC54+($C$15-($M$3-$M$5)/-($G$3-$G$5))/342,IFERROR(IF(AC54+((($M$3-$M$5)/($G$3-$G$5)*-1)-$C$15)/343&gt;($M$3-$M$5)/-($G$3-$G$5),MAX($AC$31:AC54),AC54+((($M$3-$M$5)/($G$3-$G$5)*-1)-$C$15)/343),MAX($AC$31:AC54)))</f>
        <v>101.99916701374434</v>
      </c>
      <c r="AD55" s="61">
        <f t="shared" ref="AD55" si="75">IF(AC55="","",AC55*$G$5+$M$5)</f>
        <v>103998.33402748869</v>
      </c>
      <c r="AE55" s="60">
        <f>IF($C$15&gt;($M$3-$M$5)/-($G$3-$G$5),"",IFERROR(IF(AE54+(($M$3-$M$5)/($G$3-$G$5)*-1)/343&gt;$AC$24,MAX($AE$31:AE54),AE54+((($M$3-$M$5)/($G$3-$G$5)*-1))/343),MAX($AE$31:AE54)))</f>
        <v>5.4977092877967522</v>
      </c>
      <c r="AF55" s="61">
        <f t="shared" ref="AF55" si="76">IF($C$15&gt;($M$3-$M$5)/-($G$3-$G$5),"",IF(AE55="","",AE55*$G$5+$M$5))</f>
        <v>-89004.581424406497</v>
      </c>
      <c r="AG55" s="61">
        <f t="shared" ref="AG55" si="77">IF($C$15&gt;($M$3-$M$5)/-($G$3-$G$5),"",IF(AE55="","",AE55*$G$3+$M$3))</f>
        <v>972511.45356101624</v>
      </c>
    </row>
    <row r="56" spans="1:33" x14ac:dyDescent="0.5500000000000000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11"/>
      <c r="Z56" s="11"/>
      <c r="AA56" s="11"/>
      <c r="AB56" s="11"/>
      <c r="AC56" s="60">
        <f t="shared" ref="AC56" si="78">IFERROR(AC55,"")</f>
        <v>101.99916701374434</v>
      </c>
      <c r="AD56" s="61">
        <f t="shared" ref="AD56" si="79">IF(AC56="","",AC56*$G$3+$M$3)</f>
        <v>490004.16493127827</v>
      </c>
      <c r="AE56" s="60">
        <f t="shared" ref="AE56" si="80">IFERROR(AE55,"")</f>
        <v>5.4977092877967522</v>
      </c>
      <c r="AF56" s="61">
        <f t="shared" ref="AF56:AG56" si="81">IF($C$15&gt;($M$3-$M$5)/-($G$3-$G$5),"",IF(AE56="","",$P$18))</f>
        <v>500000</v>
      </c>
      <c r="AG56" s="61">
        <f t="shared" si="81"/>
        <v>500000</v>
      </c>
    </row>
    <row r="57" spans="1:33" x14ac:dyDescent="0.5500000000000000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11"/>
      <c r="AB57" s="3"/>
      <c r="AC57" s="60">
        <f>IF($C$15&gt;($M$3-$M$5)/-($G$3-$G$5),AC56+($C$15-($M$3-$M$5)/-($G$3-$G$5))/342,IFERROR(IF(AC56+((($M$3-$M$5)/($G$3-$G$5)*-1)-$C$15)/343&gt;($M$3-$M$5)/-($G$3-$G$5),MAX($AC$31:AC56),AC56+((($M$3-$M$5)/($G$3-$G$5)*-1)-$C$15)/343),MAX($AC$31:AC56)))</f>
        <v>102.1657642648897</v>
      </c>
      <c r="AD57" s="61">
        <f t="shared" ref="AD57" si="82">IF(AC57="","",AC57*$G$5+$M$5)</f>
        <v>104331.5285297794</v>
      </c>
      <c r="AE57" s="60">
        <f>IF($C$15&gt;($M$3-$M$5)/-($G$3-$G$5),"",IFERROR(IF(AE56+(($M$3-$M$5)/($G$3-$G$5)*-1)/343&gt;$AC$24,MAX($AE$31:AE56),AE56+((($M$3-$M$5)/($G$3-$G$5)*-1))/343),MAX($AE$31:AE56)))</f>
        <v>5.9558517284464818</v>
      </c>
      <c r="AF57" s="61">
        <f t="shared" ref="AF57" si="83">IF($C$15&gt;($M$3-$M$5)/-($G$3-$G$5),"",IF(AE57="","",AE57*$G$5+$M$5))</f>
        <v>-88088.296543107033</v>
      </c>
      <c r="AG57" s="61">
        <f t="shared" ref="AG57" si="84">IF($C$15&gt;($M$3-$M$5)/-($G$3-$G$5),"",IF(AE57="","",AE57*$G$3+$M$3))</f>
        <v>970220.74135776761</v>
      </c>
    </row>
    <row r="58" spans="1:33" x14ac:dyDescent="0.5500000000000000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11"/>
      <c r="AB58" s="3"/>
      <c r="AC58" s="60">
        <f t="shared" ref="AC58" si="85">IFERROR(AC57,"")</f>
        <v>102.1657642648897</v>
      </c>
      <c r="AD58" s="61">
        <f t="shared" ref="AD58" si="86">IF(AC58="","",AC58*$G$3+$M$3)</f>
        <v>489171.17867555149</v>
      </c>
      <c r="AE58" s="60">
        <f t="shared" ref="AE58" si="87">IFERROR(AE57,"")</f>
        <v>5.9558517284464818</v>
      </c>
      <c r="AF58" s="61">
        <f t="shared" ref="AF58:AG58" si="88">IF($C$15&gt;($M$3-$M$5)/-($G$3-$G$5),"",IF(AE58="","",$P$18))</f>
        <v>500000</v>
      </c>
      <c r="AG58" s="61">
        <f t="shared" si="88"/>
        <v>500000</v>
      </c>
    </row>
    <row r="59" spans="1:33" x14ac:dyDescent="0.5500000000000000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11"/>
      <c r="AB59" s="3"/>
      <c r="AC59" s="60">
        <f>IF($C$15&gt;($M$3-$M$5)/-($G$3-$G$5),AC58+($C$15-($M$3-$M$5)/-($G$3-$G$5))/342,IFERROR(IF(AC58+((($M$3-$M$5)/($G$3-$G$5)*-1)-$C$15)/343&gt;($M$3-$M$5)/-($G$3-$G$5),MAX($AC$31:AC58),AC58+((($M$3-$M$5)/($G$3-$G$5)*-1)-$C$15)/343),MAX($AC$31:AC58)))</f>
        <v>102.33236151603506</v>
      </c>
      <c r="AD59" s="61">
        <f t="shared" ref="AD59" si="89">IF(AC59="","",AC59*$G$5+$M$5)</f>
        <v>104664.72303207012</v>
      </c>
      <c r="AE59" s="60">
        <f>IF($C$15&gt;($M$3-$M$5)/-($G$3-$G$5),"",IFERROR(IF(AE58+(($M$3-$M$5)/($G$3-$G$5)*-1)/343&gt;$AC$24,MAX($AE$31:AE58),AE58+((($M$3-$M$5)/($G$3-$G$5)*-1))/343),MAX($AE$31:AE58)))</f>
        <v>6.4139941690962115</v>
      </c>
      <c r="AF59" s="61">
        <f t="shared" ref="AF59" si="90">IF($C$15&gt;($M$3-$M$5)/-($G$3-$G$5),"",IF(AE59="","",AE59*$G$5+$M$5))</f>
        <v>-87172.01166180757</v>
      </c>
      <c r="AG59" s="61">
        <f t="shared" ref="AG59" si="91">IF($C$15&gt;($M$3-$M$5)/-($G$3-$G$5),"",IF(AE59="","",AE59*$G$3+$M$3))</f>
        <v>967930.02915451897</v>
      </c>
    </row>
    <row r="60" spans="1:33" x14ac:dyDescent="0.5500000000000000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11"/>
      <c r="AB60" s="3"/>
      <c r="AC60" s="60">
        <f t="shared" ref="AC60" si="92">IFERROR(AC59,"")</f>
        <v>102.33236151603506</v>
      </c>
      <c r="AD60" s="61">
        <f t="shared" ref="AD60" si="93">IF(AC60="","",AC60*$G$3+$M$3)</f>
        <v>488338.19241982466</v>
      </c>
      <c r="AE60" s="60">
        <f t="shared" ref="AE60" si="94">IFERROR(AE59,"")</f>
        <v>6.4139941690962115</v>
      </c>
      <c r="AF60" s="61">
        <f t="shared" ref="AF60:AG60" si="95">IF($C$15&gt;($M$3-$M$5)/-($G$3-$G$5),"",IF(AE60="","",$P$18))</f>
        <v>500000</v>
      </c>
      <c r="AG60" s="61">
        <f t="shared" si="95"/>
        <v>500000</v>
      </c>
    </row>
    <row r="61" spans="1:33" x14ac:dyDescent="0.5500000000000000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11"/>
      <c r="AB61" s="3"/>
      <c r="AC61" s="60">
        <f>IF($C$15&gt;($M$3-$M$5)/-($G$3-$G$5),AC60+($C$15-($M$3-$M$5)/-($G$3-$G$5))/342,IFERROR(IF(AC60+((($M$3-$M$5)/($G$3-$G$5)*-1)-$C$15)/343&gt;($M$3-$M$5)/-($G$3-$G$5),MAX($AC$31:AC60),AC60+((($M$3-$M$5)/($G$3-$G$5)*-1)-$C$15)/343),MAX($AC$31:AC60)))</f>
        <v>102.49895876718043</v>
      </c>
      <c r="AD61" s="61">
        <f t="shared" ref="AD61" si="96">IF(AC61="","",AC61*$G$5+$M$5)</f>
        <v>104997.91753436087</v>
      </c>
      <c r="AE61" s="60">
        <f>IF($C$15&gt;($M$3-$M$5)/-($G$3-$G$5),"",IFERROR(IF(AE60+(($M$3-$M$5)/($G$3-$G$5)*-1)/343&gt;$AC$24,MAX($AE$31:AE60),AE60+((($M$3-$M$5)/($G$3-$G$5)*-1))/343),MAX($AE$31:AE60)))</f>
        <v>6.8721366097459411</v>
      </c>
      <c r="AF61" s="61">
        <f t="shared" ref="AF61" si="97">IF($C$15&gt;($M$3-$M$5)/-($G$3-$G$5),"",IF(AE61="","",AE61*$G$5+$M$5))</f>
        <v>-86255.726780508121</v>
      </c>
      <c r="AG61" s="61">
        <f t="shared" ref="AG61" si="98">IF($C$15&gt;($M$3-$M$5)/-($G$3-$G$5),"",IF(AE61="","",AE61*$G$3+$M$3))</f>
        <v>965639.31695127033</v>
      </c>
    </row>
    <row r="62" spans="1:33" x14ac:dyDescent="0.5500000000000000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11"/>
      <c r="AB62" s="3"/>
      <c r="AC62" s="60">
        <f t="shared" ref="AC62" si="99">IFERROR(AC61,"")</f>
        <v>102.49895876718043</v>
      </c>
      <c r="AD62" s="61">
        <f t="shared" ref="AD62" si="100">IF(AC62="","",AC62*$G$3+$M$3)</f>
        <v>487505.20616409788</v>
      </c>
      <c r="AE62" s="60">
        <f t="shared" ref="AE62" si="101">IFERROR(AE61,"")</f>
        <v>6.8721366097459411</v>
      </c>
      <c r="AF62" s="61">
        <f t="shared" ref="AF62:AG62" si="102">IF($C$15&gt;($M$3-$M$5)/-($G$3-$G$5),"",IF(AE62="","",$P$18))</f>
        <v>500000</v>
      </c>
      <c r="AG62" s="61">
        <f t="shared" si="102"/>
        <v>500000</v>
      </c>
    </row>
    <row r="63" spans="1:33" x14ac:dyDescent="0.5500000000000000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11"/>
      <c r="AB63" s="3"/>
      <c r="AC63" s="60">
        <f>IF($C$15&gt;($M$3-$M$5)/-($G$3-$G$5),AC62+($C$15-($M$3-$M$5)/-($G$3-$G$5))/342,IFERROR(IF(AC62+((($M$3-$M$5)/($G$3-$G$5)*-1)-$C$15)/343&gt;($M$3-$M$5)/-($G$3-$G$5),MAX($AC$31:AC62),AC62+((($M$3-$M$5)/($G$3-$G$5)*-1)-$C$15)/343),MAX($AC$31:AC62)))</f>
        <v>102.66555601832579</v>
      </c>
      <c r="AD63" s="61">
        <f t="shared" ref="AD63" si="103">IF(AC63="","",AC63*$G$5+$M$5)</f>
        <v>105331.11203665158</v>
      </c>
      <c r="AE63" s="60">
        <f>IF($C$15&gt;($M$3-$M$5)/-($G$3-$G$5),"",IFERROR(IF(AE62+(($M$3-$M$5)/($G$3-$G$5)*-1)/343&gt;$AC$24,MAX($AE$31:AE62),AE62+((($M$3-$M$5)/($G$3-$G$5)*-1))/343),MAX($AE$31:AE62)))</f>
        <v>7.3302790503956707</v>
      </c>
      <c r="AF63" s="61">
        <f t="shared" ref="AF63" si="104">IF($C$15&gt;($M$3-$M$5)/-($G$3-$G$5),"",IF(AE63="","",AE63*$G$5+$M$5))</f>
        <v>-85339.441899208658</v>
      </c>
      <c r="AG63" s="61">
        <f t="shared" ref="AG63" si="105">IF($C$15&gt;($M$3-$M$5)/-($G$3-$G$5),"",IF(AE63="","",AE63*$G$3+$M$3))</f>
        <v>963348.60474802169</v>
      </c>
    </row>
    <row r="64" spans="1:33" x14ac:dyDescent="0.5500000000000000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11"/>
      <c r="AB64" s="3"/>
      <c r="AC64" s="60">
        <f t="shared" ref="AC64" si="106">IFERROR(AC63,"")</f>
        <v>102.66555601832579</v>
      </c>
      <c r="AD64" s="61">
        <f t="shared" ref="AD64" si="107">IF(AC64="","",AC64*$G$3+$M$3)</f>
        <v>486672.21990837104</v>
      </c>
      <c r="AE64" s="60">
        <f t="shared" ref="AE64" si="108">IFERROR(AE63,"")</f>
        <v>7.3302790503956707</v>
      </c>
      <c r="AF64" s="61">
        <f t="shared" ref="AF64:AG64" si="109">IF($C$15&gt;($M$3-$M$5)/-($G$3-$G$5),"",IF(AE64="","",$P$18))</f>
        <v>500000</v>
      </c>
      <c r="AG64" s="61">
        <f t="shared" si="109"/>
        <v>500000</v>
      </c>
    </row>
    <row r="65" spans="1:33" x14ac:dyDescent="0.5500000000000000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11"/>
      <c r="AB65" s="3"/>
      <c r="AC65" s="60">
        <f>IF($C$15&gt;($M$3-$M$5)/-($G$3-$G$5),AC64+($C$15-($M$3-$M$5)/-($G$3-$G$5))/342,IFERROR(IF(AC64+((($M$3-$M$5)/($G$3-$G$5)*-1)-$C$15)/343&gt;($M$3-$M$5)/-($G$3-$G$5),MAX($AC$31:AC64),AC64+((($M$3-$M$5)/($G$3-$G$5)*-1)-$C$15)/343),MAX($AC$31:AC64)))</f>
        <v>102.83215326947115</v>
      </c>
      <c r="AD65" s="61">
        <f t="shared" ref="AD65" si="110">IF(AC65="","",AC65*$G$5+$M$5)</f>
        <v>105664.3065389423</v>
      </c>
      <c r="AE65" s="60">
        <f>IF($C$15&gt;($M$3-$M$5)/-($G$3-$G$5),"",IFERROR(IF(AE64+(($M$3-$M$5)/($G$3-$G$5)*-1)/343&gt;$AC$24,MAX($AE$31:AE64),AE64+((($M$3-$M$5)/($G$3-$G$5)*-1))/343),MAX($AE$31:AE64)))</f>
        <v>7.7884214910454004</v>
      </c>
      <c r="AF65" s="61">
        <f t="shared" ref="AF65" si="111">IF($C$15&gt;($M$3-$M$5)/-($G$3-$G$5),"",IF(AE65="","",AE65*$G$5+$M$5))</f>
        <v>-84423.157017909194</v>
      </c>
      <c r="AG65" s="61">
        <f t="shared" ref="AG65" si="112">IF($C$15&gt;($M$3-$M$5)/-($G$3-$G$5),"",IF(AE65="","",AE65*$G$3+$M$3))</f>
        <v>961057.89254477294</v>
      </c>
    </row>
    <row r="66" spans="1:33" x14ac:dyDescent="0.5500000000000000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11"/>
      <c r="AB66" s="3"/>
      <c r="AC66" s="60">
        <f t="shared" ref="AC66" si="113">IFERROR(AC65,"")</f>
        <v>102.83215326947115</v>
      </c>
      <c r="AD66" s="61">
        <f t="shared" ref="AD66" si="114">IF(AC66="","",AC66*$G$3+$M$3)</f>
        <v>485839.23365264427</v>
      </c>
      <c r="AE66" s="60">
        <f t="shared" ref="AE66" si="115">IFERROR(AE65,"")</f>
        <v>7.7884214910454004</v>
      </c>
      <c r="AF66" s="61">
        <f t="shared" ref="AF66:AG66" si="116">IF($C$15&gt;($M$3-$M$5)/-($G$3-$G$5),"",IF(AE66="","",$P$18))</f>
        <v>500000</v>
      </c>
      <c r="AG66" s="61">
        <f t="shared" si="116"/>
        <v>500000</v>
      </c>
    </row>
    <row r="67" spans="1:33" x14ac:dyDescent="0.5500000000000000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60">
        <f>IF($C$15&gt;($M$3-$M$5)/-($G$3-$G$5),AC66+($C$15-($M$3-$M$5)/-($G$3-$G$5))/342,IFERROR(IF(AC66+((($M$3-$M$5)/($G$3-$G$5)*-1)-$C$15)/343&gt;($M$3-$M$5)/-($G$3-$G$5),MAX($AC$31:AC66),AC66+((($M$3-$M$5)/($G$3-$G$5)*-1)-$C$15)/343),MAX($AC$31:AC66)))</f>
        <v>102.99875052061651</v>
      </c>
      <c r="AD67" s="61">
        <f t="shared" ref="AD67" si="117">IF(AC67="","",AC67*$G$5+$M$5)</f>
        <v>105997.50104123302</v>
      </c>
      <c r="AE67" s="60">
        <f>IF($C$15&gt;($M$3-$M$5)/-($G$3-$G$5),"",IFERROR(IF(AE66+(($M$3-$M$5)/($G$3-$G$5)*-1)/343&gt;$AC$24,MAX($AE$31:AE66),AE66+((($M$3-$M$5)/($G$3-$G$5)*-1))/343),MAX($AE$31:AE66)))</f>
        <v>8.24656393169513</v>
      </c>
      <c r="AF67" s="61">
        <f t="shared" ref="AF67" si="118">IF($C$15&gt;($M$3-$M$5)/-($G$3-$G$5),"",IF(AE67="","",AE67*$G$5+$M$5))</f>
        <v>-83506.872136609745</v>
      </c>
      <c r="AG67" s="61">
        <f t="shared" ref="AG67" si="119">IF($C$15&gt;($M$3-$M$5)/-($G$3-$G$5),"",IF(AE67="","",AE67*$G$3+$M$3))</f>
        <v>958767.1803415243</v>
      </c>
    </row>
    <row r="68" spans="1:33" x14ac:dyDescent="0.5500000000000000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60">
        <f t="shared" ref="AC68" si="120">IFERROR(AC67,"")</f>
        <v>102.99875052061651</v>
      </c>
      <c r="AD68" s="61">
        <f t="shared" ref="AD68" si="121">IF(AC68="","",AC68*$G$3+$M$3)</f>
        <v>485006.24739691743</v>
      </c>
      <c r="AE68" s="60">
        <f t="shared" ref="AE68" si="122">IFERROR(AE67,"")</f>
        <v>8.24656393169513</v>
      </c>
      <c r="AF68" s="61">
        <f t="shared" ref="AF68:AG68" si="123">IF($C$15&gt;($M$3-$M$5)/-($G$3-$G$5),"",IF(AE68="","",$P$18))</f>
        <v>500000</v>
      </c>
      <c r="AG68" s="61">
        <f t="shared" si="123"/>
        <v>500000</v>
      </c>
    </row>
    <row r="69" spans="1:33" x14ac:dyDescent="0.5500000000000000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60">
        <f>IF($C$15&gt;($M$3-$M$5)/-($G$3-$G$5),AC68+($C$15-($M$3-$M$5)/-($G$3-$G$5))/342,IFERROR(IF(AC68+((($M$3-$M$5)/($G$3-$G$5)*-1)-$C$15)/343&gt;($M$3-$M$5)/-($G$3-$G$5),MAX($AC$31:AC68),AC68+((($M$3-$M$5)/($G$3-$G$5)*-1)-$C$15)/343),MAX($AC$31:AC68)))</f>
        <v>103.16534777176187</v>
      </c>
      <c r="AD69" s="61">
        <f t="shared" ref="AD69" si="124">IF(AC69="","",AC69*$G$5+$M$5)</f>
        <v>106330.69554352373</v>
      </c>
      <c r="AE69" s="60">
        <f>IF($C$15&gt;($M$3-$M$5)/-($G$3-$G$5),"",IFERROR(IF(AE68+(($M$3-$M$5)/($G$3-$G$5)*-1)/343&gt;$AC$24,MAX($AE$31:AE68),AE68+((($M$3-$M$5)/($G$3-$G$5)*-1))/343),MAX($AE$31:AE68)))</f>
        <v>8.7047063723448588</v>
      </c>
      <c r="AF69" s="61">
        <f t="shared" ref="AF69" si="125">IF($C$15&gt;($M$3-$M$5)/-($G$3-$G$5),"",IF(AE69="","",AE69*$G$5+$M$5))</f>
        <v>-82590.587255310282</v>
      </c>
      <c r="AG69" s="61">
        <f t="shared" ref="AG69" si="126">IF($C$15&gt;($M$3-$M$5)/-($G$3-$G$5),"",IF(AE69="","",AE69*$G$3+$M$3))</f>
        <v>956476.46813827567</v>
      </c>
    </row>
    <row r="70" spans="1:33" x14ac:dyDescent="0.5500000000000000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60">
        <f t="shared" ref="AC70" si="127">IFERROR(AC69,"")</f>
        <v>103.16534777176187</v>
      </c>
      <c r="AD70" s="61">
        <f t="shared" ref="AD70" si="128">IF(AC70="","",AC70*$G$3+$M$3)</f>
        <v>484173.26114119065</v>
      </c>
      <c r="AE70" s="60">
        <f t="shared" ref="AE70" si="129">IFERROR(AE69,"")</f>
        <v>8.7047063723448588</v>
      </c>
      <c r="AF70" s="61">
        <f t="shared" ref="AF70:AG70" si="130">IF($C$15&gt;($M$3-$M$5)/-($G$3-$G$5),"",IF(AE70="","",$P$18))</f>
        <v>500000</v>
      </c>
      <c r="AG70" s="61">
        <f t="shared" si="130"/>
        <v>500000</v>
      </c>
    </row>
    <row r="71" spans="1:33" x14ac:dyDescent="0.5500000000000000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60">
        <f>IF($C$15&gt;($M$3-$M$5)/-($G$3-$G$5),AC70+($C$15-($M$3-$M$5)/-($G$3-$G$5))/342,IFERROR(IF(AC70+((($M$3-$M$5)/($G$3-$G$5)*-1)-$C$15)/343&gt;($M$3-$M$5)/-($G$3-$G$5),MAX($AC$31:AC70),AC70+((($M$3-$M$5)/($G$3-$G$5)*-1)-$C$15)/343),MAX($AC$31:AC70)))</f>
        <v>103.33194502290723</v>
      </c>
      <c r="AD71" s="61">
        <f t="shared" ref="AD71" si="131">IF(AC71="","",AC71*$G$5+$M$5)</f>
        <v>106663.89004581448</v>
      </c>
      <c r="AE71" s="60">
        <f>IF($C$15&gt;($M$3-$M$5)/-($G$3-$G$5),"",IFERROR(IF(AE70+(($M$3-$M$5)/($G$3-$G$5)*-1)/343&gt;$AC$24,MAX($AE$31:AE70),AE70+((($M$3-$M$5)/($G$3-$G$5)*-1))/343),MAX($AE$31:AE70)))</f>
        <v>9.1628488129945875</v>
      </c>
      <c r="AF71" s="61">
        <f t="shared" ref="AF71" si="132">IF($C$15&gt;($M$3-$M$5)/-($G$3-$G$5),"",IF(AE71="","",AE71*$G$5+$M$5))</f>
        <v>-81674.302374010818</v>
      </c>
      <c r="AG71" s="61">
        <f t="shared" ref="AG71" si="133">IF($C$15&gt;($M$3-$M$5)/-($G$3-$G$5),"",IF(AE71="","",AE71*$G$3+$M$3))</f>
        <v>954185.75593502703</v>
      </c>
    </row>
    <row r="72" spans="1:33" x14ac:dyDescent="0.5500000000000000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60">
        <f t="shared" ref="AC72" si="134">IFERROR(AC71,"")</f>
        <v>103.33194502290723</v>
      </c>
      <c r="AD72" s="61">
        <f t="shared" ref="AD72" si="135">IF(AC72="","",AC72*$G$3+$M$3)</f>
        <v>483340.27488546382</v>
      </c>
      <c r="AE72" s="60">
        <f t="shared" ref="AE72" si="136">IFERROR(AE71,"")</f>
        <v>9.1628488129945875</v>
      </c>
      <c r="AF72" s="61">
        <f t="shared" ref="AF72:AG72" si="137">IF($C$15&gt;($M$3-$M$5)/-($G$3-$G$5),"",IF(AE72="","",$P$18))</f>
        <v>500000</v>
      </c>
      <c r="AG72" s="61">
        <f t="shared" si="137"/>
        <v>500000</v>
      </c>
    </row>
    <row r="73" spans="1:33" x14ac:dyDescent="0.5500000000000000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60">
        <f>IF($C$15&gt;($M$3-$M$5)/-($G$3-$G$5),AC72+($C$15-($M$3-$M$5)/-($G$3-$G$5))/342,IFERROR(IF(AC72+((($M$3-$M$5)/($G$3-$G$5)*-1)-$C$15)/343&gt;($M$3-$M$5)/-($G$3-$G$5),MAX($AC$31:AC72),AC72+((($M$3-$M$5)/($G$3-$G$5)*-1)-$C$15)/343),MAX($AC$31:AC72)))</f>
        <v>103.4985422740526</v>
      </c>
      <c r="AD73" s="61">
        <f t="shared" ref="AD73" si="138">IF(AC73="","",AC73*$G$5+$M$5)</f>
        <v>106997.08454810519</v>
      </c>
      <c r="AE73" s="60">
        <f>IF($C$15&gt;($M$3-$M$5)/-($G$3-$G$5),"",IFERROR(IF(AE72+(($M$3-$M$5)/($G$3-$G$5)*-1)/343&gt;$AC$24,MAX($AE$31:AE72),AE72+((($M$3-$M$5)/($G$3-$G$5)*-1))/343),MAX($AE$31:AE72)))</f>
        <v>9.6209912536443163</v>
      </c>
      <c r="AF73" s="61">
        <f t="shared" ref="AF73" si="139">IF($C$15&gt;($M$3-$M$5)/-($G$3-$G$5),"",IF(AE73="","",AE73*$G$5+$M$5))</f>
        <v>-80758.017492711369</v>
      </c>
      <c r="AG73" s="61">
        <f t="shared" ref="AG73" si="140">IF($C$15&gt;($M$3-$M$5)/-($G$3-$G$5),"",IF(AE73="","",AE73*$G$3+$M$3))</f>
        <v>951895.04373177839</v>
      </c>
    </row>
    <row r="74" spans="1:33" x14ac:dyDescent="0.5500000000000000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60">
        <f t="shared" ref="AC74" si="141">IFERROR(AC73,"")</f>
        <v>103.4985422740526</v>
      </c>
      <c r="AD74" s="61">
        <f t="shared" ref="AD74" si="142">IF(AC74="","",AC74*$G$3+$M$3)</f>
        <v>482507.28862973704</v>
      </c>
      <c r="AE74" s="60">
        <f t="shared" ref="AE74" si="143">IFERROR(AE73,"")</f>
        <v>9.6209912536443163</v>
      </c>
      <c r="AF74" s="61">
        <f t="shared" ref="AF74:AG74" si="144">IF($C$15&gt;($M$3-$M$5)/-($G$3-$G$5),"",IF(AE74="","",$P$18))</f>
        <v>500000</v>
      </c>
      <c r="AG74" s="61">
        <f t="shared" si="144"/>
        <v>500000</v>
      </c>
    </row>
    <row r="75" spans="1:33" x14ac:dyDescent="0.5500000000000000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60">
        <f>IF($C$15&gt;($M$3-$M$5)/-($G$3-$G$5),AC74+($C$15-($M$3-$M$5)/-($G$3-$G$5))/342,IFERROR(IF(AC74+((($M$3-$M$5)/($G$3-$G$5)*-1)-$C$15)/343&gt;($M$3-$M$5)/-($G$3-$G$5),MAX($AC$31:AC74),AC74+((($M$3-$M$5)/($G$3-$G$5)*-1)-$C$15)/343),MAX($AC$31:AC74)))</f>
        <v>103.66513952519796</v>
      </c>
      <c r="AD75" s="61">
        <f t="shared" ref="AD75" si="145">IF(AC75="","",AC75*$G$5+$M$5)</f>
        <v>107330.27905039591</v>
      </c>
      <c r="AE75" s="60">
        <f>IF($C$15&gt;($M$3-$M$5)/-($G$3-$G$5),"",IFERROR(IF(AE74+(($M$3-$M$5)/($G$3-$G$5)*-1)/343&gt;$AC$24,MAX($AE$31:AE74),AE74+((($M$3-$M$5)/($G$3-$G$5)*-1))/343),MAX($AE$31:AE74)))</f>
        <v>10.079133694294045</v>
      </c>
      <c r="AF75" s="61">
        <f t="shared" ref="AF75" si="146">IF($C$15&gt;($M$3-$M$5)/-($G$3-$G$5),"",IF(AE75="","",AE75*$G$5+$M$5))</f>
        <v>-79841.732611411906</v>
      </c>
      <c r="AG75" s="61">
        <f t="shared" ref="AG75" si="147">IF($C$15&gt;($M$3-$M$5)/-($G$3-$G$5),"",IF(AE75="","",AE75*$G$3+$M$3))</f>
        <v>949604.33152852976</v>
      </c>
    </row>
    <row r="76" spans="1:33" x14ac:dyDescent="0.5500000000000000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60">
        <f t="shared" ref="AC76" si="148">IFERROR(AC75,"")</f>
        <v>103.66513952519796</v>
      </c>
      <c r="AD76" s="61">
        <f t="shared" ref="AD76" si="149">IF(AC76="","",AC76*$G$3+$M$3)</f>
        <v>481674.30237401021</v>
      </c>
      <c r="AE76" s="60">
        <f t="shared" ref="AE76" si="150">IFERROR(AE75,"")</f>
        <v>10.079133694294045</v>
      </c>
      <c r="AF76" s="61">
        <f t="shared" ref="AF76:AG76" si="151">IF($C$15&gt;($M$3-$M$5)/-($G$3-$G$5),"",IF(AE76="","",$P$18))</f>
        <v>500000</v>
      </c>
      <c r="AG76" s="61">
        <f t="shared" si="151"/>
        <v>500000</v>
      </c>
    </row>
    <row r="77" spans="1:33" x14ac:dyDescent="0.5500000000000000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60">
        <f>IF($C$15&gt;($M$3-$M$5)/-($G$3-$G$5),AC76+($C$15-($M$3-$M$5)/-($G$3-$G$5))/342,IFERROR(IF(AC76+((($M$3-$M$5)/($G$3-$G$5)*-1)-$C$15)/343&gt;($M$3-$M$5)/-($G$3-$G$5),MAX($AC$31:AC76),AC76+((($M$3-$M$5)/($G$3-$G$5)*-1)-$C$15)/343),MAX($AC$31:AC76)))</f>
        <v>103.83173677634332</v>
      </c>
      <c r="AD77" s="61">
        <f t="shared" ref="AD77" si="152">IF(AC77="","",AC77*$G$5+$M$5)</f>
        <v>107663.47355268663</v>
      </c>
      <c r="AE77" s="60">
        <f>IF($C$15&gt;($M$3-$M$5)/-($G$3-$G$5),"",IFERROR(IF(AE76+(($M$3-$M$5)/($G$3-$G$5)*-1)/343&gt;$AC$24,MAX($AE$31:AE76),AE76+((($M$3-$M$5)/($G$3-$G$5)*-1))/343),MAX($AE$31:AE76)))</f>
        <v>10.537276134943774</v>
      </c>
      <c r="AF77" s="61">
        <f t="shared" ref="AF77" si="153">IF($C$15&gt;($M$3-$M$5)/-($G$3-$G$5),"",IF(AE77="","",AE77*$G$5+$M$5))</f>
        <v>-78925.447730112457</v>
      </c>
      <c r="AG77" s="61">
        <f t="shared" ref="AG77" si="154">IF($C$15&gt;($M$3-$M$5)/-($G$3-$G$5),"",IF(AE77="","",AE77*$G$3+$M$3))</f>
        <v>947313.61932528112</v>
      </c>
    </row>
    <row r="78" spans="1:33" x14ac:dyDescent="0.5500000000000000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60">
        <f t="shared" ref="AC78" si="155">IFERROR(AC77,"")</f>
        <v>103.83173677634332</v>
      </c>
      <c r="AD78" s="61">
        <f t="shared" ref="AD78" si="156">IF(AC78="","",AC78*$G$3+$M$3)</f>
        <v>480841.31611828343</v>
      </c>
      <c r="AE78" s="60">
        <f t="shared" ref="AE78" si="157">IFERROR(AE77,"")</f>
        <v>10.537276134943774</v>
      </c>
      <c r="AF78" s="61">
        <f t="shared" ref="AF78:AG78" si="158">IF($C$15&gt;($M$3-$M$5)/-($G$3-$G$5),"",IF(AE78="","",$P$18))</f>
        <v>500000</v>
      </c>
      <c r="AG78" s="61">
        <f t="shared" si="158"/>
        <v>500000</v>
      </c>
    </row>
    <row r="79" spans="1:33" x14ac:dyDescent="0.5500000000000000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60">
        <f>IF($C$15&gt;($M$3-$M$5)/-($G$3-$G$5),AC78+($C$15-($M$3-$M$5)/-($G$3-$G$5))/342,IFERROR(IF(AC78+((($M$3-$M$5)/($G$3-$G$5)*-1)-$C$15)/343&gt;($M$3-$M$5)/-($G$3-$G$5),MAX($AC$31:AC78),AC78+((($M$3-$M$5)/($G$3-$G$5)*-1)-$C$15)/343),MAX($AC$31:AC78)))</f>
        <v>103.99833402748868</v>
      </c>
      <c r="AD79" s="61">
        <f t="shared" ref="AD79" si="159">IF(AC79="","",AC79*$G$5+$M$5)</f>
        <v>107996.66805497737</v>
      </c>
      <c r="AE79" s="60">
        <f>IF($C$15&gt;($M$3-$M$5)/-($G$3-$G$5),"",IFERROR(IF(AE78+(($M$3-$M$5)/($G$3-$G$5)*-1)/343&gt;$AC$24,MAX($AE$31:AE78),AE78+((($M$3-$M$5)/($G$3-$G$5)*-1))/343),MAX($AE$31:AE78)))</f>
        <v>10.995418575593503</v>
      </c>
      <c r="AF79" s="61">
        <f t="shared" ref="AF79" si="160">IF($C$15&gt;($M$3-$M$5)/-($G$3-$G$5),"",IF(AE79="","",AE79*$G$5+$M$5))</f>
        <v>-78009.162848812994</v>
      </c>
      <c r="AG79" s="61">
        <f t="shared" ref="AG79" si="161">IF($C$15&gt;($M$3-$M$5)/-($G$3-$G$5),"",IF(AE79="","",AE79*$G$3+$M$3))</f>
        <v>945022.90712203248</v>
      </c>
    </row>
    <row r="80" spans="1:33" x14ac:dyDescent="0.5500000000000000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60">
        <f t="shared" ref="AC80" si="162">IFERROR(AC79,"")</f>
        <v>103.99833402748868</v>
      </c>
      <c r="AD80" s="61">
        <f t="shared" ref="AD80" si="163">IF(AC80="","",AC80*$G$3+$M$3)</f>
        <v>480008.32986255659</v>
      </c>
      <c r="AE80" s="60">
        <f t="shared" ref="AE80" si="164">IFERROR(AE79,"")</f>
        <v>10.995418575593503</v>
      </c>
      <c r="AF80" s="61">
        <f t="shared" ref="AF80:AG80" si="165">IF($C$15&gt;($M$3-$M$5)/-($G$3-$G$5),"",IF(AE80="","",$P$18))</f>
        <v>500000</v>
      </c>
      <c r="AG80" s="61">
        <f t="shared" si="165"/>
        <v>500000</v>
      </c>
    </row>
    <row r="81" spans="1:33" x14ac:dyDescent="0.5500000000000000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60">
        <f>IF($C$15&gt;($M$3-$M$5)/-($G$3-$G$5),AC80+($C$15-($M$3-$M$5)/-($G$3-$G$5))/342,IFERROR(IF(AC80+((($M$3-$M$5)/($G$3-$G$5)*-1)-$C$15)/343&gt;($M$3-$M$5)/-($G$3-$G$5),MAX($AC$31:AC80),AC80+((($M$3-$M$5)/($G$3-$G$5)*-1)-$C$15)/343),MAX($AC$31:AC80)))</f>
        <v>104.16493127863404</v>
      </c>
      <c r="AD81" s="61">
        <f t="shared" ref="AD81" si="166">IF(AC81="","",AC81*$G$5+$M$5)</f>
        <v>108329.86255726809</v>
      </c>
      <c r="AE81" s="60">
        <f>IF($C$15&gt;($M$3-$M$5)/-($G$3-$G$5),"",IFERROR(IF(AE80+(($M$3-$M$5)/($G$3-$G$5)*-1)/343&gt;$AC$24,MAX($AE$31:AE80),AE80+((($M$3-$M$5)/($G$3-$G$5)*-1))/343),MAX($AE$31:AE80)))</f>
        <v>11.453561016243231</v>
      </c>
      <c r="AF81" s="61">
        <f t="shared" ref="AF81" si="167">IF($C$15&gt;($M$3-$M$5)/-($G$3-$G$5),"",IF(AE81="","",AE81*$G$5+$M$5))</f>
        <v>-77092.877967513545</v>
      </c>
      <c r="AG81" s="61">
        <f t="shared" ref="AG81" si="168">IF($C$15&gt;($M$3-$M$5)/-($G$3-$G$5),"",IF(AE81="","",AE81*$G$3+$M$3))</f>
        <v>942732.19491878385</v>
      </c>
    </row>
    <row r="82" spans="1:33" x14ac:dyDescent="0.5500000000000000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60">
        <f t="shared" ref="AC82" si="169">IFERROR(AC81,"")</f>
        <v>104.16493127863404</v>
      </c>
      <c r="AD82" s="61">
        <f t="shared" ref="AD82" si="170">IF(AC82="","",AC82*$G$3+$M$3)</f>
        <v>479175.34360682976</v>
      </c>
      <c r="AE82" s="60">
        <f t="shared" ref="AE82" si="171">IFERROR(AE81,"")</f>
        <v>11.453561016243231</v>
      </c>
      <c r="AF82" s="61">
        <f t="shared" ref="AF82:AG82" si="172">IF($C$15&gt;($M$3-$M$5)/-($G$3-$G$5),"",IF(AE82="","",$P$18))</f>
        <v>500000</v>
      </c>
      <c r="AG82" s="61">
        <f t="shared" si="172"/>
        <v>500000</v>
      </c>
    </row>
    <row r="83" spans="1:33" x14ac:dyDescent="0.5500000000000000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60">
        <f>IF($C$15&gt;($M$3-$M$5)/-($G$3-$G$5),AC82+($C$15-($M$3-$M$5)/-($G$3-$G$5))/342,IFERROR(IF(AC82+((($M$3-$M$5)/($G$3-$G$5)*-1)-$C$15)/343&gt;($M$3-$M$5)/-($G$3-$G$5),MAX($AC$31:AC82),AC82+((($M$3-$M$5)/($G$3-$G$5)*-1)-$C$15)/343),MAX($AC$31:AC82)))</f>
        <v>104.3315285297794</v>
      </c>
      <c r="AD83" s="61">
        <f t="shared" ref="AD83" si="173">IF(AC83="","",AC83*$G$5+$M$5)</f>
        <v>108663.05705955881</v>
      </c>
      <c r="AE83" s="60">
        <f>IF($C$15&gt;($M$3-$M$5)/-($G$3-$G$5),"",IFERROR(IF(AE82+(($M$3-$M$5)/($G$3-$G$5)*-1)/343&gt;$AC$24,MAX($AE$31:AE82),AE82+((($M$3-$M$5)/($G$3-$G$5)*-1))/343),MAX($AE$31:AE82)))</f>
        <v>11.91170345689296</v>
      </c>
      <c r="AF83" s="61">
        <f t="shared" ref="AF83" si="174">IF($C$15&gt;($M$3-$M$5)/-($G$3-$G$5),"",IF(AE83="","",AE83*$G$5+$M$5))</f>
        <v>-76176.593086214081</v>
      </c>
      <c r="AG83" s="61">
        <f t="shared" ref="AG83" si="175">IF($C$15&gt;($M$3-$M$5)/-($G$3-$G$5),"",IF(AE83="","",AE83*$G$3+$M$3))</f>
        <v>940441.48271553521</v>
      </c>
    </row>
    <row r="84" spans="1:33" x14ac:dyDescent="0.5500000000000000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60">
        <f t="shared" ref="AC84" si="176">IFERROR(AC83,"")</f>
        <v>104.3315285297794</v>
      </c>
      <c r="AD84" s="61">
        <f t="shared" ref="AD84" si="177">IF(AC84="","",AC84*$G$3+$M$3)</f>
        <v>478342.35735110298</v>
      </c>
      <c r="AE84" s="60">
        <f t="shared" ref="AE84" si="178">IFERROR(AE83,"")</f>
        <v>11.91170345689296</v>
      </c>
      <c r="AF84" s="61">
        <f t="shared" ref="AF84:AG84" si="179">IF($C$15&gt;($M$3-$M$5)/-($G$3-$G$5),"",IF(AE84="","",$P$18))</f>
        <v>500000</v>
      </c>
      <c r="AG84" s="61">
        <f t="shared" si="179"/>
        <v>500000</v>
      </c>
    </row>
    <row r="85" spans="1:33" x14ac:dyDescent="0.5500000000000000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60">
        <f>IF($C$15&gt;($M$3-$M$5)/-($G$3-$G$5),AC84+($C$15-($M$3-$M$5)/-($G$3-$G$5))/342,IFERROR(IF(AC84+((($M$3-$M$5)/($G$3-$G$5)*-1)-$C$15)/343&gt;($M$3-$M$5)/-($G$3-$G$5),MAX($AC$31:AC84),AC84+((($M$3-$M$5)/($G$3-$G$5)*-1)-$C$15)/343),MAX($AC$31:AC84)))</f>
        <v>104.49812578092477</v>
      </c>
      <c r="AD85" s="61">
        <f t="shared" ref="AD85" si="180">IF(AC85="","",AC85*$G$5+$M$5)</f>
        <v>108996.25156184952</v>
      </c>
      <c r="AE85" s="60">
        <f>IF($C$15&gt;($M$3-$M$5)/-($G$3-$G$5),"",IFERROR(IF(AE84+(($M$3-$M$5)/($G$3-$G$5)*-1)/343&gt;$AC$24,MAX($AE$31:AE84),AE84+((($M$3-$M$5)/($G$3-$G$5)*-1))/343),MAX($AE$31:AE84)))</f>
        <v>12.369845897542689</v>
      </c>
      <c r="AF85" s="61">
        <f t="shared" ref="AF85" si="181">IF($C$15&gt;($M$3-$M$5)/-($G$3-$G$5),"",IF(AE85="","",AE85*$G$5+$M$5))</f>
        <v>-75260.308204914618</v>
      </c>
      <c r="AG85" s="61">
        <f t="shared" ref="AG85" si="182">IF($C$15&gt;($M$3-$M$5)/-($G$3-$G$5),"",IF(AE85="","",AE85*$G$3+$M$3))</f>
        <v>938150.77051228657</v>
      </c>
    </row>
    <row r="86" spans="1:33" x14ac:dyDescent="0.5500000000000000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60">
        <f t="shared" ref="AC86" si="183">IFERROR(AC85,"")</f>
        <v>104.49812578092477</v>
      </c>
      <c r="AD86" s="61">
        <f t="shared" ref="AD86" si="184">IF(AC86="","",AC86*$G$3+$M$3)</f>
        <v>477509.37109537615</v>
      </c>
      <c r="AE86" s="60">
        <f t="shared" ref="AE86" si="185">IFERROR(AE85,"")</f>
        <v>12.369845897542689</v>
      </c>
      <c r="AF86" s="61">
        <f t="shared" ref="AF86:AG86" si="186">IF($C$15&gt;($M$3-$M$5)/-($G$3-$G$5),"",IF(AE86="","",$P$18))</f>
        <v>500000</v>
      </c>
      <c r="AG86" s="61">
        <f t="shared" si="186"/>
        <v>500000</v>
      </c>
    </row>
    <row r="87" spans="1:33" x14ac:dyDescent="0.5500000000000000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60">
        <f>IF($C$15&gt;($M$3-$M$5)/-($G$3-$G$5),AC86+($C$15-($M$3-$M$5)/-($G$3-$G$5))/342,IFERROR(IF(AC86+((($M$3-$M$5)/($G$3-$G$5)*-1)-$C$15)/343&gt;($M$3-$M$5)/-($G$3-$G$5),MAX($AC$31:AC86),AC86+((($M$3-$M$5)/($G$3-$G$5)*-1)-$C$15)/343),MAX($AC$31:AC86)))</f>
        <v>104.66472303207013</v>
      </c>
      <c r="AD87" s="61">
        <f t="shared" ref="AD87" si="187">IF(AC87="","",AC87*$G$5+$M$5)</f>
        <v>109329.44606414027</v>
      </c>
      <c r="AE87" s="60">
        <f>IF($C$15&gt;($M$3-$M$5)/-($G$3-$G$5),"",IFERROR(IF(AE86+(($M$3-$M$5)/($G$3-$G$5)*-1)/343&gt;$AC$24,MAX($AE$31:AE86),AE86+((($M$3-$M$5)/($G$3-$G$5)*-1))/343),MAX($AE$31:AE86)))</f>
        <v>12.827988338192418</v>
      </c>
      <c r="AF87" s="61">
        <f t="shared" ref="AF87" si="188">IF($C$15&gt;($M$3-$M$5)/-($G$3-$G$5),"",IF(AE87="","",AE87*$G$5+$M$5))</f>
        <v>-74344.023323615169</v>
      </c>
      <c r="AG87" s="61">
        <f t="shared" ref="AG87" si="189">IF($C$15&gt;($M$3-$M$5)/-($G$3-$G$5),"",IF(AE87="","",AE87*$G$3+$M$3))</f>
        <v>935860.05830903794</v>
      </c>
    </row>
    <row r="88" spans="1:33" x14ac:dyDescent="0.5500000000000000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60">
        <f t="shared" ref="AC88" si="190">IFERROR(AC87,"")</f>
        <v>104.66472303207013</v>
      </c>
      <c r="AD88" s="61">
        <f t="shared" ref="AD88" si="191">IF(AC88="","",AC88*$G$3+$M$3)</f>
        <v>476676.38483964937</v>
      </c>
      <c r="AE88" s="60">
        <f t="shared" ref="AE88" si="192">IFERROR(AE87,"")</f>
        <v>12.827988338192418</v>
      </c>
      <c r="AF88" s="61">
        <f t="shared" ref="AF88:AG88" si="193">IF($C$15&gt;($M$3-$M$5)/-($G$3-$G$5),"",IF(AE88="","",$P$18))</f>
        <v>500000</v>
      </c>
      <c r="AG88" s="61">
        <f t="shared" si="193"/>
        <v>500000</v>
      </c>
    </row>
    <row r="89" spans="1:33" x14ac:dyDescent="0.5500000000000000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60">
        <f>IF($C$15&gt;($M$3-$M$5)/-($G$3-$G$5),AC88+($C$15-($M$3-$M$5)/-($G$3-$G$5))/342,IFERROR(IF(AC88+((($M$3-$M$5)/($G$3-$G$5)*-1)-$C$15)/343&gt;($M$3-$M$5)/-($G$3-$G$5),MAX($AC$31:AC88),AC88+((($M$3-$M$5)/($G$3-$G$5)*-1)-$C$15)/343),MAX($AC$31:AC88)))</f>
        <v>104.83132028321549</v>
      </c>
      <c r="AD89" s="61">
        <f t="shared" ref="AD89" si="194">IF(AC89="","",AC89*$G$5+$M$5)</f>
        <v>109662.64056643099</v>
      </c>
      <c r="AE89" s="60">
        <f>IF($C$15&gt;($M$3-$M$5)/-($G$3-$G$5),"",IFERROR(IF(AE88+(($M$3-$M$5)/($G$3-$G$5)*-1)/343&gt;$AC$24,MAX($AE$31:AE88),AE88+((($M$3-$M$5)/($G$3-$G$5)*-1))/343),MAX($AE$31:AE88)))</f>
        <v>13.286130778842146</v>
      </c>
      <c r="AF89" s="61">
        <f t="shared" ref="AF89" si="195">IF($C$15&gt;($M$3-$M$5)/-($G$3-$G$5),"",IF(AE89="","",AE89*$G$5+$M$5))</f>
        <v>-73427.738442315705</v>
      </c>
      <c r="AG89" s="61">
        <f t="shared" ref="AG89" si="196">IF($C$15&gt;($M$3-$M$5)/-($G$3-$G$5),"",IF(AE89="","",AE89*$G$3+$M$3))</f>
        <v>933569.3461057893</v>
      </c>
    </row>
    <row r="90" spans="1:33" x14ac:dyDescent="0.5500000000000000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60">
        <f t="shared" ref="AC90" si="197">IFERROR(AC89,"")</f>
        <v>104.83132028321549</v>
      </c>
      <c r="AD90" s="61">
        <f t="shared" ref="AD90" si="198">IF(AC90="","",AC90*$G$3+$M$3)</f>
        <v>475843.39858392254</v>
      </c>
      <c r="AE90" s="60">
        <f t="shared" ref="AE90" si="199">IFERROR(AE89,"")</f>
        <v>13.286130778842146</v>
      </c>
      <c r="AF90" s="61">
        <f t="shared" ref="AF90:AG90" si="200">IF($C$15&gt;($M$3-$M$5)/-($G$3-$G$5),"",IF(AE90="","",$P$18))</f>
        <v>500000</v>
      </c>
      <c r="AG90" s="61">
        <f t="shared" si="200"/>
        <v>500000</v>
      </c>
    </row>
    <row r="91" spans="1:33" x14ac:dyDescent="0.5500000000000000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60">
        <f>IF($C$15&gt;($M$3-$M$5)/-($G$3-$G$5),AC90+($C$15-($M$3-$M$5)/-($G$3-$G$5))/342,IFERROR(IF(AC90+((($M$3-$M$5)/($G$3-$G$5)*-1)-$C$15)/343&gt;($M$3-$M$5)/-($G$3-$G$5),MAX($AC$31:AC90),AC90+((($M$3-$M$5)/($G$3-$G$5)*-1)-$C$15)/343),MAX($AC$31:AC90)))</f>
        <v>104.99791753436085</v>
      </c>
      <c r="AD91" s="61">
        <f t="shared" ref="AD91" si="201">IF(AC91="","",AC91*$G$5+$M$5)</f>
        <v>109995.8350687217</v>
      </c>
      <c r="AE91" s="60">
        <f>IF($C$15&gt;($M$3-$M$5)/-($G$3-$G$5),"",IFERROR(IF(AE90+(($M$3-$M$5)/($G$3-$G$5)*-1)/343&gt;$AC$24,MAX($AE$31:AE90),AE90+((($M$3-$M$5)/($G$3-$G$5)*-1))/343),MAX($AE$31:AE90)))</f>
        <v>13.744273219491875</v>
      </c>
      <c r="AF91" s="61">
        <f t="shared" ref="AF91" si="202">IF($C$15&gt;($M$3-$M$5)/-($G$3-$G$5),"",IF(AE91="","",AE91*$G$5+$M$5))</f>
        <v>-72511.453561016242</v>
      </c>
      <c r="AG91" s="61">
        <f t="shared" ref="AG91" si="203">IF($C$15&gt;($M$3-$M$5)/-($G$3-$G$5),"",IF(AE91="","",AE91*$G$3+$M$3))</f>
        <v>931278.63390254066</v>
      </c>
    </row>
    <row r="92" spans="1:33" x14ac:dyDescent="0.5500000000000000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60">
        <f t="shared" ref="AC92" si="204">IFERROR(AC91,"")</f>
        <v>104.99791753436085</v>
      </c>
      <c r="AD92" s="61">
        <f t="shared" ref="AD92" si="205">IF(AC92="","",AC92*$G$3+$M$3)</f>
        <v>475010.41232819576</v>
      </c>
      <c r="AE92" s="60">
        <f t="shared" ref="AE92" si="206">IFERROR(AE91,"")</f>
        <v>13.744273219491875</v>
      </c>
      <c r="AF92" s="61">
        <f t="shared" ref="AF92:AG92" si="207">IF($C$15&gt;($M$3-$M$5)/-($G$3-$G$5),"",IF(AE92="","",$P$18))</f>
        <v>500000</v>
      </c>
      <c r="AG92" s="61">
        <f t="shared" si="207"/>
        <v>500000</v>
      </c>
    </row>
    <row r="93" spans="1:33" x14ac:dyDescent="0.5500000000000000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60">
        <f>IF($C$15&gt;($M$3-$M$5)/-($G$3-$G$5),AC92+($C$15-($M$3-$M$5)/-($G$3-$G$5))/342,IFERROR(IF(AC92+((($M$3-$M$5)/($G$3-$G$5)*-1)-$C$15)/343&gt;($M$3-$M$5)/-($G$3-$G$5),MAX($AC$31:AC92),AC92+((($M$3-$M$5)/($G$3-$G$5)*-1)-$C$15)/343),MAX($AC$31:AC92)))</f>
        <v>105.16451478550621</v>
      </c>
      <c r="AD93" s="61">
        <f t="shared" ref="AD93" si="208">IF(AC93="","",AC93*$G$5+$M$5)</f>
        <v>110329.02957101242</v>
      </c>
      <c r="AE93" s="60">
        <f>IF($C$15&gt;($M$3-$M$5)/-($G$3-$G$5),"",IFERROR(IF(AE92+(($M$3-$M$5)/($G$3-$G$5)*-1)/343&gt;$AC$24,MAX($AE$31:AE92),AE92+((($M$3-$M$5)/($G$3-$G$5)*-1))/343),MAX($AE$31:AE92)))</f>
        <v>14.202415660141604</v>
      </c>
      <c r="AF93" s="61">
        <f t="shared" ref="AF93" si="209">IF($C$15&gt;($M$3-$M$5)/-($G$3-$G$5),"",IF(AE93="","",AE93*$G$5+$M$5))</f>
        <v>-71595.168679716793</v>
      </c>
      <c r="AG93" s="61">
        <f t="shared" ref="AG93" si="210">IF($C$15&gt;($M$3-$M$5)/-($G$3-$G$5),"",IF(AE93="","",AE93*$G$3+$M$3))</f>
        <v>928987.92169929203</v>
      </c>
    </row>
    <row r="94" spans="1:33" x14ac:dyDescent="0.5500000000000000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60">
        <f t="shared" ref="AC94" si="211">IFERROR(AC93,"")</f>
        <v>105.16451478550621</v>
      </c>
      <c r="AD94" s="61">
        <f t="shared" ref="AD94" si="212">IF(AC94="","",AC94*$G$3+$M$3)</f>
        <v>474177.42607246898</v>
      </c>
      <c r="AE94" s="60">
        <f t="shared" ref="AE94" si="213">IFERROR(AE93,"")</f>
        <v>14.202415660141604</v>
      </c>
      <c r="AF94" s="61">
        <f t="shared" ref="AF94:AG94" si="214">IF($C$15&gt;($M$3-$M$5)/-($G$3-$G$5),"",IF(AE94="","",$P$18))</f>
        <v>500000</v>
      </c>
      <c r="AG94" s="61">
        <f t="shared" si="214"/>
        <v>500000</v>
      </c>
    </row>
    <row r="95" spans="1:33" x14ac:dyDescent="0.5500000000000000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60">
        <f>IF($C$15&gt;($M$3-$M$5)/-($G$3-$G$5),AC94+($C$15-($M$3-$M$5)/-($G$3-$G$5))/342,IFERROR(IF(AC94+((($M$3-$M$5)/($G$3-$G$5)*-1)-$C$15)/343&gt;($M$3-$M$5)/-($G$3-$G$5),MAX($AC$31:AC94),AC94+((($M$3-$M$5)/($G$3-$G$5)*-1)-$C$15)/343),MAX($AC$31:AC94)))</f>
        <v>105.33111203665158</v>
      </c>
      <c r="AD95" s="61">
        <f t="shared" ref="AD95" si="215">IF(AC95="","",AC95*$G$5+$M$5)</f>
        <v>110662.22407330316</v>
      </c>
      <c r="AE95" s="60">
        <f>IF($C$15&gt;($M$3-$M$5)/-($G$3-$G$5),"",IFERROR(IF(AE94+(($M$3-$M$5)/($G$3-$G$5)*-1)/343&gt;$AC$24,MAX($AE$31:AE94),AE94+((($M$3-$M$5)/($G$3-$G$5)*-1))/343),MAX($AE$31:AE94)))</f>
        <v>14.660558100791333</v>
      </c>
      <c r="AF95" s="61">
        <f t="shared" ref="AF95" si="216">IF($C$15&gt;($M$3-$M$5)/-($G$3-$G$5),"",IF(AE95="","",AE95*$G$5+$M$5))</f>
        <v>-70678.88379841733</v>
      </c>
      <c r="AG95" s="61">
        <f t="shared" ref="AG95" si="217">IF($C$15&gt;($M$3-$M$5)/-($G$3-$G$5),"",IF(AE95="","",AE95*$G$3+$M$3))</f>
        <v>926697.20949604339</v>
      </c>
    </row>
    <row r="96" spans="1:33" x14ac:dyDescent="0.5500000000000000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60">
        <f t="shared" ref="AC96" si="218">IFERROR(AC95,"")</f>
        <v>105.33111203665158</v>
      </c>
      <c r="AD96" s="61">
        <f t="shared" ref="AD96" si="219">IF(AC96="","",AC96*$G$3+$M$3)</f>
        <v>473344.43981674209</v>
      </c>
      <c r="AE96" s="60">
        <f t="shared" ref="AE96" si="220">IFERROR(AE95,"")</f>
        <v>14.660558100791333</v>
      </c>
      <c r="AF96" s="61">
        <f t="shared" ref="AF96:AG96" si="221">IF($C$15&gt;($M$3-$M$5)/-($G$3-$G$5),"",IF(AE96="","",$P$18))</f>
        <v>500000</v>
      </c>
      <c r="AG96" s="61">
        <f t="shared" si="221"/>
        <v>500000</v>
      </c>
    </row>
    <row r="97" spans="1:33" x14ac:dyDescent="0.5500000000000000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60">
        <f>IF($C$15&gt;($M$3-$M$5)/-($G$3-$G$5),AC96+($C$15-($M$3-$M$5)/-($G$3-$G$5))/342,IFERROR(IF(AC96+((($M$3-$M$5)/($G$3-$G$5)*-1)-$C$15)/343&gt;($M$3-$M$5)/-($G$3-$G$5),MAX($AC$31:AC96),AC96+((($M$3-$M$5)/($G$3-$G$5)*-1)-$C$15)/343),MAX($AC$31:AC96)))</f>
        <v>105.49770928779694</v>
      </c>
      <c r="AD97" s="61">
        <f t="shared" ref="AD97" si="222">IF(AC97="","",AC97*$G$5+$M$5)</f>
        <v>110995.41857559388</v>
      </c>
      <c r="AE97" s="60">
        <f>IF($C$15&gt;($M$3-$M$5)/-($G$3-$G$5),"",IFERROR(IF(AE96+(($M$3-$M$5)/($G$3-$G$5)*-1)/343&gt;$AC$24,MAX($AE$31:AE96),AE96+((($M$3-$M$5)/($G$3-$G$5)*-1))/343),MAX($AE$31:AE96)))</f>
        <v>15.118700541441061</v>
      </c>
      <c r="AF97" s="61">
        <f t="shared" ref="AF97" si="223">IF($C$15&gt;($M$3-$M$5)/-($G$3-$G$5),"",IF(AE97="","",AE97*$G$5+$M$5))</f>
        <v>-69762.598917117881</v>
      </c>
      <c r="AG97" s="61">
        <f t="shared" ref="AG97" si="224">IF($C$15&gt;($M$3-$M$5)/-($G$3-$G$5),"",IF(AE97="","",AE97*$G$3+$M$3))</f>
        <v>924406.49729279475</v>
      </c>
    </row>
    <row r="98" spans="1:33" x14ac:dyDescent="0.5500000000000000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60">
        <f t="shared" ref="AC98" si="225">IFERROR(AC97,"")</f>
        <v>105.49770928779694</v>
      </c>
      <c r="AD98" s="61">
        <f t="shared" ref="AD98" si="226">IF(AC98="","",AC98*$G$3+$M$3)</f>
        <v>472511.45356101531</v>
      </c>
      <c r="AE98" s="60">
        <f t="shared" ref="AE98" si="227">IFERROR(AE97,"")</f>
        <v>15.118700541441061</v>
      </c>
      <c r="AF98" s="61">
        <f t="shared" ref="AF98:AG98" si="228">IF($C$15&gt;($M$3-$M$5)/-($G$3-$G$5),"",IF(AE98="","",$P$18))</f>
        <v>500000</v>
      </c>
      <c r="AG98" s="61">
        <f t="shared" si="228"/>
        <v>500000</v>
      </c>
    </row>
    <row r="99" spans="1:33" x14ac:dyDescent="0.5500000000000000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60">
        <f>IF($C$15&gt;($M$3-$M$5)/-($G$3-$G$5),AC98+($C$15-($M$3-$M$5)/-($G$3-$G$5))/342,IFERROR(IF(AC98+((($M$3-$M$5)/($G$3-$G$5)*-1)-$C$15)/343&gt;($M$3-$M$5)/-($G$3-$G$5),MAX($AC$31:AC98),AC98+((($M$3-$M$5)/($G$3-$G$5)*-1)-$C$15)/343),MAX($AC$31:AC98)))</f>
        <v>105.6643065389423</v>
      </c>
      <c r="AD99" s="61">
        <f t="shared" ref="AD99" si="229">IF(AC99="","",AC99*$G$5+$M$5)</f>
        <v>111328.6130778846</v>
      </c>
      <c r="AE99" s="60">
        <f>IF($C$15&gt;($M$3-$M$5)/-($G$3-$G$5),"",IFERROR(IF(AE98+(($M$3-$M$5)/($G$3-$G$5)*-1)/343&gt;$AC$24,MAX($AE$31:AE98),AE98+((($M$3-$M$5)/($G$3-$G$5)*-1))/343),MAX($AE$31:AE98)))</f>
        <v>15.57684298209079</v>
      </c>
      <c r="AF99" s="61">
        <f t="shared" ref="AF99" si="230">IF($C$15&gt;($M$3-$M$5)/-($G$3-$G$5),"",IF(AE99="","",AE99*$G$5+$M$5))</f>
        <v>-68846.314035818417</v>
      </c>
      <c r="AG99" s="61">
        <f t="shared" ref="AG99" si="231">IF($C$15&gt;($M$3-$M$5)/-($G$3-$G$5),"",IF(AE99="","",AE99*$G$3+$M$3))</f>
        <v>922115.785089546</v>
      </c>
    </row>
    <row r="100" spans="1:33" x14ac:dyDescent="0.5500000000000000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60">
        <f t="shared" ref="AC100" si="232">IFERROR(AC99,"")</f>
        <v>105.6643065389423</v>
      </c>
      <c r="AD100" s="61">
        <f t="shared" ref="AD100" si="233">IF(AC100="","",AC100*$G$3+$M$3)</f>
        <v>471678.46730528853</v>
      </c>
      <c r="AE100" s="60">
        <f t="shared" ref="AE100" si="234">IFERROR(AE99,"")</f>
        <v>15.57684298209079</v>
      </c>
      <c r="AF100" s="61">
        <f t="shared" ref="AF100:AG100" si="235">IF($C$15&gt;($M$3-$M$5)/-($G$3-$G$5),"",IF(AE100="","",$P$18))</f>
        <v>500000</v>
      </c>
      <c r="AG100" s="61">
        <f t="shared" si="235"/>
        <v>500000</v>
      </c>
    </row>
    <row r="101" spans="1:33" x14ac:dyDescent="0.5500000000000000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60">
        <f>IF($C$15&gt;($M$3-$M$5)/-($G$3-$G$5),AC100+($C$15-($M$3-$M$5)/-($G$3-$G$5))/342,IFERROR(IF(AC100+((($M$3-$M$5)/($G$3-$G$5)*-1)-$C$15)/343&gt;($M$3-$M$5)/-($G$3-$G$5),MAX($AC$31:AC100),AC100+((($M$3-$M$5)/($G$3-$G$5)*-1)-$C$15)/343),MAX($AC$31:AC100)))</f>
        <v>105.83090379008766</v>
      </c>
      <c r="AD101" s="61">
        <f t="shared" ref="AD101" si="236">IF(AC101="","",AC101*$G$5+$M$5)</f>
        <v>111661.80758017531</v>
      </c>
      <c r="AE101" s="60">
        <f>IF($C$15&gt;($M$3-$M$5)/-($G$3-$G$5),"",IFERROR(IF(AE100+(($M$3-$M$5)/($G$3-$G$5)*-1)/343&gt;$AC$24,MAX($AE$31:AE100),AE100+((($M$3-$M$5)/($G$3-$G$5)*-1))/343),MAX($AE$31:AE100)))</f>
        <v>16.034985422740519</v>
      </c>
      <c r="AF101" s="61">
        <f t="shared" ref="AF101" si="237">IF($C$15&gt;($M$3-$M$5)/-($G$3-$G$5),"",IF(AE101="","",AE101*$G$5+$M$5))</f>
        <v>-67930.029154518968</v>
      </c>
      <c r="AG101" s="61">
        <f t="shared" ref="AG101" si="238">IF($C$15&gt;($M$3-$M$5)/-($G$3-$G$5),"",IF(AE101="","",AE101*$G$3+$M$3))</f>
        <v>919825.07288629736</v>
      </c>
    </row>
    <row r="102" spans="1:33" x14ac:dyDescent="0.5500000000000000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60">
        <f t="shared" ref="AC102" si="239">IFERROR(AC101,"")</f>
        <v>105.83090379008766</v>
      </c>
      <c r="AD102" s="61">
        <f t="shared" ref="AD102" si="240">IF(AC102="","",AC102*$G$3+$M$3)</f>
        <v>470845.48104956164</v>
      </c>
      <c r="AE102" s="60">
        <f t="shared" ref="AE102" si="241">IFERROR(AE101,"")</f>
        <v>16.034985422740519</v>
      </c>
      <c r="AF102" s="61">
        <f t="shared" ref="AF102:AG102" si="242">IF($C$15&gt;($M$3-$M$5)/-($G$3-$G$5),"",IF(AE102="","",$P$18))</f>
        <v>500000</v>
      </c>
      <c r="AG102" s="61">
        <f t="shared" si="242"/>
        <v>500000</v>
      </c>
    </row>
    <row r="103" spans="1:33" x14ac:dyDescent="0.5500000000000000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60">
        <f>IF($C$15&gt;($M$3-$M$5)/-($G$3-$G$5),AC102+($C$15-($M$3-$M$5)/-($G$3-$G$5))/342,IFERROR(IF(AC102+((($M$3-$M$5)/($G$3-$G$5)*-1)-$C$15)/343&gt;($M$3-$M$5)/-($G$3-$G$5),MAX($AC$31:AC102),AC102+((($M$3-$M$5)/($G$3-$G$5)*-1)-$C$15)/343),MAX($AC$31:AC102)))</f>
        <v>105.99750104123302</v>
      </c>
      <c r="AD103" s="61">
        <f t="shared" ref="AD103" si="243">IF(AC103="","",AC103*$G$5+$M$5)</f>
        <v>111995.00208246603</v>
      </c>
      <c r="AE103" s="60">
        <f>IF($C$15&gt;($M$3-$M$5)/-($G$3-$G$5),"",IFERROR(IF(AE102+(($M$3-$M$5)/($G$3-$G$5)*-1)/343&gt;$AC$24,MAX($AE$31:AE102),AE102+((($M$3-$M$5)/($G$3-$G$5)*-1))/343),MAX($AE$31:AE102)))</f>
        <v>16.493127863390249</v>
      </c>
      <c r="AF103" s="61">
        <f t="shared" ref="AF103" si="244">IF($C$15&gt;($M$3-$M$5)/-($G$3-$G$5),"",IF(AE103="","",AE103*$G$5+$M$5))</f>
        <v>-67013.74427321949</v>
      </c>
      <c r="AG103" s="61">
        <f t="shared" ref="AG103" si="245">IF($C$15&gt;($M$3-$M$5)/-($G$3-$G$5),"",IF(AE103="","",AE103*$G$3+$M$3))</f>
        <v>917534.36068304873</v>
      </c>
    </row>
    <row r="104" spans="1:33" x14ac:dyDescent="0.550000000000000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60">
        <f t="shared" ref="AC104" si="246">IFERROR(AC103,"")</f>
        <v>105.99750104123302</v>
      </c>
      <c r="AD104" s="61">
        <f t="shared" ref="AD104" si="247">IF(AC104="","",AC104*$G$3+$M$3)</f>
        <v>470012.49479383486</v>
      </c>
      <c r="AE104" s="60">
        <f t="shared" ref="AE104" si="248">IFERROR(AE103,"")</f>
        <v>16.493127863390249</v>
      </c>
      <c r="AF104" s="61">
        <f t="shared" ref="AF104:AG104" si="249">IF($C$15&gt;($M$3-$M$5)/-($G$3-$G$5),"",IF(AE104="","",$P$18))</f>
        <v>500000</v>
      </c>
      <c r="AG104" s="61">
        <f t="shared" si="249"/>
        <v>500000</v>
      </c>
    </row>
    <row r="105" spans="1:33" x14ac:dyDescent="0.5500000000000000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60">
        <f>IF($C$15&gt;($M$3-$M$5)/-($G$3-$G$5),AC104+($C$15-($M$3-$M$5)/-($G$3-$G$5))/342,IFERROR(IF(AC104+((($M$3-$M$5)/($G$3-$G$5)*-1)-$C$15)/343&gt;($M$3-$M$5)/-($G$3-$G$5),MAX($AC$31:AC104),AC104+((($M$3-$M$5)/($G$3-$G$5)*-1)-$C$15)/343),MAX($AC$31:AC104)))</f>
        <v>106.16409829237838</v>
      </c>
      <c r="AD105" s="61">
        <f t="shared" ref="AD105" si="250">IF(AC105="","",AC105*$G$5+$M$5)</f>
        <v>112328.19658475678</v>
      </c>
      <c r="AE105" s="60">
        <f>IF($C$15&gt;($M$3-$M$5)/-($G$3-$G$5),"",IFERROR(IF(AE104+(($M$3-$M$5)/($G$3-$G$5)*-1)/343&gt;$AC$24,MAX($AE$31:AE104),AE104+((($M$3-$M$5)/($G$3-$G$5)*-1))/343),MAX($AE$31:AE104)))</f>
        <v>16.95127030403998</v>
      </c>
      <c r="AF105" s="61">
        <f t="shared" ref="AF105" si="251">IF($C$15&gt;($M$3-$M$5)/-($G$3-$G$5),"",IF(AE105="","",AE105*$G$5+$M$5))</f>
        <v>-66097.459391920042</v>
      </c>
      <c r="AG105" s="61">
        <f t="shared" ref="AG105" si="252">IF($C$15&gt;($M$3-$M$5)/-($G$3-$G$5),"",IF(AE105="","",AE105*$G$3+$M$3))</f>
        <v>915243.64847980009</v>
      </c>
    </row>
    <row r="106" spans="1:33" x14ac:dyDescent="0.5500000000000000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60">
        <f t="shared" ref="AC106" si="253">IFERROR(AC105,"")</f>
        <v>106.16409829237838</v>
      </c>
      <c r="AD106" s="61">
        <f t="shared" ref="AD106" si="254">IF(AC106="","",AC106*$G$3+$M$3)</f>
        <v>469179.50853810809</v>
      </c>
      <c r="AE106" s="60">
        <f t="shared" ref="AE106" si="255">IFERROR(AE105,"")</f>
        <v>16.95127030403998</v>
      </c>
      <c r="AF106" s="61">
        <f t="shared" ref="AF106:AG106" si="256">IF($C$15&gt;($M$3-$M$5)/-($G$3-$G$5),"",IF(AE106="","",$P$18))</f>
        <v>500000</v>
      </c>
      <c r="AG106" s="61">
        <f t="shared" si="256"/>
        <v>500000</v>
      </c>
    </row>
    <row r="107" spans="1:33" x14ac:dyDescent="0.5500000000000000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60">
        <f>IF($C$15&gt;($M$3-$M$5)/-($G$3-$G$5),AC106+($C$15-($M$3-$M$5)/-($G$3-$G$5))/342,IFERROR(IF(AC106+((($M$3-$M$5)/($G$3-$G$5)*-1)-$C$15)/343&gt;($M$3-$M$5)/-($G$3-$G$5),MAX($AC$31:AC106),AC106+((($M$3-$M$5)/($G$3-$G$5)*-1)-$C$15)/343),MAX($AC$31:AC106)))</f>
        <v>106.33069554352375</v>
      </c>
      <c r="AD107" s="61">
        <f t="shared" ref="AD107" si="257">IF(AC107="","",AC107*$G$5+$M$5)</f>
        <v>112661.39108704749</v>
      </c>
      <c r="AE107" s="60">
        <f>IF($C$15&gt;($M$3-$M$5)/-($G$3-$G$5),"",IFERROR(IF(AE106+(($M$3-$M$5)/($G$3-$G$5)*-1)/343&gt;$AC$24,MAX($AE$31:AE106),AE106+((($M$3-$M$5)/($G$3-$G$5)*-1))/343),MAX($AE$31:AE106)))</f>
        <v>17.40941274468971</v>
      </c>
      <c r="AF107" s="61">
        <f t="shared" ref="AF107" si="258">IF($C$15&gt;($M$3-$M$5)/-($G$3-$G$5),"",IF(AE107="","",AE107*$G$5+$M$5))</f>
        <v>-65181.174510620578</v>
      </c>
      <c r="AG107" s="61">
        <f t="shared" ref="AG107" si="259">IF($C$15&gt;($M$3-$M$5)/-($G$3-$G$5),"",IF(AE107="","",AE107*$G$3+$M$3))</f>
        <v>912952.93627655145</v>
      </c>
    </row>
    <row r="108" spans="1:33" x14ac:dyDescent="0.5500000000000000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60">
        <f t="shared" ref="AC108" si="260">IFERROR(AC107,"")</f>
        <v>106.33069554352375</v>
      </c>
      <c r="AD108" s="61">
        <f t="shared" ref="AD108" si="261">IF(AC108="","",AC108*$G$3+$M$3)</f>
        <v>468346.52228238131</v>
      </c>
      <c r="AE108" s="60">
        <f t="shared" ref="AE108" si="262">IFERROR(AE107,"")</f>
        <v>17.40941274468971</v>
      </c>
      <c r="AF108" s="61">
        <f t="shared" ref="AF108:AG108" si="263">IF($C$15&gt;($M$3-$M$5)/-($G$3-$G$5),"",IF(AE108="","",$P$18))</f>
        <v>500000</v>
      </c>
      <c r="AG108" s="61">
        <f t="shared" si="263"/>
        <v>500000</v>
      </c>
    </row>
    <row r="109" spans="1:33" x14ac:dyDescent="0.5500000000000000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60">
        <f>IF($C$15&gt;($M$3-$M$5)/-($G$3-$G$5),AC108+($C$15-($M$3-$M$5)/-($G$3-$G$5))/342,IFERROR(IF(AC108+((($M$3-$M$5)/($G$3-$G$5)*-1)-$C$15)/343&gt;($M$3-$M$5)/-($G$3-$G$5),MAX($AC$31:AC108),AC108+((($M$3-$M$5)/($G$3-$G$5)*-1)-$C$15)/343),MAX($AC$31:AC108)))</f>
        <v>106.49729279466911</v>
      </c>
      <c r="AD109" s="61">
        <f t="shared" ref="AD109" si="264">IF(AC109="","",AC109*$G$5+$M$5)</f>
        <v>112994.58558933821</v>
      </c>
      <c r="AE109" s="60">
        <f>IF($C$15&gt;($M$3-$M$5)/-($G$3-$G$5),"",IFERROR(IF(AE108+(($M$3-$M$5)/($G$3-$G$5)*-1)/343&gt;$AC$24,MAX($AE$31:AE108),AE108+((($M$3-$M$5)/($G$3-$G$5)*-1))/343),MAX($AE$31:AE108)))</f>
        <v>17.867555185339441</v>
      </c>
      <c r="AF109" s="61">
        <f t="shared" ref="AF109" si="265">IF($C$15&gt;($M$3-$M$5)/-($G$3-$G$5),"",IF(AE109="","",AE109*$G$5+$M$5))</f>
        <v>-64264.889629321115</v>
      </c>
      <c r="AG109" s="61">
        <f t="shared" ref="AG109" si="266">IF($C$15&gt;($M$3-$M$5)/-($G$3-$G$5),"",IF(AE109="","",AE109*$G$3+$M$3))</f>
        <v>910662.22407330282</v>
      </c>
    </row>
    <row r="110" spans="1:33" x14ac:dyDescent="0.5500000000000000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60">
        <f t="shared" ref="AC110" si="267">IFERROR(AC109,"")</f>
        <v>106.49729279466911</v>
      </c>
      <c r="AD110" s="61">
        <f t="shared" ref="AD110" si="268">IF(AC110="","",AC110*$G$3+$M$3)</f>
        <v>467513.53602665442</v>
      </c>
      <c r="AE110" s="60">
        <f t="shared" ref="AE110" si="269">IFERROR(AE109,"")</f>
        <v>17.867555185339441</v>
      </c>
      <c r="AF110" s="61">
        <f t="shared" ref="AF110:AG110" si="270">IF($C$15&gt;($M$3-$M$5)/-($G$3-$G$5),"",IF(AE110="","",$P$18))</f>
        <v>500000</v>
      </c>
      <c r="AG110" s="61">
        <f t="shared" si="270"/>
        <v>500000</v>
      </c>
    </row>
    <row r="111" spans="1:33" x14ac:dyDescent="0.5500000000000000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60">
        <f>IF($C$15&gt;($M$3-$M$5)/-($G$3-$G$5),AC110+($C$15-($M$3-$M$5)/-($G$3-$G$5))/342,IFERROR(IF(AC110+((($M$3-$M$5)/($G$3-$G$5)*-1)-$C$15)/343&gt;($M$3-$M$5)/-($G$3-$G$5),MAX($AC$31:AC110),AC110+((($M$3-$M$5)/($G$3-$G$5)*-1)-$C$15)/343),MAX($AC$31:AC110)))</f>
        <v>106.66389004581447</v>
      </c>
      <c r="AD111" s="61">
        <f t="shared" ref="AD111" si="271">IF(AC111="","",AC111*$G$5+$M$5)</f>
        <v>113327.78009162893</v>
      </c>
      <c r="AE111" s="60">
        <f>IF($C$15&gt;($M$3-$M$5)/-($G$3-$G$5),"",IFERROR(IF(AE110+(($M$3-$M$5)/($G$3-$G$5)*-1)/343&gt;$AC$24,MAX($AE$31:AE110),AE110+((($M$3-$M$5)/($G$3-$G$5)*-1))/343),MAX($AE$31:AE110)))</f>
        <v>18.325697625989172</v>
      </c>
      <c r="AF111" s="61">
        <f t="shared" ref="AF111" si="272">IF($C$15&gt;($M$3-$M$5)/-($G$3-$G$5),"",IF(AE111="","",AE111*$G$5+$M$5))</f>
        <v>-63348.604748021658</v>
      </c>
      <c r="AG111" s="61">
        <f t="shared" ref="AG111" si="273">IF($C$15&gt;($M$3-$M$5)/-($G$3-$G$5),"",IF(AE111="","",AE111*$G$3+$M$3))</f>
        <v>908371.51187005418</v>
      </c>
    </row>
    <row r="112" spans="1:33" x14ac:dyDescent="0.5500000000000000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60">
        <f t="shared" ref="AC112" si="274">IFERROR(AC111,"")</f>
        <v>106.66389004581447</v>
      </c>
      <c r="AD112" s="61">
        <f t="shared" ref="AD112" si="275">IF(AC112="","",AC112*$G$3+$M$3)</f>
        <v>466680.54977092764</v>
      </c>
      <c r="AE112" s="60">
        <f t="shared" ref="AE112" si="276">IFERROR(AE111,"")</f>
        <v>18.325697625989172</v>
      </c>
      <c r="AF112" s="61">
        <f t="shared" ref="AF112:AG112" si="277">IF($C$15&gt;($M$3-$M$5)/-($G$3-$G$5),"",IF(AE112="","",$P$18))</f>
        <v>500000</v>
      </c>
      <c r="AG112" s="61">
        <f t="shared" si="277"/>
        <v>500000</v>
      </c>
    </row>
    <row r="113" spans="1:33" x14ac:dyDescent="0.5500000000000000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60">
        <f>IF($C$15&gt;($M$3-$M$5)/-($G$3-$G$5),AC112+($C$15-($M$3-$M$5)/-($G$3-$G$5))/342,IFERROR(IF(AC112+((($M$3-$M$5)/($G$3-$G$5)*-1)-$C$15)/343&gt;($M$3-$M$5)/-($G$3-$G$5),MAX($AC$31:AC112),AC112+((($M$3-$M$5)/($G$3-$G$5)*-1)-$C$15)/343),MAX($AC$31:AC112)))</f>
        <v>106.83048729695983</v>
      </c>
      <c r="AD113" s="61">
        <f t="shared" ref="AD113" si="278">IF(AC113="","",AC113*$G$5+$M$5)</f>
        <v>113660.97459391967</v>
      </c>
      <c r="AE113" s="60">
        <f>IF($C$15&gt;($M$3-$M$5)/-($G$3-$G$5),"",IFERROR(IF(AE112+(($M$3-$M$5)/($G$3-$G$5)*-1)/343&gt;$AC$24,MAX($AE$31:AE112),AE112+((($M$3-$M$5)/($G$3-$G$5)*-1))/343),MAX($AE$31:AE112)))</f>
        <v>18.783840066638902</v>
      </c>
      <c r="AF113" s="61">
        <f t="shared" ref="AF113" si="279">IF($C$15&gt;($M$3-$M$5)/-($G$3-$G$5),"",IF(AE113="","",AE113*$G$5+$M$5))</f>
        <v>-62432.319866722195</v>
      </c>
      <c r="AG113" s="61">
        <f t="shared" ref="AG113" si="280">IF($C$15&gt;($M$3-$M$5)/-($G$3-$G$5),"",IF(AE113="","",AE113*$G$3+$M$3))</f>
        <v>906080.79966680543</v>
      </c>
    </row>
    <row r="114" spans="1:33" x14ac:dyDescent="0.5500000000000000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60">
        <f t="shared" ref="AC114" si="281">IFERROR(AC113,"")</f>
        <v>106.83048729695983</v>
      </c>
      <c r="AD114" s="61">
        <f t="shared" ref="AD114" si="282">IF(AC114="","",AC114*$G$3+$M$3)</f>
        <v>465847.56351520086</v>
      </c>
      <c r="AE114" s="60">
        <f t="shared" ref="AE114" si="283">IFERROR(AE113,"")</f>
        <v>18.783840066638902</v>
      </c>
      <c r="AF114" s="61">
        <f t="shared" ref="AF114:AG114" si="284">IF($C$15&gt;($M$3-$M$5)/-($G$3-$G$5),"",IF(AE114="","",$P$18))</f>
        <v>500000</v>
      </c>
      <c r="AG114" s="61">
        <f t="shared" si="284"/>
        <v>500000</v>
      </c>
    </row>
    <row r="115" spans="1:33" x14ac:dyDescent="0.5500000000000000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60">
        <f>IF($C$15&gt;($M$3-$M$5)/-($G$3-$G$5),AC114+($C$15-($M$3-$M$5)/-($G$3-$G$5))/342,IFERROR(IF(AC114+((($M$3-$M$5)/($G$3-$G$5)*-1)-$C$15)/343&gt;($M$3-$M$5)/-($G$3-$G$5),MAX($AC$31:AC114),AC114+((($M$3-$M$5)/($G$3-$G$5)*-1)-$C$15)/343),MAX($AC$31:AC114)))</f>
        <v>106.99708454810519</v>
      </c>
      <c r="AD115" s="61">
        <f t="shared" ref="AD115" si="285">IF(AC115="","",AC115*$G$5+$M$5)</f>
        <v>113994.16909621039</v>
      </c>
      <c r="AE115" s="60">
        <f>IF($C$15&gt;($M$3-$M$5)/-($G$3-$G$5),"",IFERROR(IF(AE114+(($M$3-$M$5)/($G$3-$G$5)*-1)/343&gt;$AC$24,MAX($AE$31:AE114),AE114+((($M$3-$M$5)/($G$3-$G$5)*-1))/343),MAX($AE$31:AE114)))</f>
        <v>19.241982507288633</v>
      </c>
      <c r="AF115" s="61">
        <f t="shared" ref="AF115" si="286">IF($C$15&gt;($M$3-$M$5)/-($G$3-$G$5),"",IF(AE115="","",AE115*$G$5+$M$5))</f>
        <v>-61516.034985422732</v>
      </c>
      <c r="AG115" s="61">
        <f t="shared" ref="AG115" si="287">IF($C$15&gt;($M$3-$M$5)/-($G$3-$G$5),"",IF(AE115="","",AE115*$G$3+$M$3))</f>
        <v>903790.08746355679</v>
      </c>
    </row>
    <row r="116" spans="1:33" x14ac:dyDescent="0.5500000000000000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60">
        <f t="shared" ref="AC116" si="288">IFERROR(AC115,"")</f>
        <v>106.99708454810519</v>
      </c>
      <c r="AD116" s="61">
        <f t="shared" ref="AD116" si="289">IF(AC116="","",AC116*$G$3+$M$3)</f>
        <v>465014.57725947408</v>
      </c>
      <c r="AE116" s="60">
        <f t="shared" ref="AE116" si="290">IFERROR(AE115,"")</f>
        <v>19.241982507288633</v>
      </c>
      <c r="AF116" s="61">
        <f t="shared" ref="AF116:AG116" si="291">IF($C$15&gt;($M$3-$M$5)/-($G$3-$G$5),"",IF(AE116="","",$P$18))</f>
        <v>500000</v>
      </c>
      <c r="AG116" s="61">
        <f t="shared" si="291"/>
        <v>500000</v>
      </c>
    </row>
    <row r="117" spans="1:33" x14ac:dyDescent="0.5500000000000000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60">
        <f>IF($C$15&gt;($M$3-$M$5)/-($G$3-$G$5),AC116+($C$15-($M$3-$M$5)/-($G$3-$G$5))/342,IFERROR(IF(AC116+((($M$3-$M$5)/($G$3-$G$5)*-1)-$C$15)/343&gt;($M$3-$M$5)/-($G$3-$G$5),MAX($AC$31:AC116),AC116+((($M$3-$M$5)/($G$3-$G$5)*-1)-$C$15)/343),MAX($AC$31:AC116)))</f>
        <v>107.16368179925055</v>
      </c>
      <c r="AD117" s="61">
        <f t="shared" ref="AD117" si="292">IF(AC117="","",AC117*$G$5+$M$5)</f>
        <v>114327.36359850111</v>
      </c>
      <c r="AE117" s="60">
        <f>IF($C$15&gt;($M$3-$M$5)/-($G$3-$G$5),"",IFERROR(IF(AE116+(($M$3-$M$5)/($G$3-$G$5)*-1)/343&gt;$AC$24,MAX($AE$31:AE116),AE116+((($M$3-$M$5)/($G$3-$G$5)*-1))/343),MAX($AE$31:AE116)))</f>
        <v>19.700124947938363</v>
      </c>
      <c r="AF117" s="61">
        <f t="shared" ref="AF117" si="293">IF($C$15&gt;($M$3-$M$5)/-($G$3-$G$5),"",IF(AE117="","",AE117*$G$5+$M$5))</f>
        <v>-60599.750104123275</v>
      </c>
      <c r="AG117" s="61">
        <f t="shared" ref="AG117" si="294">IF($C$15&gt;($M$3-$M$5)/-($G$3-$G$5),"",IF(AE117="","",AE117*$G$3+$M$3))</f>
        <v>901499.37526030815</v>
      </c>
    </row>
    <row r="118" spans="1:33" x14ac:dyDescent="0.5500000000000000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60">
        <f t="shared" ref="AC118" si="295">IFERROR(AC117,"")</f>
        <v>107.16368179925055</v>
      </c>
      <c r="AD118" s="61">
        <f t="shared" ref="AD118" si="296">IF(AC118="","",AC118*$G$3+$M$3)</f>
        <v>464181.59100374719</v>
      </c>
      <c r="AE118" s="60">
        <f t="shared" ref="AE118" si="297">IFERROR(AE117,"")</f>
        <v>19.700124947938363</v>
      </c>
      <c r="AF118" s="61">
        <f t="shared" ref="AF118:AG118" si="298">IF($C$15&gt;($M$3-$M$5)/-($G$3-$G$5),"",IF(AE118="","",$P$18))</f>
        <v>500000</v>
      </c>
      <c r="AG118" s="61">
        <f t="shared" si="298"/>
        <v>500000</v>
      </c>
    </row>
    <row r="119" spans="1:33" x14ac:dyDescent="0.5500000000000000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60">
        <f>IF($C$15&gt;($M$3-$M$5)/-($G$3-$G$5),AC118+($C$15-($M$3-$M$5)/-($G$3-$G$5))/342,IFERROR(IF(AC118+((($M$3-$M$5)/($G$3-$G$5)*-1)-$C$15)/343&gt;($M$3-$M$5)/-($G$3-$G$5),MAX($AC$31:AC118),AC118+((($M$3-$M$5)/($G$3-$G$5)*-1)-$C$15)/343),MAX($AC$31:AC118)))</f>
        <v>107.33027905039592</v>
      </c>
      <c r="AD119" s="61">
        <f t="shared" ref="AD119" si="299">IF(AC119="","",AC119*$G$5+$M$5)</f>
        <v>114660.55810079182</v>
      </c>
      <c r="AE119" s="60">
        <f>IF($C$15&gt;($M$3-$M$5)/-($G$3-$G$5),"",IFERROR(IF(AE118+(($M$3-$M$5)/($G$3-$G$5)*-1)/343&gt;$AC$24,MAX($AE$31:AE118),AE118+((($M$3-$M$5)/($G$3-$G$5)*-1))/343),MAX($AE$31:AE118)))</f>
        <v>20.158267388588094</v>
      </c>
      <c r="AF119" s="61">
        <f t="shared" ref="AF119" si="300">IF($C$15&gt;($M$3-$M$5)/-($G$3-$G$5),"",IF(AE119="","",AE119*$G$5+$M$5))</f>
        <v>-59683.465222823812</v>
      </c>
      <c r="AG119" s="61">
        <f t="shared" ref="AG119" si="301">IF($C$15&gt;($M$3-$M$5)/-($G$3-$G$5),"",IF(AE119="","",AE119*$G$3+$M$3))</f>
        <v>899208.66305705952</v>
      </c>
    </row>
    <row r="120" spans="1:33" x14ac:dyDescent="0.5500000000000000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60">
        <f t="shared" ref="AC120" si="302">IFERROR(AC119,"")</f>
        <v>107.33027905039592</v>
      </c>
      <c r="AD120" s="61">
        <f t="shared" ref="AD120" si="303">IF(AC120="","",AC120*$G$3+$M$3)</f>
        <v>463348.60474802041</v>
      </c>
      <c r="AE120" s="60">
        <f t="shared" ref="AE120" si="304">IFERROR(AE119,"")</f>
        <v>20.158267388588094</v>
      </c>
      <c r="AF120" s="61">
        <f t="shared" ref="AF120:AG120" si="305">IF($C$15&gt;($M$3-$M$5)/-($G$3-$G$5),"",IF(AE120="","",$P$18))</f>
        <v>500000</v>
      </c>
      <c r="AG120" s="61">
        <f t="shared" si="305"/>
        <v>500000</v>
      </c>
    </row>
    <row r="121" spans="1:33" x14ac:dyDescent="0.5500000000000000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60">
        <f>IF($C$15&gt;($M$3-$M$5)/-($G$3-$G$5),AC120+($C$15-($M$3-$M$5)/-($G$3-$G$5))/342,IFERROR(IF(AC120+((($M$3-$M$5)/($G$3-$G$5)*-1)-$C$15)/343&gt;($M$3-$M$5)/-($G$3-$G$5),MAX($AC$31:AC120),AC120+((($M$3-$M$5)/($G$3-$G$5)*-1)-$C$15)/343),MAX($AC$31:AC120)))</f>
        <v>107.49687630154128</v>
      </c>
      <c r="AD121" s="61">
        <f t="shared" ref="AD121" si="306">IF(AC121="","",AC121*$G$5+$M$5)</f>
        <v>114993.75260308257</v>
      </c>
      <c r="AE121" s="60">
        <f>IF($C$15&gt;($M$3-$M$5)/-($G$3-$G$5),"",IFERROR(IF(AE120+(($M$3-$M$5)/($G$3-$G$5)*-1)/343&gt;$AC$24,MAX($AE$31:AE120),AE120+((($M$3-$M$5)/($G$3-$G$5)*-1))/343),MAX($AE$31:AE120)))</f>
        <v>20.616409829237824</v>
      </c>
      <c r="AF121" s="61">
        <f t="shared" ref="AF121" si="307">IF($C$15&gt;($M$3-$M$5)/-($G$3-$G$5),"",IF(AE121="","",AE121*$G$5+$M$5))</f>
        <v>-58767.180341524348</v>
      </c>
      <c r="AG121" s="61">
        <f t="shared" ref="AG121" si="308">IF($C$15&gt;($M$3-$M$5)/-($G$3-$G$5),"",IF(AE121="","",AE121*$G$3+$M$3))</f>
        <v>896917.95085381088</v>
      </c>
    </row>
    <row r="122" spans="1:33" x14ac:dyDescent="0.5500000000000000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60">
        <f t="shared" ref="AC122" si="309">IFERROR(AC121,"")</f>
        <v>107.49687630154128</v>
      </c>
      <c r="AD122" s="61">
        <f t="shared" ref="AD122" si="310">IF(AC122="","",AC122*$G$3+$M$3)</f>
        <v>462515.61849229364</v>
      </c>
      <c r="AE122" s="60">
        <f t="shared" ref="AE122" si="311">IFERROR(AE121,"")</f>
        <v>20.616409829237824</v>
      </c>
      <c r="AF122" s="61">
        <f t="shared" ref="AF122:AG122" si="312">IF($C$15&gt;($M$3-$M$5)/-($G$3-$G$5),"",IF(AE122="","",$P$18))</f>
        <v>500000</v>
      </c>
      <c r="AG122" s="61">
        <f t="shared" si="312"/>
        <v>500000</v>
      </c>
    </row>
    <row r="123" spans="1:33" x14ac:dyDescent="0.5500000000000000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60">
        <f>IF($C$15&gt;($M$3-$M$5)/-($G$3-$G$5),AC122+($C$15-($M$3-$M$5)/-($G$3-$G$5))/342,IFERROR(IF(AC122+((($M$3-$M$5)/($G$3-$G$5)*-1)-$C$15)/343&gt;($M$3-$M$5)/-($G$3-$G$5),MAX($AC$31:AC122),AC122+((($M$3-$M$5)/($G$3-$G$5)*-1)-$C$15)/343),MAX($AC$31:AC122)))</f>
        <v>107.66347355268664</v>
      </c>
      <c r="AD123" s="61">
        <f t="shared" ref="AD123" si="313">IF(AC123="","",AC123*$G$5+$M$5)</f>
        <v>115326.94710537329</v>
      </c>
      <c r="AE123" s="60">
        <f>IF($C$15&gt;($M$3-$M$5)/-($G$3-$G$5),"",IFERROR(IF(AE122+(($M$3-$M$5)/($G$3-$G$5)*-1)/343&gt;$AC$24,MAX($AE$31:AE122),AE122+((($M$3-$M$5)/($G$3-$G$5)*-1))/343),MAX($AE$31:AE122)))</f>
        <v>21.074552269887555</v>
      </c>
      <c r="AF123" s="61">
        <f t="shared" ref="AF123" si="314">IF($C$15&gt;($M$3-$M$5)/-($G$3-$G$5),"",IF(AE123="","",AE123*$G$5+$M$5))</f>
        <v>-57850.895460224892</v>
      </c>
      <c r="AG123" s="61">
        <f t="shared" ref="AG123" si="315">IF($C$15&gt;($M$3-$M$5)/-($G$3-$G$5),"",IF(AE123="","",AE123*$G$3+$M$3))</f>
        <v>894627.23865056224</v>
      </c>
    </row>
    <row r="124" spans="1:33" x14ac:dyDescent="0.5500000000000000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60">
        <f t="shared" ref="AC124" si="316">IFERROR(AC123,"")</f>
        <v>107.66347355268664</v>
      </c>
      <c r="AD124" s="61">
        <f t="shared" ref="AD124" si="317">IF(AC124="","",AC124*$G$3+$M$3)</f>
        <v>461682.63223656686</v>
      </c>
      <c r="AE124" s="60">
        <f t="shared" ref="AE124" si="318">IFERROR(AE123,"")</f>
        <v>21.074552269887555</v>
      </c>
      <c r="AF124" s="61">
        <f t="shared" ref="AF124:AG124" si="319">IF($C$15&gt;($M$3-$M$5)/-($G$3-$G$5),"",IF(AE124="","",$P$18))</f>
        <v>500000</v>
      </c>
      <c r="AG124" s="61">
        <f t="shared" si="319"/>
        <v>500000</v>
      </c>
    </row>
    <row r="125" spans="1:33" x14ac:dyDescent="0.5500000000000000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60">
        <f>IF($C$15&gt;($M$3-$M$5)/-($G$3-$G$5),AC124+($C$15-($M$3-$M$5)/-($G$3-$G$5))/342,IFERROR(IF(AC124+((($M$3-$M$5)/($G$3-$G$5)*-1)-$C$15)/343&gt;($M$3-$M$5)/-($G$3-$G$5),MAX($AC$31:AC124),AC124+((($M$3-$M$5)/($G$3-$G$5)*-1)-$C$15)/343),MAX($AC$31:AC124)))</f>
        <v>107.830070803832</v>
      </c>
      <c r="AD125" s="61">
        <f t="shared" ref="AD125" si="320">IF(AC125="","",AC125*$G$5+$M$5)</f>
        <v>115660.141607664</v>
      </c>
      <c r="AE125" s="60">
        <f>IF($C$15&gt;($M$3-$M$5)/-($G$3-$G$5),"",IFERROR(IF(AE124+(($M$3-$M$5)/($G$3-$G$5)*-1)/343&gt;$AC$24,MAX($AE$31:AE124),AE124+((($M$3-$M$5)/($G$3-$G$5)*-1))/343),MAX($AE$31:AE124)))</f>
        <v>21.532694710537285</v>
      </c>
      <c r="AF125" s="61">
        <f t="shared" ref="AF125" si="321">IF($C$15&gt;($M$3-$M$5)/-($G$3-$G$5),"",IF(AE125="","",AE125*$G$5+$M$5))</f>
        <v>-56934.610578925429</v>
      </c>
      <c r="AG125" s="61">
        <f t="shared" ref="AG125" si="322">IF($C$15&gt;($M$3-$M$5)/-($G$3-$G$5),"",IF(AE125="","",AE125*$G$3+$M$3))</f>
        <v>892336.5264473136</v>
      </c>
    </row>
    <row r="126" spans="1:33" x14ac:dyDescent="0.5500000000000000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60">
        <f t="shared" ref="AC126" si="323">IFERROR(AC125,"")</f>
        <v>107.830070803832</v>
      </c>
      <c r="AD126" s="61">
        <f t="shared" ref="AD126" si="324">IF(AC126="","",AC126*$G$3+$M$3)</f>
        <v>460849.64598083997</v>
      </c>
      <c r="AE126" s="60">
        <f t="shared" ref="AE126" si="325">IFERROR(AE125,"")</f>
        <v>21.532694710537285</v>
      </c>
      <c r="AF126" s="61">
        <f t="shared" ref="AF126:AG126" si="326">IF($C$15&gt;($M$3-$M$5)/-($G$3-$G$5),"",IF(AE126="","",$P$18))</f>
        <v>500000</v>
      </c>
      <c r="AG126" s="61">
        <f t="shared" si="326"/>
        <v>500000</v>
      </c>
    </row>
    <row r="127" spans="1:33" x14ac:dyDescent="0.5500000000000000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60">
        <f>IF($C$15&gt;($M$3-$M$5)/-($G$3-$G$5),AC126+($C$15-($M$3-$M$5)/-($G$3-$G$5))/342,IFERROR(IF(AC126+((($M$3-$M$5)/($G$3-$G$5)*-1)-$C$15)/343&gt;($M$3-$M$5)/-($G$3-$G$5),MAX($AC$31:AC126),AC126+((($M$3-$M$5)/($G$3-$G$5)*-1)-$C$15)/343),MAX($AC$31:AC126)))</f>
        <v>107.99666805497736</v>
      </c>
      <c r="AD127" s="61">
        <f t="shared" ref="AD127" si="327">IF(AC127="","",AC127*$G$5+$M$5)</f>
        <v>115993.33610995472</v>
      </c>
      <c r="AE127" s="60">
        <f>IF($C$15&gt;($M$3-$M$5)/-($G$3-$G$5),"",IFERROR(IF(AE126+(($M$3-$M$5)/($G$3-$G$5)*-1)/343&gt;$AC$24,MAX($AE$31:AE126),AE126+((($M$3-$M$5)/($G$3-$G$5)*-1))/343),MAX($AE$31:AE126)))</f>
        <v>21.990837151187016</v>
      </c>
      <c r="AF127" s="61">
        <f t="shared" ref="AF127" si="328">IF($C$15&gt;($M$3-$M$5)/-($G$3-$G$5),"",IF(AE127="","",AE127*$G$5+$M$5))</f>
        <v>-56018.325697625965</v>
      </c>
      <c r="AG127" s="61">
        <f t="shared" ref="AG127" si="329">IF($C$15&gt;($M$3-$M$5)/-($G$3-$G$5),"",IF(AE127="","",AE127*$G$3+$M$3))</f>
        <v>890045.81424406497</v>
      </c>
    </row>
    <row r="128" spans="1:33" x14ac:dyDescent="0.5500000000000000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60">
        <f t="shared" ref="AC128" si="330">IFERROR(AC127,"")</f>
        <v>107.99666805497736</v>
      </c>
      <c r="AD128" s="61">
        <f t="shared" ref="AD128" si="331">IF(AC128="","",AC128*$G$3+$M$3)</f>
        <v>460016.65972511319</v>
      </c>
      <c r="AE128" s="60">
        <f t="shared" ref="AE128" si="332">IFERROR(AE127,"")</f>
        <v>21.990837151187016</v>
      </c>
      <c r="AF128" s="61">
        <f t="shared" ref="AF128:AG128" si="333">IF($C$15&gt;($M$3-$M$5)/-($G$3-$G$5),"",IF(AE128="","",$P$18))</f>
        <v>500000</v>
      </c>
      <c r="AG128" s="61">
        <f t="shared" si="333"/>
        <v>500000</v>
      </c>
    </row>
    <row r="129" spans="1:33" x14ac:dyDescent="0.5500000000000000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60">
        <f>IF($C$15&gt;($M$3-$M$5)/-($G$3-$G$5),AC128+($C$15-($M$3-$M$5)/-($G$3-$G$5))/342,IFERROR(IF(AC128+((($M$3-$M$5)/($G$3-$G$5)*-1)-$C$15)/343&gt;($M$3-$M$5)/-($G$3-$G$5),MAX($AC$31:AC128),AC128+((($M$3-$M$5)/($G$3-$G$5)*-1)-$C$15)/343),MAX($AC$31:AC128)))</f>
        <v>108.16326530612272</v>
      </c>
      <c r="AD129" s="61">
        <f t="shared" ref="AD129" si="334">IF(AC129="","",AC129*$G$5+$M$5)</f>
        <v>116326.53061224543</v>
      </c>
      <c r="AE129" s="60">
        <f>IF($C$15&gt;($M$3-$M$5)/-($G$3-$G$5),"",IFERROR(IF(AE128+(($M$3-$M$5)/($G$3-$G$5)*-1)/343&gt;$AC$24,MAX($AE$31:AE128),AE128+((($M$3-$M$5)/($G$3-$G$5)*-1))/343),MAX($AE$31:AE128)))</f>
        <v>22.448979591836746</v>
      </c>
      <c r="AF129" s="61">
        <f t="shared" ref="AF129" si="335">IF($C$15&gt;($M$3-$M$5)/-($G$3-$G$5),"",IF(AE129="","",AE129*$G$5+$M$5))</f>
        <v>-55102.040816326509</v>
      </c>
      <c r="AG129" s="61">
        <f t="shared" ref="AG129" si="336">IF($C$15&gt;($M$3-$M$5)/-($G$3-$G$5),"",IF(AE129="","",AE129*$G$3+$M$3))</f>
        <v>887755.10204081633</v>
      </c>
    </row>
    <row r="130" spans="1:33" x14ac:dyDescent="0.5500000000000000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60">
        <f t="shared" ref="AC130" si="337">IFERROR(AC129,"")</f>
        <v>108.16326530612272</v>
      </c>
      <c r="AD130" s="61">
        <f t="shared" ref="AD130" si="338">IF(AC130="","",AC130*$G$3+$M$3)</f>
        <v>459183.67346938641</v>
      </c>
      <c r="AE130" s="60">
        <f t="shared" ref="AE130" si="339">IFERROR(AE129,"")</f>
        <v>22.448979591836746</v>
      </c>
      <c r="AF130" s="61">
        <f t="shared" ref="AF130:AG130" si="340">IF($C$15&gt;($M$3-$M$5)/-($G$3-$G$5),"",IF(AE130="","",$P$18))</f>
        <v>500000</v>
      </c>
      <c r="AG130" s="61">
        <f t="shared" si="340"/>
        <v>500000</v>
      </c>
    </row>
    <row r="131" spans="1:33" x14ac:dyDescent="0.5500000000000000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60">
        <f>IF($C$15&gt;($M$3-$M$5)/-($G$3-$G$5),AC130+($C$15-($M$3-$M$5)/-($G$3-$G$5))/342,IFERROR(IF(AC130+((($M$3-$M$5)/($G$3-$G$5)*-1)-$C$15)/343&gt;($M$3-$M$5)/-($G$3-$G$5),MAX($AC$31:AC130),AC130+((($M$3-$M$5)/($G$3-$G$5)*-1)-$C$15)/343),MAX($AC$31:AC130)))</f>
        <v>108.32986255726809</v>
      </c>
      <c r="AD131" s="61">
        <f t="shared" ref="AD131" si="341">IF(AC131="","",AC131*$G$5+$M$5)</f>
        <v>116659.72511453618</v>
      </c>
      <c r="AE131" s="60">
        <f>IF($C$15&gt;($M$3-$M$5)/-($G$3-$G$5),"",IFERROR(IF(AE130+(($M$3-$M$5)/($G$3-$G$5)*-1)/343&gt;$AC$24,MAX($AE$31:AE130),AE130+((($M$3-$M$5)/($G$3-$G$5)*-1))/343),MAX($AE$31:AE130)))</f>
        <v>22.907122032486477</v>
      </c>
      <c r="AF131" s="61">
        <f t="shared" ref="AF131" si="342">IF($C$15&gt;($M$3-$M$5)/-($G$3-$G$5),"",IF(AE131="","",AE131*$G$5+$M$5))</f>
        <v>-54185.755935027046</v>
      </c>
      <c r="AG131" s="61">
        <f t="shared" ref="AG131" si="343">IF($C$15&gt;($M$3-$M$5)/-($G$3-$G$5),"",IF(AE131="","",AE131*$G$3+$M$3))</f>
        <v>885464.38983756758</v>
      </c>
    </row>
    <row r="132" spans="1:33" x14ac:dyDescent="0.5500000000000000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60">
        <f t="shared" ref="AC132" si="344">IFERROR(AC131,"")</f>
        <v>108.32986255726809</v>
      </c>
      <c r="AD132" s="61">
        <f t="shared" ref="AD132" si="345">IF(AC132="","",AC132*$G$3+$M$3)</f>
        <v>458350.68721365952</v>
      </c>
      <c r="AE132" s="60">
        <f t="shared" ref="AE132" si="346">IFERROR(AE131,"")</f>
        <v>22.907122032486477</v>
      </c>
      <c r="AF132" s="61">
        <f t="shared" ref="AF132:AG132" si="347">IF($C$15&gt;($M$3-$M$5)/-($G$3-$G$5),"",IF(AE132="","",$P$18))</f>
        <v>500000</v>
      </c>
      <c r="AG132" s="61">
        <f t="shared" si="347"/>
        <v>500000</v>
      </c>
    </row>
    <row r="133" spans="1:33" x14ac:dyDescent="0.5500000000000000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60">
        <f>IF($C$15&gt;($M$3-$M$5)/-($G$3-$G$5),AC132+($C$15-($M$3-$M$5)/-($G$3-$G$5))/342,IFERROR(IF(AC132+((($M$3-$M$5)/($G$3-$G$5)*-1)-$C$15)/343&gt;($M$3-$M$5)/-($G$3-$G$5),MAX($AC$31:AC132),AC132+((($M$3-$M$5)/($G$3-$G$5)*-1)-$C$15)/343),MAX($AC$31:AC132)))</f>
        <v>108.49645980841345</v>
      </c>
      <c r="AD133" s="61">
        <f t="shared" ref="AD133" si="348">IF(AC133="","",AC133*$G$5+$M$5)</f>
        <v>116992.9196168269</v>
      </c>
      <c r="AE133" s="60">
        <f>IF($C$15&gt;($M$3-$M$5)/-($G$3-$G$5),"",IFERROR(IF(AE132+(($M$3-$M$5)/($G$3-$G$5)*-1)/343&gt;$AC$24,MAX($AE$31:AE132),AE132+((($M$3-$M$5)/($G$3-$G$5)*-1))/343),MAX($AE$31:AE132)))</f>
        <v>23.365264473136207</v>
      </c>
      <c r="AF133" s="61">
        <f t="shared" ref="AF133" si="349">IF($C$15&gt;($M$3-$M$5)/-($G$3-$G$5),"",IF(AE133="","",AE133*$G$5+$M$5))</f>
        <v>-53269.471053727582</v>
      </c>
      <c r="AG133" s="61">
        <f t="shared" ref="AG133" si="350">IF($C$15&gt;($M$3-$M$5)/-($G$3-$G$5),"",IF(AE133="","",AE133*$G$3+$M$3))</f>
        <v>883173.67763431894</v>
      </c>
    </row>
    <row r="134" spans="1:33" x14ac:dyDescent="0.5500000000000000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60">
        <f t="shared" ref="AC134" si="351">IFERROR(AC133,"")</f>
        <v>108.49645980841345</v>
      </c>
      <c r="AD134" s="61">
        <f t="shared" ref="AD134" si="352">IF(AC134="","",AC134*$G$3+$M$3)</f>
        <v>457517.70095793274</v>
      </c>
      <c r="AE134" s="60">
        <f t="shared" ref="AE134" si="353">IFERROR(AE133,"")</f>
        <v>23.365264473136207</v>
      </c>
      <c r="AF134" s="61">
        <f t="shared" ref="AF134:AG134" si="354">IF($C$15&gt;($M$3-$M$5)/-($G$3-$G$5),"",IF(AE134="","",$P$18))</f>
        <v>500000</v>
      </c>
      <c r="AG134" s="61">
        <f t="shared" si="354"/>
        <v>500000</v>
      </c>
    </row>
    <row r="135" spans="1:33" x14ac:dyDescent="0.5500000000000000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60">
        <f>IF($C$15&gt;($M$3-$M$5)/-($G$3-$G$5),AC134+($C$15-($M$3-$M$5)/-($G$3-$G$5))/342,IFERROR(IF(AC134+((($M$3-$M$5)/($G$3-$G$5)*-1)-$C$15)/343&gt;($M$3-$M$5)/-($G$3-$G$5),MAX($AC$31:AC134),AC134+((($M$3-$M$5)/($G$3-$G$5)*-1)-$C$15)/343),MAX($AC$31:AC134)))</f>
        <v>108.66305705955881</v>
      </c>
      <c r="AD135" s="61">
        <f t="shared" ref="AD135" si="355">IF(AC135="","",AC135*$G$5+$M$5)</f>
        <v>117326.11411911761</v>
      </c>
      <c r="AE135" s="60">
        <f>IF($C$15&gt;($M$3-$M$5)/-($G$3-$G$5),"",IFERROR(IF(AE134+(($M$3-$M$5)/($G$3-$G$5)*-1)/343&gt;$AC$24,MAX($AE$31:AE134),AE134+((($M$3-$M$5)/($G$3-$G$5)*-1))/343),MAX($AE$31:AE134)))</f>
        <v>23.823406913785938</v>
      </c>
      <c r="AF135" s="61">
        <f t="shared" ref="AF135" si="356">IF($C$15&gt;($M$3-$M$5)/-($G$3-$G$5),"",IF(AE135="","",AE135*$G$5+$M$5))</f>
        <v>-52353.186172428126</v>
      </c>
      <c r="AG135" s="61">
        <f t="shared" ref="AG135" si="357">IF($C$15&gt;($M$3-$M$5)/-($G$3-$G$5),"",IF(AE135="","",AE135*$G$3+$M$3))</f>
        <v>880882.9654310703</v>
      </c>
    </row>
    <row r="136" spans="1:33" x14ac:dyDescent="0.5500000000000000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60">
        <f t="shared" ref="AC136" si="358">IFERROR(AC135,"")</f>
        <v>108.66305705955881</v>
      </c>
      <c r="AD136" s="61">
        <f t="shared" ref="AD136" si="359">IF(AC136="","",AC136*$G$3+$M$3)</f>
        <v>456684.71470220597</v>
      </c>
      <c r="AE136" s="60">
        <f t="shared" ref="AE136" si="360">IFERROR(AE135,"")</f>
        <v>23.823406913785938</v>
      </c>
      <c r="AF136" s="61">
        <f t="shared" ref="AF136:AG136" si="361">IF($C$15&gt;($M$3-$M$5)/-($G$3-$G$5),"",IF(AE136="","",$P$18))</f>
        <v>500000</v>
      </c>
      <c r="AG136" s="61">
        <f t="shared" si="361"/>
        <v>500000</v>
      </c>
    </row>
    <row r="137" spans="1:33" x14ac:dyDescent="0.5500000000000000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60">
        <f>IF($C$15&gt;($M$3-$M$5)/-($G$3-$G$5),AC136+($C$15-($M$3-$M$5)/-($G$3-$G$5))/342,IFERROR(IF(AC136+((($M$3-$M$5)/($G$3-$G$5)*-1)-$C$15)/343&gt;($M$3-$M$5)/-($G$3-$G$5),MAX($AC$31:AC136),AC136+((($M$3-$M$5)/($G$3-$G$5)*-1)-$C$15)/343),MAX($AC$31:AC136)))</f>
        <v>108.82965431070417</v>
      </c>
      <c r="AD137" s="61">
        <f t="shared" ref="AD137" si="362">IF(AC137="","",AC137*$G$5+$M$5)</f>
        <v>117659.30862140833</v>
      </c>
      <c r="AE137" s="60">
        <f>IF($C$15&gt;($M$3-$M$5)/-($G$3-$G$5),"",IFERROR(IF(AE136+(($M$3-$M$5)/($G$3-$G$5)*-1)/343&gt;$AC$24,MAX($AE$31:AE136),AE136+((($M$3-$M$5)/($G$3-$G$5)*-1))/343),MAX($AE$31:AE136)))</f>
        <v>24.281549354435668</v>
      </c>
      <c r="AF137" s="61">
        <f t="shared" ref="AF137" si="363">IF($C$15&gt;($M$3-$M$5)/-($G$3-$G$5),"",IF(AE137="","",AE137*$G$5+$M$5))</f>
        <v>-51436.901291128663</v>
      </c>
      <c r="AG137" s="61">
        <f t="shared" ref="AG137" si="364">IF($C$15&gt;($M$3-$M$5)/-($G$3-$G$5),"",IF(AE137="","",AE137*$G$3+$M$3))</f>
        <v>878592.25322782167</v>
      </c>
    </row>
    <row r="138" spans="1:33" x14ac:dyDescent="0.5500000000000000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60">
        <f t="shared" ref="AC138" si="365">IFERROR(AC137,"")</f>
        <v>108.82965431070417</v>
      </c>
      <c r="AD138" s="61">
        <f t="shared" ref="AD138" si="366">IF(AC138="","",AC138*$G$3+$M$3)</f>
        <v>455851.72844647919</v>
      </c>
      <c r="AE138" s="60">
        <f t="shared" ref="AE138" si="367">IFERROR(AE137,"")</f>
        <v>24.281549354435668</v>
      </c>
      <c r="AF138" s="61">
        <f t="shared" ref="AF138:AG138" si="368">IF($C$15&gt;($M$3-$M$5)/-($G$3-$G$5),"",IF(AE138="","",$P$18))</f>
        <v>500000</v>
      </c>
      <c r="AG138" s="61">
        <f t="shared" si="368"/>
        <v>500000</v>
      </c>
    </row>
    <row r="139" spans="1:33" x14ac:dyDescent="0.5500000000000000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60">
        <f>IF($C$15&gt;($M$3-$M$5)/-($G$3-$G$5),AC138+($C$15-($M$3-$M$5)/-($G$3-$G$5))/342,IFERROR(IF(AC138+((($M$3-$M$5)/($G$3-$G$5)*-1)-$C$15)/343&gt;($M$3-$M$5)/-($G$3-$G$5),MAX($AC$31:AC138),AC138+((($M$3-$M$5)/($G$3-$G$5)*-1)-$C$15)/343),MAX($AC$31:AC138)))</f>
        <v>108.99625156184953</v>
      </c>
      <c r="AD139" s="61">
        <f t="shared" ref="AD139" si="369">IF(AC139="","",AC139*$G$5+$M$5)</f>
        <v>117992.50312369908</v>
      </c>
      <c r="AE139" s="60">
        <f>IF($C$15&gt;($M$3-$M$5)/-($G$3-$G$5),"",IFERROR(IF(AE138+(($M$3-$M$5)/($G$3-$G$5)*-1)/343&gt;$AC$24,MAX($AE$31:AE138),AE138+((($M$3-$M$5)/($G$3-$G$5)*-1))/343),MAX($AE$31:AE138)))</f>
        <v>24.739691795085399</v>
      </c>
      <c r="AF139" s="61">
        <f t="shared" ref="AF139" si="370">IF($C$15&gt;($M$3-$M$5)/-($G$3-$G$5),"",IF(AE139="","",AE139*$G$5+$M$5))</f>
        <v>-50520.616409829199</v>
      </c>
      <c r="AG139" s="61">
        <f t="shared" ref="AG139" si="371">IF($C$15&gt;($M$3-$M$5)/-($G$3-$G$5),"",IF(AE139="","",AE139*$G$3+$M$3))</f>
        <v>876301.54102457303</v>
      </c>
    </row>
    <row r="140" spans="1:33" x14ac:dyDescent="0.5500000000000000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60">
        <f t="shared" ref="AC140" si="372">IFERROR(AC139,"")</f>
        <v>108.99625156184953</v>
      </c>
      <c r="AD140" s="61">
        <f t="shared" ref="AD140" si="373">IF(AC140="","",AC140*$G$3+$M$3)</f>
        <v>455018.74219075229</v>
      </c>
      <c r="AE140" s="60">
        <f t="shared" ref="AE140" si="374">IFERROR(AE139,"")</f>
        <v>24.739691795085399</v>
      </c>
      <c r="AF140" s="61">
        <f t="shared" ref="AF140:AG140" si="375">IF($C$15&gt;($M$3-$M$5)/-($G$3-$G$5),"",IF(AE140="","",$P$18))</f>
        <v>500000</v>
      </c>
      <c r="AG140" s="61">
        <f t="shared" si="375"/>
        <v>500000</v>
      </c>
    </row>
    <row r="141" spans="1:33" x14ac:dyDescent="0.5500000000000000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60">
        <f>IF($C$15&gt;($M$3-$M$5)/-($G$3-$G$5),AC140+($C$15-($M$3-$M$5)/-($G$3-$G$5))/342,IFERROR(IF(AC140+((($M$3-$M$5)/($G$3-$G$5)*-1)-$C$15)/343&gt;($M$3-$M$5)/-($G$3-$G$5),MAX($AC$31:AC140),AC140+((($M$3-$M$5)/($G$3-$G$5)*-1)-$C$15)/343),MAX($AC$31:AC140)))</f>
        <v>109.16284881299489</v>
      </c>
      <c r="AD141" s="61">
        <f t="shared" ref="AD141" si="376">IF(AC141="","",AC141*$G$5+$M$5)</f>
        <v>118325.69762598979</v>
      </c>
      <c r="AE141" s="60">
        <f>IF($C$15&gt;($M$3-$M$5)/-($G$3-$G$5),"",IFERROR(IF(AE140+(($M$3-$M$5)/($G$3-$G$5)*-1)/343&gt;$AC$24,MAX($AE$31:AE140),AE140+((($M$3-$M$5)/($G$3-$G$5)*-1))/343),MAX($AE$31:AE140)))</f>
        <v>25.197834235735129</v>
      </c>
      <c r="AF141" s="61">
        <f t="shared" ref="AF141" si="377">IF($C$15&gt;($M$3-$M$5)/-($G$3-$G$5),"",IF(AE141="","",AE141*$G$5+$M$5))</f>
        <v>-49604.331528529743</v>
      </c>
      <c r="AG141" s="61">
        <f t="shared" ref="AG141" si="378">IF($C$15&gt;($M$3-$M$5)/-($G$3-$G$5),"",IF(AE141="","",AE141*$G$3+$M$3))</f>
        <v>874010.82882132439</v>
      </c>
    </row>
    <row r="142" spans="1:33" x14ac:dyDescent="0.5500000000000000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60">
        <f t="shared" ref="AC142" si="379">IFERROR(AC141,"")</f>
        <v>109.16284881299489</v>
      </c>
      <c r="AD142" s="61">
        <f t="shared" ref="AD142" si="380">IF(AC142="","",AC142*$G$3+$M$3)</f>
        <v>454185.75593502552</v>
      </c>
      <c r="AE142" s="60">
        <f t="shared" ref="AE142" si="381">IFERROR(AE141,"")</f>
        <v>25.197834235735129</v>
      </c>
      <c r="AF142" s="61">
        <f t="shared" ref="AF142:AG142" si="382">IF($C$15&gt;($M$3-$M$5)/-($G$3-$G$5),"",IF(AE142="","",$P$18))</f>
        <v>500000</v>
      </c>
      <c r="AG142" s="61">
        <f t="shared" si="382"/>
        <v>500000</v>
      </c>
    </row>
    <row r="143" spans="1:33" x14ac:dyDescent="0.5500000000000000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60">
        <f>IF($C$15&gt;($M$3-$M$5)/-($G$3-$G$5),AC142+($C$15-($M$3-$M$5)/-($G$3-$G$5))/342,IFERROR(IF(AC142+((($M$3-$M$5)/($G$3-$G$5)*-1)-$C$15)/343&gt;($M$3-$M$5)/-($G$3-$G$5),MAX($AC$31:AC142),AC142+((($M$3-$M$5)/($G$3-$G$5)*-1)-$C$15)/343),MAX($AC$31:AC142)))</f>
        <v>109.32944606414026</v>
      </c>
      <c r="AD143" s="61">
        <f t="shared" ref="AD143" si="383">IF(AC143="","",AC143*$G$5+$M$5)</f>
        <v>118658.89212828051</v>
      </c>
      <c r="AE143" s="60">
        <f>IF($C$15&gt;($M$3-$M$5)/-($G$3-$G$5),"",IFERROR(IF(AE142+(($M$3-$M$5)/($G$3-$G$5)*-1)/343&gt;$AC$24,MAX($AE$31:AE142),AE142+((($M$3-$M$5)/($G$3-$G$5)*-1))/343),MAX($AE$31:AE142)))</f>
        <v>25.65597667638486</v>
      </c>
      <c r="AF143" s="61">
        <f t="shared" ref="AF143" si="384">IF($C$15&gt;($M$3-$M$5)/-($G$3-$G$5),"",IF(AE143="","",AE143*$G$5+$M$5))</f>
        <v>-48688.04664723028</v>
      </c>
      <c r="AG143" s="61">
        <f t="shared" ref="AG143" si="385">IF($C$15&gt;($M$3-$M$5)/-($G$3-$G$5),"",IF(AE143="","",AE143*$G$3+$M$3))</f>
        <v>871720.11661807564</v>
      </c>
    </row>
    <row r="144" spans="1:33" x14ac:dyDescent="0.5500000000000000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60">
        <f t="shared" ref="AC144" si="386">IFERROR(AC143,"")</f>
        <v>109.32944606414026</v>
      </c>
      <c r="AD144" s="61">
        <f t="shared" ref="AD144" si="387">IF(AC144="","",AC144*$G$3+$M$3)</f>
        <v>453352.76967929874</v>
      </c>
      <c r="AE144" s="60">
        <f t="shared" ref="AE144" si="388">IFERROR(AE143,"")</f>
        <v>25.65597667638486</v>
      </c>
      <c r="AF144" s="61">
        <f t="shared" ref="AF144:AG144" si="389">IF($C$15&gt;($M$3-$M$5)/-($G$3-$G$5),"",IF(AE144="","",$P$18))</f>
        <v>500000</v>
      </c>
      <c r="AG144" s="61">
        <f t="shared" si="389"/>
        <v>500000</v>
      </c>
    </row>
    <row r="145" spans="1:33" x14ac:dyDescent="0.5500000000000000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60">
        <f>IF($C$15&gt;($M$3-$M$5)/-($G$3-$G$5),AC144+($C$15-($M$3-$M$5)/-($G$3-$G$5))/342,IFERROR(IF(AC144+((($M$3-$M$5)/($G$3-$G$5)*-1)-$C$15)/343&gt;($M$3-$M$5)/-($G$3-$G$5),MAX($AC$31:AC144),AC144+((($M$3-$M$5)/($G$3-$G$5)*-1)-$C$15)/343),MAX($AC$31:AC144)))</f>
        <v>109.49604331528562</v>
      </c>
      <c r="AD145" s="61">
        <f t="shared" ref="AD145" si="390">IF(AC145="","",AC145*$G$5+$M$5)</f>
        <v>118992.08663057123</v>
      </c>
      <c r="AE145" s="60">
        <f>IF($C$15&gt;($M$3-$M$5)/-($G$3-$G$5),"",IFERROR(IF(AE144+(($M$3-$M$5)/($G$3-$G$5)*-1)/343&gt;$AC$24,MAX($AE$31:AE144),AE144+((($M$3-$M$5)/($G$3-$G$5)*-1))/343),MAX($AE$31:AE144)))</f>
        <v>26.114119117034591</v>
      </c>
      <c r="AF145" s="61">
        <f t="shared" ref="AF145" si="391">IF($C$15&gt;($M$3-$M$5)/-($G$3-$G$5),"",IF(AE145="","",AE145*$G$5+$M$5))</f>
        <v>-47771.761765930816</v>
      </c>
      <c r="AG145" s="61">
        <f t="shared" ref="AG145" si="392">IF($C$15&gt;($M$3-$M$5)/-($G$3-$G$5),"",IF(AE145="","",AE145*$G$3+$M$3))</f>
        <v>869429.404414827</v>
      </c>
    </row>
    <row r="146" spans="1:33" x14ac:dyDescent="0.5500000000000000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60">
        <f t="shared" ref="AC146" si="393">IFERROR(AC145,"")</f>
        <v>109.49604331528562</v>
      </c>
      <c r="AD146" s="61">
        <f t="shared" ref="AD146" si="394">IF(AC146="","",AC146*$G$3+$M$3)</f>
        <v>452519.78342357196</v>
      </c>
      <c r="AE146" s="60">
        <f t="shared" ref="AE146" si="395">IFERROR(AE145,"")</f>
        <v>26.114119117034591</v>
      </c>
      <c r="AF146" s="61">
        <f t="shared" ref="AF146:AG146" si="396">IF($C$15&gt;($M$3-$M$5)/-($G$3-$G$5),"",IF(AE146="","",$P$18))</f>
        <v>500000</v>
      </c>
      <c r="AG146" s="61">
        <f t="shared" si="396"/>
        <v>500000</v>
      </c>
    </row>
    <row r="147" spans="1:33" x14ac:dyDescent="0.5500000000000000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60">
        <f>IF($C$15&gt;($M$3-$M$5)/-($G$3-$G$5),AC146+($C$15-($M$3-$M$5)/-($G$3-$G$5))/342,IFERROR(IF(AC146+((($M$3-$M$5)/($G$3-$G$5)*-1)-$C$15)/343&gt;($M$3-$M$5)/-($G$3-$G$5),MAX($AC$31:AC146),AC146+((($M$3-$M$5)/($G$3-$G$5)*-1)-$C$15)/343),MAX($AC$31:AC146)))</f>
        <v>109.66264056643098</v>
      </c>
      <c r="AD147" s="61">
        <f t="shared" ref="AD147" si="397">IF(AC147="","",AC147*$G$5+$M$5)</f>
        <v>119325.28113286197</v>
      </c>
      <c r="AE147" s="60">
        <f>IF($C$15&gt;($M$3-$M$5)/-($G$3-$G$5),"",IFERROR(IF(AE146+(($M$3-$M$5)/($G$3-$G$5)*-1)/343&gt;$AC$24,MAX($AE$31:AE146),AE146+((($M$3-$M$5)/($G$3-$G$5)*-1))/343),MAX($AE$31:AE146)))</f>
        <v>26.572261557684321</v>
      </c>
      <c r="AF147" s="61">
        <f t="shared" ref="AF147" si="398">IF($C$15&gt;($M$3-$M$5)/-($G$3-$G$5),"",IF(AE147="","",AE147*$G$5+$M$5))</f>
        <v>-46855.47688463136</v>
      </c>
      <c r="AG147" s="61">
        <f t="shared" ref="AG147" si="399">IF($C$15&gt;($M$3-$M$5)/-($G$3-$G$5),"",IF(AE147="","",AE147*$G$3+$M$3))</f>
        <v>867138.69221157837</v>
      </c>
    </row>
    <row r="148" spans="1:33" x14ac:dyDescent="0.5500000000000000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60">
        <f t="shared" ref="AC148" si="400">IFERROR(AC147,"")</f>
        <v>109.66264056643098</v>
      </c>
      <c r="AD148" s="61">
        <f t="shared" ref="AD148" si="401">IF(AC148="","",AC148*$G$3+$M$3)</f>
        <v>451686.79716784507</v>
      </c>
      <c r="AE148" s="60">
        <f t="shared" ref="AE148" si="402">IFERROR(AE147,"")</f>
        <v>26.572261557684321</v>
      </c>
      <c r="AF148" s="61">
        <f t="shared" ref="AF148:AG148" si="403">IF($C$15&gt;($M$3-$M$5)/-($G$3-$G$5),"",IF(AE148="","",$P$18))</f>
        <v>500000</v>
      </c>
      <c r="AG148" s="61">
        <f t="shared" si="403"/>
        <v>500000</v>
      </c>
    </row>
    <row r="149" spans="1:33" x14ac:dyDescent="0.5500000000000000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60">
        <f>IF($C$15&gt;($M$3-$M$5)/-($G$3-$G$5),AC148+($C$15-($M$3-$M$5)/-($G$3-$G$5))/342,IFERROR(IF(AC148+((($M$3-$M$5)/($G$3-$G$5)*-1)-$C$15)/343&gt;($M$3-$M$5)/-($G$3-$G$5),MAX($AC$31:AC148),AC148+((($M$3-$M$5)/($G$3-$G$5)*-1)-$C$15)/343),MAX($AC$31:AC148)))</f>
        <v>109.82923781757634</v>
      </c>
      <c r="AD149" s="61">
        <f t="shared" ref="AD149" si="404">IF(AC149="","",AC149*$G$5+$M$5)</f>
        <v>119658.47563515269</v>
      </c>
      <c r="AE149" s="60">
        <f>IF($C$15&gt;($M$3-$M$5)/-($G$3-$G$5),"",IFERROR(IF(AE148+(($M$3-$M$5)/($G$3-$G$5)*-1)/343&gt;$AC$24,MAX($AE$31:AE148),AE148+((($M$3-$M$5)/($G$3-$G$5)*-1))/343),MAX($AE$31:AE148)))</f>
        <v>27.030403998334052</v>
      </c>
      <c r="AF149" s="61">
        <f t="shared" ref="AF149" si="405">IF($C$15&gt;($M$3-$M$5)/-($G$3-$G$5),"",IF(AE149="","",AE149*$G$5+$M$5))</f>
        <v>-45939.192003331897</v>
      </c>
      <c r="AG149" s="61">
        <f t="shared" ref="AG149" si="406">IF($C$15&gt;($M$3-$M$5)/-($G$3-$G$5),"",IF(AE149="","",AE149*$G$3+$M$3))</f>
        <v>864847.98000832973</v>
      </c>
    </row>
    <row r="150" spans="1:33" x14ac:dyDescent="0.5500000000000000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60">
        <f t="shared" ref="AC150" si="407">IFERROR(AC149,"")</f>
        <v>109.82923781757634</v>
      </c>
      <c r="AD150" s="61">
        <f t="shared" ref="AD150" si="408">IF(AC150="","",AC150*$G$3+$M$3)</f>
        <v>450853.81091211829</v>
      </c>
      <c r="AE150" s="60">
        <f t="shared" ref="AE150" si="409">IFERROR(AE149,"")</f>
        <v>27.030403998334052</v>
      </c>
      <c r="AF150" s="61">
        <f t="shared" ref="AF150:AG150" si="410">IF($C$15&gt;($M$3-$M$5)/-($G$3-$G$5),"",IF(AE150="","",$P$18))</f>
        <v>500000</v>
      </c>
      <c r="AG150" s="61">
        <f t="shared" si="410"/>
        <v>500000</v>
      </c>
    </row>
    <row r="151" spans="1:33" x14ac:dyDescent="0.5500000000000000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60">
        <f>IF($C$15&gt;($M$3-$M$5)/-($G$3-$G$5),AC150+($C$15-($M$3-$M$5)/-($G$3-$G$5))/342,IFERROR(IF(AC150+((($M$3-$M$5)/($G$3-$G$5)*-1)-$C$15)/343&gt;($M$3-$M$5)/-($G$3-$G$5),MAX($AC$31:AC150),AC150+((($M$3-$M$5)/($G$3-$G$5)*-1)-$C$15)/343),MAX($AC$31:AC150)))</f>
        <v>109.9958350687217</v>
      </c>
      <c r="AD151" s="61">
        <f t="shared" ref="AD151" si="411">IF(AC151="","",AC151*$G$5+$M$5)</f>
        <v>119991.67013744341</v>
      </c>
      <c r="AE151" s="60">
        <f>IF($C$15&gt;($M$3-$M$5)/-($G$3-$G$5),"",IFERROR(IF(AE150+(($M$3-$M$5)/($G$3-$G$5)*-1)/343&gt;$AC$24,MAX($AE$31:AE150),AE150+((($M$3-$M$5)/($G$3-$G$5)*-1))/343),MAX($AE$31:AE150)))</f>
        <v>27.488546438983782</v>
      </c>
      <c r="AF151" s="61">
        <f t="shared" ref="AF151" si="412">IF($C$15&gt;($M$3-$M$5)/-($G$3-$G$5),"",IF(AE151="","",AE151*$G$5+$M$5))</f>
        <v>-45022.907122032433</v>
      </c>
      <c r="AG151" s="61">
        <f t="shared" ref="AG151" si="413">IF($C$15&gt;($M$3-$M$5)/-($G$3-$G$5),"",IF(AE151="","",AE151*$G$3+$M$3))</f>
        <v>862557.26780508109</v>
      </c>
    </row>
    <row r="152" spans="1:33" x14ac:dyDescent="0.5500000000000000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60">
        <f t="shared" ref="AC152" si="414">IFERROR(AC151,"")</f>
        <v>109.9958350687217</v>
      </c>
      <c r="AD152" s="61">
        <f t="shared" ref="AD152" si="415">IF(AC152="","",AC152*$G$3+$M$3)</f>
        <v>450020.82465639152</v>
      </c>
      <c r="AE152" s="60">
        <f t="shared" ref="AE152" si="416">IFERROR(AE151,"")</f>
        <v>27.488546438983782</v>
      </c>
      <c r="AF152" s="61">
        <f t="shared" ref="AF152:AG152" si="417">IF($C$15&gt;($M$3-$M$5)/-($G$3-$G$5),"",IF(AE152="","",$P$18))</f>
        <v>500000</v>
      </c>
      <c r="AG152" s="61">
        <f t="shared" si="417"/>
        <v>500000</v>
      </c>
    </row>
    <row r="153" spans="1:33" x14ac:dyDescent="0.5500000000000000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60">
        <f>IF($C$15&gt;($M$3-$M$5)/-($G$3-$G$5),AC152+($C$15-($M$3-$M$5)/-($G$3-$G$5))/342,IFERROR(IF(AC152+((($M$3-$M$5)/($G$3-$G$5)*-1)-$C$15)/343&gt;($M$3-$M$5)/-($G$3-$G$5),MAX($AC$31:AC152),AC152+((($M$3-$M$5)/($G$3-$G$5)*-1)-$C$15)/343),MAX($AC$31:AC152)))</f>
        <v>110.16243231986707</v>
      </c>
      <c r="AD153" s="61">
        <f t="shared" ref="AD153" si="418">IF(AC153="","",AC153*$G$5+$M$5)</f>
        <v>120324.86463973412</v>
      </c>
      <c r="AE153" s="60">
        <f>IF($C$15&gt;($M$3-$M$5)/-($G$3-$G$5),"",IFERROR(IF(AE152+(($M$3-$M$5)/($G$3-$G$5)*-1)/343&gt;$AC$24,MAX($AE$31:AE152),AE152+((($M$3-$M$5)/($G$3-$G$5)*-1))/343),MAX($AE$31:AE152)))</f>
        <v>27.946688879633513</v>
      </c>
      <c r="AF153" s="61">
        <f t="shared" ref="AF153" si="419">IF($C$15&gt;($M$3-$M$5)/-($G$3-$G$5),"",IF(AE153="","",AE153*$G$5+$M$5))</f>
        <v>-44106.622240732977</v>
      </c>
      <c r="AG153" s="61">
        <f t="shared" ref="AG153" si="420">IF($C$15&gt;($M$3-$M$5)/-($G$3-$G$5),"",IF(AE153="","",AE153*$G$3+$M$3))</f>
        <v>860266.55560183246</v>
      </c>
    </row>
    <row r="154" spans="1:33" x14ac:dyDescent="0.5500000000000000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60">
        <f t="shared" ref="AC154" si="421">IFERROR(AC153,"")</f>
        <v>110.16243231986707</v>
      </c>
      <c r="AD154" s="61">
        <f t="shared" ref="AD154" si="422">IF(AC154="","",AC154*$G$3+$M$3)</f>
        <v>449187.83840066462</v>
      </c>
      <c r="AE154" s="60">
        <f t="shared" ref="AE154" si="423">IFERROR(AE153,"")</f>
        <v>27.946688879633513</v>
      </c>
      <c r="AF154" s="61">
        <f t="shared" ref="AF154:AG154" si="424">IF($C$15&gt;($M$3-$M$5)/-($G$3-$G$5),"",IF(AE154="","",$P$18))</f>
        <v>500000</v>
      </c>
      <c r="AG154" s="61">
        <f t="shared" si="424"/>
        <v>500000</v>
      </c>
    </row>
    <row r="155" spans="1:33" x14ac:dyDescent="0.5500000000000000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60">
        <f>IF($C$15&gt;($M$3-$M$5)/-($G$3-$G$5),AC154+($C$15-($M$3-$M$5)/-($G$3-$G$5))/342,IFERROR(IF(AC154+((($M$3-$M$5)/($G$3-$G$5)*-1)-$C$15)/343&gt;($M$3-$M$5)/-($G$3-$G$5),MAX($AC$31:AC154),AC154+((($M$3-$M$5)/($G$3-$G$5)*-1)-$C$15)/343),MAX($AC$31:AC154)))</f>
        <v>110.32902957101243</v>
      </c>
      <c r="AD155" s="61">
        <f t="shared" ref="AD155" si="425">IF(AC155="","",AC155*$G$5+$M$5)</f>
        <v>120658.05914202487</v>
      </c>
      <c r="AE155" s="60">
        <f>IF($C$15&gt;($M$3-$M$5)/-($G$3-$G$5),"",IFERROR(IF(AE154+(($M$3-$M$5)/($G$3-$G$5)*-1)/343&gt;$AC$24,MAX($AE$31:AE154),AE154+((($M$3-$M$5)/($G$3-$G$5)*-1))/343),MAX($AE$31:AE154)))</f>
        <v>28.404831320283243</v>
      </c>
      <c r="AF155" s="61">
        <f t="shared" ref="AF155" si="426">IF($C$15&gt;($M$3-$M$5)/-($G$3-$G$5),"",IF(AE155="","",AE155*$G$5+$M$5))</f>
        <v>-43190.337359433513</v>
      </c>
      <c r="AG155" s="61">
        <f t="shared" ref="AG155" si="427">IF($C$15&gt;($M$3-$M$5)/-($G$3-$G$5),"",IF(AE155="","",AE155*$G$3+$M$3))</f>
        <v>857975.84339858382</v>
      </c>
    </row>
    <row r="156" spans="1:33" x14ac:dyDescent="0.5500000000000000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60">
        <f t="shared" ref="AC156" si="428">IFERROR(AC155,"")</f>
        <v>110.32902957101243</v>
      </c>
      <c r="AD156" s="61">
        <f t="shared" ref="AD156" si="429">IF(AC156="","",AC156*$G$3+$M$3)</f>
        <v>448354.85214493785</v>
      </c>
      <c r="AE156" s="60">
        <f t="shared" ref="AE156" si="430">IFERROR(AE155,"")</f>
        <v>28.404831320283243</v>
      </c>
      <c r="AF156" s="61">
        <f t="shared" ref="AF156:AG156" si="431">IF($C$15&gt;($M$3-$M$5)/-($G$3-$G$5),"",IF(AE156="","",$P$18))</f>
        <v>500000</v>
      </c>
      <c r="AG156" s="61">
        <f t="shared" si="431"/>
        <v>500000</v>
      </c>
    </row>
    <row r="157" spans="1:33" x14ac:dyDescent="0.5500000000000000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60">
        <f>IF($C$15&gt;($M$3-$M$5)/-($G$3-$G$5),AC156+($C$15-($M$3-$M$5)/-($G$3-$G$5))/342,IFERROR(IF(AC156+((($M$3-$M$5)/($G$3-$G$5)*-1)-$C$15)/343&gt;($M$3-$M$5)/-($G$3-$G$5),MAX($AC$31:AC156),AC156+((($M$3-$M$5)/($G$3-$G$5)*-1)-$C$15)/343),MAX($AC$31:AC156)))</f>
        <v>110.49562682215779</v>
      </c>
      <c r="AD157" s="61">
        <f t="shared" ref="AD157" si="432">IF(AC157="","",AC157*$G$5+$M$5)</f>
        <v>120991.25364431558</v>
      </c>
      <c r="AE157" s="60">
        <f>IF($C$15&gt;($M$3-$M$5)/-($G$3-$G$5),"",IFERROR(IF(AE156+(($M$3-$M$5)/($G$3-$G$5)*-1)/343&gt;$AC$24,MAX($AE$31:AE156),AE156+((($M$3-$M$5)/($G$3-$G$5)*-1))/343),MAX($AE$31:AE156)))</f>
        <v>28.862973760932974</v>
      </c>
      <c r="AF157" s="61">
        <f t="shared" ref="AF157" si="433">IF($C$15&gt;($M$3-$M$5)/-($G$3-$G$5),"",IF(AE157="","",AE157*$G$5+$M$5))</f>
        <v>-42274.05247813405</v>
      </c>
      <c r="AG157" s="61">
        <f t="shared" ref="AG157" si="434">IF($C$15&gt;($M$3-$M$5)/-($G$3-$G$5),"",IF(AE157="","",AE157*$G$3+$M$3))</f>
        <v>855685.13119533518</v>
      </c>
    </row>
    <row r="158" spans="1:33" x14ac:dyDescent="0.5500000000000000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60">
        <f t="shared" ref="AC158" si="435">IFERROR(AC157,"")</f>
        <v>110.49562682215779</v>
      </c>
      <c r="AD158" s="61">
        <f t="shared" ref="AD158" si="436">IF(AC158="","",AC158*$G$3+$M$3)</f>
        <v>447521.86588921107</v>
      </c>
      <c r="AE158" s="60">
        <f t="shared" ref="AE158" si="437">IFERROR(AE157,"")</f>
        <v>28.862973760932974</v>
      </c>
      <c r="AF158" s="61">
        <f t="shared" ref="AF158:AG158" si="438">IF($C$15&gt;($M$3-$M$5)/-($G$3-$G$5),"",IF(AE158="","",$P$18))</f>
        <v>500000</v>
      </c>
      <c r="AG158" s="61">
        <f t="shared" si="438"/>
        <v>500000</v>
      </c>
    </row>
    <row r="159" spans="1:33" x14ac:dyDescent="0.5500000000000000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60">
        <f>IF($C$15&gt;($M$3-$M$5)/-($G$3-$G$5),AC158+($C$15-($M$3-$M$5)/-($G$3-$G$5))/342,IFERROR(IF(AC158+((($M$3-$M$5)/($G$3-$G$5)*-1)-$C$15)/343&gt;($M$3-$M$5)/-($G$3-$G$5),MAX($AC$31:AC158),AC158+((($M$3-$M$5)/($G$3-$G$5)*-1)-$C$15)/343),MAX($AC$31:AC158)))</f>
        <v>110.66222407330315</v>
      </c>
      <c r="AD159" s="61">
        <f t="shared" ref="AD159" si="439">IF(AC159="","",AC159*$G$5+$M$5)</f>
        <v>121324.4481466063</v>
      </c>
      <c r="AE159" s="60">
        <f>IF($C$15&gt;($M$3-$M$5)/-($G$3-$G$5),"",IFERROR(IF(AE158+(($M$3-$M$5)/($G$3-$G$5)*-1)/343&gt;$AC$24,MAX($AE$31:AE158),AE158+((($M$3-$M$5)/($G$3-$G$5)*-1))/343),MAX($AE$31:AE158)))</f>
        <v>29.321116201582704</v>
      </c>
      <c r="AF159" s="61">
        <f t="shared" ref="AF159" si="440">IF($C$15&gt;($M$3-$M$5)/-($G$3-$G$5),"",IF(AE159="","",AE159*$G$5+$M$5))</f>
        <v>-41357.767596834594</v>
      </c>
      <c r="AG159" s="61">
        <f t="shared" ref="AG159" si="441">IF($C$15&gt;($M$3-$M$5)/-($G$3-$G$5),"",IF(AE159="","",AE159*$G$3+$M$3))</f>
        <v>853394.41899208655</v>
      </c>
    </row>
    <row r="160" spans="1:33" x14ac:dyDescent="0.5500000000000000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60">
        <f t="shared" ref="AC160" si="442">IFERROR(AC159,"")</f>
        <v>110.66222407330315</v>
      </c>
      <c r="AD160" s="61">
        <f t="shared" ref="AD160" si="443">IF(AC160="","",AC160*$G$3+$M$3)</f>
        <v>446688.87963348429</v>
      </c>
      <c r="AE160" s="60">
        <f t="shared" ref="AE160" si="444">IFERROR(AE159,"")</f>
        <v>29.321116201582704</v>
      </c>
      <c r="AF160" s="61">
        <f t="shared" ref="AF160:AG160" si="445">IF($C$15&gt;($M$3-$M$5)/-($G$3-$G$5),"",IF(AE160="","",$P$18))</f>
        <v>500000</v>
      </c>
      <c r="AG160" s="61">
        <f t="shared" si="445"/>
        <v>500000</v>
      </c>
    </row>
    <row r="161" spans="1:33" x14ac:dyDescent="0.5500000000000000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60">
        <f>IF($C$15&gt;($M$3-$M$5)/-($G$3-$G$5),AC160+($C$15-($M$3-$M$5)/-($G$3-$G$5))/342,IFERROR(IF(AC160+((($M$3-$M$5)/($G$3-$G$5)*-1)-$C$15)/343&gt;($M$3-$M$5)/-($G$3-$G$5),MAX($AC$31:AC160),AC160+((($M$3-$M$5)/($G$3-$G$5)*-1)-$C$15)/343),MAX($AC$31:AC160)))</f>
        <v>110.82882132444851</v>
      </c>
      <c r="AD161" s="61">
        <f t="shared" ref="AD161" si="446">IF(AC161="","",AC161*$G$5+$M$5)</f>
        <v>121657.64264889702</v>
      </c>
      <c r="AE161" s="60">
        <f>IF($C$15&gt;($M$3-$M$5)/-($G$3-$G$5),"",IFERROR(IF(AE160+(($M$3-$M$5)/($G$3-$G$5)*-1)/343&gt;$AC$24,MAX($AE$31:AE160),AE160+((($M$3-$M$5)/($G$3-$G$5)*-1))/343),MAX($AE$31:AE160)))</f>
        <v>29.779258642232435</v>
      </c>
      <c r="AF161" s="61">
        <f t="shared" ref="AF161" si="447">IF($C$15&gt;($M$3-$M$5)/-($G$3-$G$5),"",IF(AE161="","",AE161*$G$5+$M$5))</f>
        <v>-40441.48271553513</v>
      </c>
      <c r="AG161" s="61">
        <f t="shared" ref="AG161" si="448">IF($C$15&gt;($M$3-$M$5)/-($G$3-$G$5),"",IF(AE161="","",AE161*$G$3+$M$3))</f>
        <v>851103.70678883779</v>
      </c>
    </row>
    <row r="162" spans="1:33" x14ac:dyDescent="0.5500000000000000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60">
        <f t="shared" ref="AC162" si="449">IFERROR(AC161,"")</f>
        <v>110.82882132444851</v>
      </c>
      <c r="AD162" s="61">
        <f t="shared" ref="AD162" si="450">IF(AC162="","",AC162*$G$3+$M$3)</f>
        <v>445855.8933777574</v>
      </c>
      <c r="AE162" s="60">
        <f t="shared" ref="AE162" si="451">IFERROR(AE161,"")</f>
        <v>29.779258642232435</v>
      </c>
      <c r="AF162" s="61">
        <f t="shared" ref="AF162:AG162" si="452">IF($C$15&gt;($M$3-$M$5)/-($G$3-$G$5),"",IF(AE162="","",$P$18))</f>
        <v>500000</v>
      </c>
      <c r="AG162" s="61">
        <f t="shared" si="452"/>
        <v>500000</v>
      </c>
    </row>
    <row r="163" spans="1:33" x14ac:dyDescent="0.5500000000000000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60">
        <f>IF($C$15&gt;($M$3-$M$5)/-($G$3-$G$5),AC162+($C$15-($M$3-$M$5)/-($G$3-$G$5))/342,IFERROR(IF(AC162+((($M$3-$M$5)/($G$3-$G$5)*-1)-$C$15)/343&gt;($M$3-$M$5)/-($G$3-$G$5),MAX($AC$31:AC162),AC162+((($M$3-$M$5)/($G$3-$G$5)*-1)-$C$15)/343),MAX($AC$31:AC162)))</f>
        <v>110.99541857559387</v>
      </c>
      <c r="AD163" s="61">
        <f t="shared" ref="AD163" si="453">IF(AC163="","",AC163*$G$5+$M$5)</f>
        <v>121990.83715118773</v>
      </c>
      <c r="AE163" s="60">
        <f>IF($C$15&gt;($M$3-$M$5)/-($G$3-$G$5),"",IFERROR(IF(AE162+(($M$3-$M$5)/($G$3-$G$5)*-1)/343&gt;$AC$24,MAX($AE$31:AE162),AE162+((($M$3-$M$5)/($G$3-$G$5)*-1))/343),MAX($AE$31:AE162)))</f>
        <v>30.237401082882165</v>
      </c>
      <c r="AF163" s="61">
        <f t="shared" ref="AF163" si="454">IF($C$15&gt;($M$3-$M$5)/-($G$3-$G$5),"",IF(AE163="","",AE163*$G$5+$M$5))</f>
        <v>-39525.197834235667</v>
      </c>
      <c r="AG163" s="61">
        <f t="shared" ref="AG163" si="455">IF($C$15&gt;($M$3-$M$5)/-($G$3-$G$5),"",IF(AE163="","",AE163*$G$3+$M$3))</f>
        <v>848812.99458558916</v>
      </c>
    </row>
    <row r="164" spans="1:33" x14ac:dyDescent="0.5500000000000000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60">
        <f t="shared" ref="AC164" si="456">IFERROR(AC163,"")</f>
        <v>110.99541857559387</v>
      </c>
      <c r="AD164" s="61">
        <f t="shared" ref="AD164" si="457">IF(AC164="","",AC164*$G$3+$M$3)</f>
        <v>445022.90712203062</v>
      </c>
      <c r="AE164" s="60">
        <f t="shared" ref="AE164" si="458">IFERROR(AE163,"")</f>
        <v>30.237401082882165</v>
      </c>
      <c r="AF164" s="61">
        <f t="shared" ref="AF164:AG164" si="459">IF($C$15&gt;($M$3-$M$5)/-($G$3-$G$5),"",IF(AE164="","",$P$18))</f>
        <v>500000</v>
      </c>
      <c r="AG164" s="61">
        <f t="shared" si="459"/>
        <v>500000</v>
      </c>
    </row>
    <row r="165" spans="1:33" x14ac:dyDescent="0.5500000000000000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60">
        <f>IF($C$15&gt;($M$3-$M$5)/-($G$3-$G$5),AC164+($C$15-($M$3-$M$5)/-($G$3-$G$5))/342,IFERROR(IF(AC164+((($M$3-$M$5)/($G$3-$G$5)*-1)-$C$15)/343&gt;($M$3-$M$5)/-($G$3-$G$5),MAX($AC$31:AC164),AC164+((($M$3-$M$5)/($G$3-$G$5)*-1)-$C$15)/343),MAX($AC$31:AC164)))</f>
        <v>111.16201582673924</v>
      </c>
      <c r="AD165" s="61">
        <f t="shared" ref="AD165" si="460">IF(AC165="","",AC165*$G$5+$M$5)</f>
        <v>122324.03165347848</v>
      </c>
      <c r="AE165" s="60">
        <f>IF($C$15&gt;($M$3-$M$5)/-($G$3-$G$5),"",IFERROR(IF(AE164+(($M$3-$M$5)/($G$3-$G$5)*-1)/343&gt;$AC$24,MAX($AE$31:AE164),AE164+((($M$3-$M$5)/($G$3-$G$5)*-1))/343),MAX($AE$31:AE164)))</f>
        <v>30.695543523531896</v>
      </c>
      <c r="AF165" s="61">
        <f t="shared" ref="AF165" si="461">IF($C$15&gt;($M$3-$M$5)/-($G$3-$G$5),"",IF(AE165="","",AE165*$G$5+$M$5))</f>
        <v>-38608.912952936211</v>
      </c>
      <c r="AG165" s="61">
        <f t="shared" ref="AG165" si="462">IF($C$15&gt;($M$3-$M$5)/-($G$3-$G$5),"",IF(AE165="","",AE165*$G$3+$M$3))</f>
        <v>846522.28238234052</v>
      </c>
    </row>
    <row r="166" spans="1:33" x14ac:dyDescent="0.5500000000000000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60">
        <f t="shared" ref="AC166" si="463">IFERROR(AC165,"")</f>
        <v>111.16201582673924</v>
      </c>
      <c r="AD166" s="61">
        <f t="shared" ref="AD166" si="464">IF(AC166="","",AC166*$G$3+$M$3)</f>
        <v>444189.92086630384</v>
      </c>
      <c r="AE166" s="60">
        <f t="shared" ref="AE166" si="465">IFERROR(AE165,"")</f>
        <v>30.695543523531896</v>
      </c>
      <c r="AF166" s="61">
        <f t="shared" ref="AF166:AG166" si="466">IF($C$15&gt;($M$3-$M$5)/-($G$3-$G$5),"",IF(AE166="","",$P$18))</f>
        <v>500000</v>
      </c>
      <c r="AG166" s="61">
        <f t="shared" si="466"/>
        <v>500000</v>
      </c>
    </row>
    <row r="167" spans="1:33" x14ac:dyDescent="0.5500000000000000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60">
        <f>IF($C$15&gt;($M$3-$M$5)/-($G$3-$G$5),AC166+($C$15-($M$3-$M$5)/-($G$3-$G$5))/342,IFERROR(IF(AC166+((($M$3-$M$5)/($G$3-$G$5)*-1)-$C$15)/343&gt;($M$3-$M$5)/-($G$3-$G$5),MAX($AC$31:AC166),AC166+((($M$3-$M$5)/($G$3-$G$5)*-1)-$C$15)/343),MAX($AC$31:AC166)))</f>
        <v>111.3286130778846</v>
      </c>
      <c r="AD167" s="61">
        <f t="shared" ref="AD167" si="467">IF(AC167="","",AC167*$G$5+$M$5)</f>
        <v>122657.2261557692</v>
      </c>
      <c r="AE167" s="60">
        <f>IF($C$15&gt;($M$3-$M$5)/-($G$3-$G$5),"",IFERROR(IF(AE166+(($M$3-$M$5)/($G$3-$G$5)*-1)/343&gt;$AC$24,MAX($AE$31:AE166),AE166+((($M$3-$M$5)/($G$3-$G$5)*-1))/343),MAX($AE$31:AE166)))</f>
        <v>31.153685964181626</v>
      </c>
      <c r="AF167" s="61">
        <f t="shared" ref="AF167" si="468">IF($C$15&gt;($M$3-$M$5)/-($G$3-$G$5),"",IF(AE167="","",AE167*$G$5+$M$5))</f>
        <v>-37692.628071636747</v>
      </c>
      <c r="AG167" s="61">
        <f t="shared" ref="AG167" si="469">IF($C$15&gt;($M$3-$M$5)/-($G$3-$G$5),"",IF(AE167="","",AE167*$G$3+$M$3))</f>
        <v>844231.57017909188</v>
      </c>
    </row>
    <row r="168" spans="1:33" x14ac:dyDescent="0.5500000000000000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60">
        <f t="shared" ref="AC168" si="470">IFERROR(AC167,"")</f>
        <v>111.3286130778846</v>
      </c>
      <c r="AD168" s="61">
        <f t="shared" ref="AD168" si="471">IF(AC168="","",AC168*$G$3+$M$3)</f>
        <v>443356.93461057707</v>
      </c>
      <c r="AE168" s="60">
        <f t="shared" ref="AE168" si="472">IFERROR(AE167,"")</f>
        <v>31.153685964181626</v>
      </c>
      <c r="AF168" s="61">
        <f t="shared" ref="AF168:AG168" si="473">IF($C$15&gt;($M$3-$M$5)/-($G$3-$G$5),"",IF(AE168="","",$P$18))</f>
        <v>500000</v>
      </c>
      <c r="AG168" s="61">
        <f t="shared" si="473"/>
        <v>500000</v>
      </c>
    </row>
    <row r="169" spans="1:33" x14ac:dyDescent="0.5500000000000000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60">
        <f>IF($C$15&gt;($M$3-$M$5)/-($G$3-$G$5),AC168+($C$15-($M$3-$M$5)/-($G$3-$G$5))/342,IFERROR(IF(AC168+((($M$3-$M$5)/($G$3-$G$5)*-1)-$C$15)/343&gt;($M$3-$M$5)/-($G$3-$G$5),MAX($AC$31:AC168),AC168+((($M$3-$M$5)/($G$3-$G$5)*-1)-$C$15)/343),MAX($AC$31:AC168)))</f>
        <v>111.49521032902996</v>
      </c>
      <c r="AD169" s="61">
        <f t="shared" ref="AD169" si="474">IF(AC169="","",AC169*$G$5+$M$5)</f>
        <v>122990.42065805991</v>
      </c>
      <c r="AE169" s="60">
        <f>IF($C$15&gt;($M$3-$M$5)/-($G$3-$G$5),"",IFERROR(IF(AE168+(($M$3-$M$5)/($G$3-$G$5)*-1)/343&gt;$AC$24,MAX($AE$31:AE168),AE168+((($M$3-$M$5)/($G$3-$G$5)*-1))/343),MAX($AE$31:AE168)))</f>
        <v>31.611828404831357</v>
      </c>
      <c r="AF169" s="61">
        <f t="shared" ref="AF169" si="475">IF($C$15&gt;($M$3-$M$5)/-($G$3-$G$5),"",IF(AE169="","",AE169*$G$5+$M$5))</f>
        <v>-36776.343190337284</v>
      </c>
      <c r="AG169" s="61">
        <f t="shared" ref="AG169" si="476">IF($C$15&gt;($M$3-$M$5)/-($G$3-$G$5),"",IF(AE169="","",AE169*$G$3+$M$3))</f>
        <v>841940.85797584325</v>
      </c>
    </row>
    <row r="170" spans="1:33" x14ac:dyDescent="0.5500000000000000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60">
        <f t="shared" ref="AC170" si="477">IFERROR(AC169,"")</f>
        <v>111.49521032902996</v>
      </c>
      <c r="AD170" s="61">
        <f t="shared" ref="AD170" si="478">IF(AC170="","",AC170*$G$3+$M$3)</f>
        <v>442523.94835485017</v>
      </c>
      <c r="AE170" s="60">
        <f t="shared" ref="AE170" si="479">IFERROR(AE169,"")</f>
        <v>31.611828404831357</v>
      </c>
      <c r="AF170" s="61">
        <f t="shared" ref="AF170:AG170" si="480">IF($C$15&gt;($M$3-$M$5)/-($G$3-$G$5),"",IF(AE170="","",$P$18))</f>
        <v>500000</v>
      </c>
      <c r="AG170" s="61">
        <f t="shared" si="480"/>
        <v>500000</v>
      </c>
    </row>
    <row r="171" spans="1:33" x14ac:dyDescent="0.5500000000000000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60">
        <f>IF($C$15&gt;($M$3-$M$5)/-($G$3-$G$5),AC170+($C$15-($M$3-$M$5)/-($G$3-$G$5))/342,IFERROR(IF(AC170+((($M$3-$M$5)/($G$3-$G$5)*-1)-$C$15)/343&gt;($M$3-$M$5)/-($G$3-$G$5),MAX($AC$31:AC170),AC170+((($M$3-$M$5)/($G$3-$G$5)*-1)-$C$15)/343),MAX($AC$31:AC170)))</f>
        <v>111.66180758017532</v>
      </c>
      <c r="AD171" s="61">
        <f t="shared" ref="AD171" si="481">IF(AC171="","",AC171*$G$5+$M$5)</f>
        <v>123323.61516035063</v>
      </c>
      <c r="AE171" s="60">
        <f>IF($C$15&gt;($M$3-$M$5)/-($G$3-$G$5),"",IFERROR(IF(AE170+(($M$3-$M$5)/($G$3-$G$5)*-1)/343&gt;$AC$24,MAX($AE$31:AE170),AE170+((($M$3-$M$5)/($G$3-$G$5)*-1))/343),MAX($AE$31:AE170)))</f>
        <v>32.069970845481087</v>
      </c>
      <c r="AF171" s="61">
        <f t="shared" ref="AF171" si="482">IF($C$15&gt;($M$3-$M$5)/-($G$3-$G$5),"",IF(AE171="","",AE171*$G$5+$M$5))</f>
        <v>-35860.058309037828</v>
      </c>
      <c r="AG171" s="61">
        <f t="shared" ref="AG171" si="483">IF($C$15&gt;($M$3-$M$5)/-($G$3-$G$5),"",IF(AE171="","",AE171*$G$3+$M$3))</f>
        <v>839650.14577259449</v>
      </c>
    </row>
    <row r="172" spans="1:33" x14ac:dyDescent="0.5500000000000000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60">
        <f t="shared" ref="AC172" si="484">IFERROR(AC171,"")</f>
        <v>111.66180758017532</v>
      </c>
      <c r="AD172" s="61">
        <f t="shared" ref="AD172" si="485">IF(AC172="","",AC172*$G$3+$M$3)</f>
        <v>441690.9620991234</v>
      </c>
      <c r="AE172" s="60">
        <f t="shared" ref="AE172" si="486">IFERROR(AE171,"")</f>
        <v>32.069970845481087</v>
      </c>
      <c r="AF172" s="61">
        <f t="shared" ref="AF172:AG172" si="487">IF($C$15&gt;($M$3-$M$5)/-($G$3-$G$5),"",IF(AE172="","",$P$18))</f>
        <v>500000</v>
      </c>
      <c r="AG172" s="61">
        <f t="shared" si="487"/>
        <v>500000</v>
      </c>
    </row>
    <row r="173" spans="1:33" x14ac:dyDescent="0.5500000000000000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60">
        <f>IF($C$15&gt;($M$3-$M$5)/-($G$3-$G$5),AC172+($C$15-($M$3-$M$5)/-($G$3-$G$5))/342,IFERROR(IF(AC172+((($M$3-$M$5)/($G$3-$G$5)*-1)-$C$15)/343&gt;($M$3-$M$5)/-($G$3-$G$5),MAX($AC$31:AC172),AC172+((($M$3-$M$5)/($G$3-$G$5)*-1)-$C$15)/343),MAX($AC$31:AC172)))</f>
        <v>111.82840483132068</v>
      </c>
      <c r="AD173" s="61">
        <f t="shared" ref="AD173" si="488">IF(AC173="","",AC173*$G$5+$M$5)</f>
        <v>123656.80966264138</v>
      </c>
      <c r="AE173" s="60">
        <f>IF($C$15&gt;($M$3-$M$5)/-($G$3-$G$5),"",IFERROR(IF(AE172+(($M$3-$M$5)/($G$3-$G$5)*-1)/343&gt;$AC$24,MAX($AE$31:AE172),AE172+((($M$3-$M$5)/($G$3-$G$5)*-1))/343),MAX($AE$31:AE172)))</f>
        <v>32.528113286130818</v>
      </c>
      <c r="AF173" s="61">
        <f t="shared" ref="AF173" si="489">IF($C$15&gt;($M$3-$M$5)/-($G$3-$G$5),"",IF(AE173="","",AE173*$G$5+$M$5))</f>
        <v>-34943.773427738364</v>
      </c>
      <c r="AG173" s="61">
        <f t="shared" ref="AG173" si="490">IF($C$15&gt;($M$3-$M$5)/-($G$3-$G$5),"",IF(AE173="","",AE173*$G$3+$M$3))</f>
        <v>837359.43356934586</v>
      </c>
    </row>
    <row r="174" spans="1:33" x14ac:dyDescent="0.5500000000000000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60">
        <f t="shared" ref="AC174" si="491">IFERROR(AC173,"")</f>
        <v>111.82840483132068</v>
      </c>
      <c r="AD174" s="61">
        <f t="shared" ref="AD174" si="492">IF(AC174="","",AC174*$G$3+$M$3)</f>
        <v>440857.97584339662</v>
      </c>
      <c r="AE174" s="60">
        <f t="shared" ref="AE174" si="493">IFERROR(AE173,"")</f>
        <v>32.528113286130818</v>
      </c>
      <c r="AF174" s="61">
        <f t="shared" ref="AF174:AG174" si="494">IF($C$15&gt;($M$3-$M$5)/-($G$3-$G$5),"",IF(AE174="","",$P$18))</f>
        <v>500000</v>
      </c>
      <c r="AG174" s="61">
        <f t="shared" si="494"/>
        <v>500000</v>
      </c>
    </row>
    <row r="175" spans="1:33" x14ac:dyDescent="0.5500000000000000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60">
        <f>IF($C$15&gt;($M$3-$M$5)/-($G$3-$G$5),AC174+($C$15-($M$3-$M$5)/-($G$3-$G$5))/342,IFERROR(IF(AC174+((($M$3-$M$5)/($G$3-$G$5)*-1)-$C$15)/343&gt;($M$3-$M$5)/-($G$3-$G$5),MAX($AC$31:AC174),AC174+((($M$3-$M$5)/($G$3-$G$5)*-1)-$C$15)/343),MAX($AC$31:AC174)))</f>
        <v>111.99500208246604</v>
      </c>
      <c r="AD175" s="61">
        <f t="shared" ref="AD175" si="495">IF(AC175="","",AC175*$G$5+$M$5)</f>
        <v>123990.00416493209</v>
      </c>
      <c r="AE175" s="60">
        <f>IF($C$15&gt;($M$3-$M$5)/-($G$3-$G$5),"",IFERROR(IF(AE174+(($M$3-$M$5)/($G$3-$G$5)*-1)/343&gt;$AC$24,MAX($AE$31:AE174),AE174+((($M$3-$M$5)/($G$3-$G$5)*-1))/343),MAX($AE$31:AE174)))</f>
        <v>32.986255726780549</v>
      </c>
      <c r="AF175" s="61">
        <f t="shared" ref="AF175" si="496">IF($C$15&gt;($M$3-$M$5)/-($G$3-$G$5),"",IF(AE175="","",AE175*$G$5+$M$5))</f>
        <v>-34027.488546438908</v>
      </c>
      <c r="AG175" s="61">
        <f t="shared" ref="AG175" si="497">IF($C$15&gt;($M$3-$M$5)/-($G$3-$G$5),"",IF(AE175="","",AE175*$G$3+$M$3))</f>
        <v>835068.72136609722</v>
      </c>
    </row>
    <row r="176" spans="1:33" x14ac:dyDescent="0.5500000000000000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60">
        <f t="shared" ref="AC176" si="498">IFERROR(AC175,"")</f>
        <v>111.99500208246604</v>
      </c>
      <c r="AD176" s="61">
        <f t="shared" ref="AD176" si="499">IF(AC176="","",AC176*$G$3+$M$3)</f>
        <v>440024.98958766973</v>
      </c>
      <c r="AE176" s="60">
        <f t="shared" ref="AE176" si="500">IFERROR(AE175,"")</f>
        <v>32.986255726780549</v>
      </c>
      <c r="AF176" s="61">
        <f t="shared" ref="AF176:AG176" si="501">IF($C$15&gt;($M$3-$M$5)/-($G$3-$G$5),"",IF(AE176="","",$P$18))</f>
        <v>500000</v>
      </c>
      <c r="AG176" s="61">
        <f t="shared" si="501"/>
        <v>500000</v>
      </c>
    </row>
    <row r="177" spans="1:33" x14ac:dyDescent="0.5500000000000000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60">
        <f>IF($C$15&gt;($M$3-$M$5)/-($G$3-$G$5),AC176+($C$15-($M$3-$M$5)/-($G$3-$G$5))/342,IFERROR(IF(AC176+((($M$3-$M$5)/($G$3-$G$5)*-1)-$C$15)/343&gt;($M$3-$M$5)/-($G$3-$G$5),MAX($AC$31:AC176),AC176+((($M$3-$M$5)/($G$3-$G$5)*-1)-$C$15)/343),MAX($AC$31:AC176)))</f>
        <v>112.16159933361141</v>
      </c>
      <c r="AD177" s="61">
        <f t="shared" ref="AD177" si="502">IF(AC177="","",AC177*$G$5+$M$5)</f>
        <v>124323.19866722281</v>
      </c>
      <c r="AE177" s="60">
        <f>IF($C$15&gt;($M$3-$M$5)/-($G$3-$G$5),"",IFERROR(IF(AE176+(($M$3-$M$5)/($G$3-$G$5)*-1)/343&gt;$AC$24,MAX($AE$31:AE176),AE176+((($M$3-$M$5)/($G$3-$G$5)*-1))/343),MAX($AE$31:AE176)))</f>
        <v>33.444398167430279</v>
      </c>
      <c r="AF177" s="61">
        <f t="shared" ref="AF177" si="503">IF($C$15&gt;($M$3-$M$5)/-($G$3-$G$5),"",IF(AE177="","",AE177*$G$5+$M$5))</f>
        <v>-33111.203665139445</v>
      </c>
      <c r="AG177" s="61">
        <f t="shared" ref="AG177" si="504">IF($C$15&gt;($M$3-$M$5)/-($G$3-$G$5),"",IF(AE177="","",AE177*$G$3+$M$3))</f>
        <v>832778.00916284858</v>
      </c>
    </row>
    <row r="178" spans="1:33" x14ac:dyDescent="0.5500000000000000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60">
        <f t="shared" ref="AC178" si="505">IFERROR(AC177,"")</f>
        <v>112.16159933361141</v>
      </c>
      <c r="AD178" s="61">
        <f t="shared" ref="AD178" si="506">IF(AC178="","",AC178*$G$3+$M$3)</f>
        <v>439192.00333194295</v>
      </c>
      <c r="AE178" s="60">
        <f t="shared" ref="AE178" si="507">IFERROR(AE177,"")</f>
        <v>33.444398167430279</v>
      </c>
      <c r="AF178" s="61">
        <f t="shared" ref="AF178:AG178" si="508">IF($C$15&gt;($M$3-$M$5)/-($G$3-$G$5),"",IF(AE178="","",$P$18))</f>
        <v>500000</v>
      </c>
      <c r="AG178" s="61">
        <f t="shared" si="508"/>
        <v>500000</v>
      </c>
    </row>
    <row r="179" spans="1:33" x14ac:dyDescent="0.5500000000000000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60">
        <f>IF($C$15&gt;($M$3-$M$5)/-($G$3-$G$5),AC178+($C$15-($M$3-$M$5)/-($G$3-$G$5))/342,IFERROR(IF(AC178+((($M$3-$M$5)/($G$3-$G$5)*-1)-$C$15)/343&gt;($M$3-$M$5)/-($G$3-$G$5),MAX($AC$31:AC178),AC178+((($M$3-$M$5)/($G$3-$G$5)*-1)-$C$15)/343),MAX($AC$31:AC178)))</f>
        <v>112.32819658475677</v>
      </c>
      <c r="AD179" s="61">
        <f t="shared" ref="AD179" si="509">IF(AC179="","",AC179*$G$5+$M$5)</f>
        <v>124656.39316951353</v>
      </c>
      <c r="AE179" s="60">
        <f>IF($C$15&gt;($M$3-$M$5)/-($G$3-$G$5),"",IFERROR(IF(AE178+(($M$3-$M$5)/($G$3-$G$5)*-1)/343&gt;$AC$24,MAX($AE$31:AE178),AE178+((($M$3-$M$5)/($G$3-$G$5)*-1))/343),MAX($AE$31:AE178)))</f>
        <v>33.90254060808001</v>
      </c>
      <c r="AF179" s="61">
        <f t="shared" ref="AF179" si="510">IF($C$15&gt;($M$3-$M$5)/-($G$3-$G$5),"",IF(AE179="","",AE179*$G$5+$M$5))</f>
        <v>-32194.918783839981</v>
      </c>
      <c r="AG179" s="61">
        <f t="shared" ref="AG179" si="511">IF($C$15&gt;($M$3-$M$5)/-($G$3-$G$5),"",IF(AE179="","",AE179*$G$3+$M$3))</f>
        <v>830487.29695959995</v>
      </c>
    </row>
    <row r="180" spans="1:33" x14ac:dyDescent="0.5500000000000000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60">
        <f t="shared" ref="AC180" si="512">IFERROR(AC179,"")</f>
        <v>112.32819658475677</v>
      </c>
      <c r="AD180" s="61">
        <f t="shared" ref="AD180" si="513">IF(AC180="","",AC180*$G$3+$M$3)</f>
        <v>438359.01707621617</v>
      </c>
      <c r="AE180" s="60">
        <f t="shared" ref="AE180" si="514">IFERROR(AE179,"")</f>
        <v>33.90254060808001</v>
      </c>
      <c r="AF180" s="61">
        <f t="shared" ref="AF180:AG180" si="515">IF($C$15&gt;($M$3-$M$5)/-($G$3-$G$5),"",IF(AE180="","",$P$18))</f>
        <v>500000</v>
      </c>
      <c r="AG180" s="61">
        <f t="shared" si="515"/>
        <v>500000</v>
      </c>
    </row>
    <row r="181" spans="1:33" x14ac:dyDescent="0.5500000000000000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60">
        <f>IF($C$15&gt;($M$3-$M$5)/-($G$3-$G$5),AC180+($C$15-($M$3-$M$5)/-($G$3-$G$5))/342,IFERROR(IF(AC180+((($M$3-$M$5)/($G$3-$G$5)*-1)-$C$15)/343&gt;($M$3-$M$5)/-($G$3-$G$5),MAX($AC$31:AC180),AC180+((($M$3-$M$5)/($G$3-$G$5)*-1)-$C$15)/343),MAX($AC$31:AC180)))</f>
        <v>112.49479383590213</v>
      </c>
      <c r="AD181" s="61">
        <f t="shared" ref="AD181" si="516">IF(AC181="","",AC181*$G$5+$M$5)</f>
        <v>124989.58767180427</v>
      </c>
      <c r="AE181" s="60">
        <f>IF($C$15&gt;($M$3-$M$5)/-($G$3-$G$5),"",IFERROR(IF(AE180+(($M$3-$M$5)/($G$3-$G$5)*-1)/343&gt;$AC$24,MAX($AE$31:AE180),AE180+((($M$3-$M$5)/($G$3-$G$5)*-1))/343),MAX($AE$31:AE180)))</f>
        <v>34.36068304872974</v>
      </c>
      <c r="AF181" s="61">
        <f t="shared" ref="AF181" si="517">IF($C$15&gt;($M$3-$M$5)/-($G$3-$G$5),"",IF(AE181="","",AE181*$G$5+$M$5))</f>
        <v>-31278.633902540518</v>
      </c>
      <c r="AG181" s="61">
        <f t="shared" ref="AG181" si="518">IF($C$15&gt;($M$3-$M$5)/-($G$3-$G$5),"",IF(AE181="","",AE181*$G$3+$M$3))</f>
        <v>828196.58475635131</v>
      </c>
    </row>
    <row r="182" spans="1:33" x14ac:dyDescent="0.5500000000000000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60">
        <f t="shared" ref="AC182" si="519">IFERROR(AC181,"")</f>
        <v>112.49479383590213</v>
      </c>
      <c r="AD182" s="61">
        <f t="shared" ref="AD182" si="520">IF(AC182="","",AC182*$G$3+$M$3)</f>
        <v>437526.0308204894</v>
      </c>
      <c r="AE182" s="60">
        <f t="shared" ref="AE182" si="521">IFERROR(AE181,"")</f>
        <v>34.36068304872974</v>
      </c>
      <c r="AF182" s="61">
        <f t="shared" ref="AF182:AG182" si="522">IF($C$15&gt;($M$3-$M$5)/-($G$3-$G$5),"",IF(AE182="","",$P$18))</f>
        <v>500000</v>
      </c>
      <c r="AG182" s="61">
        <f t="shared" si="522"/>
        <v>500000</v>
      </c>
    </row>
    <row r="183" spans="1:33" x14ac:dyDescent="0.5500000000000000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60">
        <f>IF($C$15&gt;($M$3-$M$5)/-($G$3-$G$5),AC182+($C$15-($M$3-$M$5)/-($G$3-$G$5))/342,IFERROR(IF(AC182+((($M$3-$M$5)/($G$3-$G$5)*-1)-$C$15)/343&gt;($M$3-$M$5)/-($G$3-$G$5),MAX($AC$31:AC182),AC182+((($M$3-$M$5)/($G$3-$G$5)*-1)-$C$15)/343),MAX($AC$31:AC182)))</f>
        <v>112.66139108704749</v>
      </c>
      <c r="AD183" s="61">
        <f t="shared" ref="AD183" si="523">IF(AC183="","",AC183*$G$5+$M$5)</f>
        <v>125322.78217409499</v>
      </c>
      <c r="AE183" s="60">
        <f>IF($C$15&gt;($M$3-$M$5)/-($G$3-$G$5),"",IFERROR(IF(AE182+(($M$3-$M$5)/($G$3-$G$5)*-1)/343&gt;$AC$24,MAX($AE$31:AE182),AE182+((($M$3-$M$5)/($G$3-$G$5)*-1))/343),MAX($AE$31:AE182)))</f>
        <v>34.818825489379471</v>
      </c>
      <c r="AF183" s="61">
        <f t="shared" ref="AF183" si="524">IF($C$15&gt;($M$3-$M$5)/-($G$3-$G$5),"",IF(AE183="","",AE183*$G$5+$M$5))</f>
        <v>-30362.349021241054</v>
      </c>
      <c r="AG183" s="61">
        <f t="shared" ref="AG183" si="525">IF($C$15&gt;($M$3-$M$5)/-($G$3-$G$5),"",IF(AE183="","",AE183*$G$3+$M$3))</f>
        <v>825905.87255310267</v>
      </c>
    </row>
    <row r="184" spans="1:33" x14ac:dyDescent="0.5500000000000000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60">
        <f t="shared" ref="AC184" si="526">IFERROR(AC183,"")</f>
        <v>112.66139108704749</v>
      </c>
      <c r="AD184" s="61">
        <f t="shared" ref="AD184" si="527">IF(AC184="","",AC184*$G$3+$M$3)</f>
        <v>436693.0445647625</v>
      </c>
      <c r="AE184" s="60">
        <f t="shared" ref="AE184" si="528">IFERROR(AE183,"")</f>
        <v>34.818825489379471</v>
      </c>
      <c r="AF184" s="61">
        <f t="shared" ref="AF184:AG184" si="529">IF($C$15&gt;($M$3-$M$5)/-($G$3-$G$5),"",IF(AE184="","",$P$18))</f>
        <v>500000</v>
      </c>
      <c r="AG184" s="61">
        <f t="shared" si="529"/>
        <v>500000</v>
      </c>
    </row>
    <row r="185" spans="1:33" x14ac:dyDescent="0.5500000000000000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60">
        <f>IF($C$15&gt;($M$3-$M$5)/-($G$3-$G$5),AC184+($C$15-($M$3-$M$5)/-($G$3-$G$5))/342,IFERROR(IF(AC184+((($M$3-$M$5)/($G$3-$G$5)*-1)-$C$15)/343&gt;($M$3-$M$5)/-($G$3-$G$5),MAX($AC$31:AC184),AC184+((($M$3-$M$5)/($G$3-$G$5)*-1)-$C$15)/343),MAX($AC$31:AC184)))</f>
        <v>112.82798833819285</v>
      </c>
      <c r="AD185" s="61">
        <f t="shared" ref="AD185" si="530">IF(AC185="","",AC185*$G$5+$M$5)</f>
        <v>125655.9766763857</v>
      </c>
      <c r="AE185" s="60">
        <f>IF($C$15&gt;($M$3-$M$5)/-($G$3-$G$5),"",IFERROR(IF(AE184+(($M$3-$M$5)/($G$3-$G$5)*-1)/343&gt;$AC$24,MAX($AE$31:AE184),AE184+((($M$3-$M$5)/($G$3-$G$5)*-1))/343),MAX($AE$31:AE184)))</f>
        <v>35.276967930029201</v>
      </c>
      <c r="AF185" s="61">
        <f t="shared" ref="AF185" si="531">IF($C$15&gt;($M$3-$M$5)/-($G$3-$G$5),"",IF(AE185="","",AE185*$G$5+$M$5))</f>
        <v>-29446.064139941591</v>
      </c>
      <c r="AG185" s="61">
        <f t="shared" ref="AG185" si="532">IF($C$15&gt;($M$3-$M$5)/-($G$3-$G$5),"",IF(AE185="","",AE185*$G$3+$M$3))</f>
        <v>823615.16034985404</v>
      </c>
    </row>
    <row r="186" spans="1:33" x14ac:dyDescent="0.5500000000000000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60">
        <f t="shared" ref="AC186" si="533">IFERROR(AC185,"")</f>
        <v>112.82798833819285</v>
      </c>
      <c r="AD186" s="61">
        <f t="shared" ref="AD186" si="534">IF(AC186="","",AC186*$G$3+$M$3)</f>
        <v>435860.05830903572</v>
      </c>
      <c r="AE186" s="60">
        <f t="shared" ref="AE186" si="535">IFERROR(AE185,"")</f>
        <v>35.276967930029201</v>
      </c>
      <c r="AF186" s="61">
        <f t="shared" ref="AF186:AG186" si="536">IF($C$15&gt;($M$3-$M$5)/-($G$3-$G$5),"",IF(AE186="","",$P$18))</f>
        <v>500000</v>
      </c>
      <c r="AG186" s="61">
        <f t="shared" si="536"/>
        <v>500000</v>
      </c>
    </row>
    <row r="187" spans="1:33" x14ac:dyDescent="0.5500000000000000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60">
        <f>IF($C$15&gt;($M$3-$M$5)/-($G$3-$G$5),AC186+($C$15-($M$3-$M$5)/-($G$3-$G$5))/342,IFERROR(IF(AC186+((($M$3-$M$5)/($G$3-$G$5)*-1)-$C$15)/343&gt;($M$3-$M$5)/-($G$3-$G$5),MAX($AC$31:AC186),AC186+((($M$3-$M$5)/($G$3-$G$5)*-1)-$C$15)/343),MAX($AC$31:AC186)))</f>
        <v>112.99458558933821</v>
      </c>
      <c r="AD187" s="61">
        <f t="shared" ref="AD187" si="537">IF(AC187="","",AC187*$G$5+$M$5)</f>
        <v>125989.17117867642</v>
      </c>
      <c r="AE187" s="60">
        <f>IF($C$15&gt;($M$3-$M$5)/-($G$3-$G$5),"",IFERROR(IF(AE186+(($M$3-$M$5)/($G$3-$G$5)*-1)/343&gt;$AC$24,MAX($AE$31:AE186),AE186+((($M$3-$M$5)/($G$3-$G$5)*-1))/343),MAX($AE$31:AE186)))</f>
        <v>35.735110370678932</v>
      </c>
      <c r="AF187" s="61">
        <f t="shared" ref="AF187" si="538">IF($C$15&gt;($M$3-$M$5)/-($G$3-$G$5),"",IF(AE187="","",AE187*$G$5+$M$5))</f>
        <v>-28529.779258642142</v>
      </c>
      <c r="AG187" s="61">
        <f t="shared" ref="AG187" si="539">IF($C$15&gt;($M$3-$M$5)/-($G$3-$G$5),"",IF(AE187="","",AE187*$G$3+$M$3))</f>
        <v>821324.4481466054</v>
      </c>
    </row>
    <row r="188" spans="1:33" x14ac:dyDescent="0.5500000000000000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60">
        <f t="shared" ref="AC188" si="540">IFERROR(AC187,"")</f>
        <v>112.99458558933821</v>
      </c>
      <c r="AD188" s="61">
        <f t="shared" ref="AD188" si="541">IF(AC188="","",AC188*$G$3+$M$3)</f>
        <v>435027.07205330895</v>
      </c>
      <c r="AE188" s="60">
        <f t="shared" ref="AE188" si="542">IFERROR(AE187,"")</f>
        <v>35.735110370678932</v>
      </c>
      <c r="AF188" s="61">
        <f t="shared" ref="AF188:AG188" si="543">IF($C$15&gt;($M$3-$M$5)/-($G$3-$G$5),"",IF(AE188="","",$P$18))</f>
        <v>500000</v>
      </c>
      <c r="AG188" s="61">
        <f t="shared" si="543"/>
        <v>500000</v>
      </c>
    </row>
    <row r="189" spans="1:33" x14ac:dyDescent="0.5500000000000000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60">
        <f>IF($C$15&gt;($M$3-$M$5)/-($G$3-$G$5),AC188+($C$15-($M$3-$M$5)/-($G$3-$G$5))/342,IFERROR(IF(AC188+((($M$3-$M$5)/($G$3-$G$5)*-1)-$C$15)/343&gt;($M$3-$M$5)/-($G$3-$G$5),MAX($AC$31:AC188),AC188+((($M$3-$M$5)/($G$3-$G$5)*-1)-$C$15)/343),MAX($AC$31:AC188)))</f>
        <v>113.16118284048358</v>
      </c>
      <c r="AD189" s="61">
        <f t="shared" ref="AD189" si="544">IF(AC189="","",AC189*$G$5+$M$5)</f>
        <v>126322.36568096717</v>
      </c>
      <c r="AE189" s="60">
        <f>IF($C$15&gt;($M$3-$M$5)/-($G$3-$G$5),"",IFERROR(IF(AE188+(($M$3-$M$5)/($G$3-$G$5)*-1)/343&gt;$AC$24,MAX($AE$31:AE188),AE188+((($M$3-$M$5)/($G$3-$G$5)*-1))/343),MAX($AE$31:AE188)))</f>
        <v>36.193252811328662</v>
      </c>
      <c r="AF189" s="61">
        <f t="shared" ref="AF189" si="545">IF($C$15&gt;($M$3-$M$5)/-($G$3-$G$5),"",IF(AE189="","",AE189*$G$5+$M$5))</f>
        <v>-27613.494377342678</v>
      </c>
      <c r="AG189" s="61">
        <f t="shared" ref="AG189" si="546">IF($C$15&gt;($M$3-$M$5)/-($G$3-$G$5),"",IF(AE189="","",AE189*$G$3+$M$3))</f>
        <v>819033.73594335665</v>
      </c>
    </row>
    <row r="190" spans="1:33" x14ac:dyDescent="0.5500000000000000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60">
        <f t="shared" ref="AC190" si="547">IFERROR(AC189,"")</f>
        <v>113.16118284048358</v>
      </c>
      <c r="AD190" s="61">
        <f t="shared" ref="AD190" si="548">IF(AC190="","",AC190*$G$3+$M$3)</f>
        <v>434194.08579758217</v>
      </c>
      <c r="AE190" s="60">
        <f t="shared" ref="AE190" si="549">IFERROR(AE189,"")</f>
        <v>36.193252811328662</v>
      </c>
      <c r="AF190" s="61">
        <f t="shared" ref="AF190:AG190" si="550">IF($C$15&gt;($M$3-$M$5)/-($G$3-$G$5),"",IF(AE190="","",$P$18))</f>
        <v>500000</v>
      </c>
      <c r="AG190" s="61">
        <f t="shared" si="550"/>
        <v>500000</v>
      </c>
    </row>
    <row r="191" spans="1:33" x14ac:dyDescent="0.5500000000000000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60">
        <f>IF($C$15&gt;($M$3-$M$5)/-($G$3-$G$5),AC190+($C$15-($M$3-$M$5)/-($G$3-$G$5))/342,IFERROR(IF(AC190+((($M$3-$M$5)/($G$3-$G$5)*-1)-$C$15)/343&gt;($M$3-$M$5)/-($G$3-$G$5),MAX($AC$31:AC190),AC190+((($M$3-$M$5)/($G$3-$G$5)*-1)-$C$15)/343),MAX($AC$31:AC190)))</f>
        <v>113.32778009162894</v>
      </c>
      <c r="AD191" s="61">
        <f t="shared" ref="AD191" si="551">IF(AC191="","",AC191*$G$5+$M$5)</f>
        <v>126655.56018325788</v>
      </c>
      <c r="AE191" s="60">
        <f>IF($C$15&gt;($M$3-$M$5)/-($G$3-$G$5),"",IFERROR(IF(AE190+(($M$3-$M$5)/($G$3-$G$5)*-1)/343&gt;$AC$24,MAX($AE$31:AE190),AE190+((($M$3-$M$5)/($G$3-$G$5)*-1))/343),MAX($AE$31:AE190)))</f>
        <v>36.651395251978393</v>
      </c>
      <c r="AF191" s="61">
        <f t="shared" ref="AF191" si="552">IF($C$15&gt;($M$3-$M$5)/-($G$3-$G$5),"",IF(AE191="","",AE191*$G$5+$M$5))</f>
        <v>-26697.209496043215</v>
      </c>
      <c r="AG191" s="61">
        <f t="shared" ref="AG191" si="553">IF($C$15&gt;($M$3-$M$5)/-($G$3-$G$5),"",IF(AE191="","",AE191*$G$3+$M$3))</f>
        <v>816743.02374010801</v>
      </c>
    </row>
    <row r="192" spans="1:33" x14ac:dyDescent="0.5500000000000000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60">
        <f t="shared" ref="AC192" si="554">IFERROR(AC191,"")</f>
        <v>113.32778009162894</v>
      </c>
      <c r="AD192" s="61">
        <f t="shared" ref="AD192" si="555">IF(AC192="","",AC192*$G$3+$M$3)</f>
        <v>433361.09954185528</v>
      </c>
      <c r="AE192" s="60">
        <f t="shared" ref="AE192" si="556">IFERROR(AE191,"")</f>
        <v>36.651395251978393</v>
      </c>
      <c r="AF192" s="61">
        <f t="shared" ref="AF192:AG192" si="557">IF($C$15&gt;($M$3-$M$5)/-($G$3-$G$5),"",IF(AE192="","",$P$18))</f>
        <v>500000</v>
      </c>
      <c r="AG192" s="61">
        <f t="shared" si="557"/>
        <v>500000</v>
      </c>
    </row>
    <row r="193" spans="1:33" x14ac:dyDescent="0.5500000000000000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60">
        <f>IF($C$15&gt;($M$3-$M$5)/-($G$3-$G$5),AC192+($C$15-($M$3-$M$5)/-($G$3-$G$5))/342,IFERROR(IF(AC192+((($M$3-$M$5)/($G$3-$G$5)*-1)-$C$15)/343&gt;($M$3-$M$5)/-($G$3-$G$5),MAX($AC$31:AC192),AC192+((($M$3-$M$5)/($G$3-$G$5)*-1)-$C$15)/343),MAX($AC$31:AC192)))</f>
        <v>113.4943773427743</v>
      </c>
      <c r="AD193" s="61">
        <f t="shared" ref="AD193" si="558">IF(AC193="","",AC193*$G$5+$M$5)</f>
        <v>126988.7546855486</v>
      </c>
      <c r="AE193" s="60">
        <f>IF($C$15&gt;($M$3-$M$5)/-($G$3-$G$5),"",IFERROR(IF(AE192+(($M$3-$M$5)/($G$3-$G$5)*-1)/343&gt;$AC$24,MAX($AE$31:AE192),AE192+((($M$3-$M$5)/($G$3-$G$5)*-1))/343),MAX($AE$31:AE192)))</f>
        <v>37.109537692628123</v>
      </c>
      <c r="AF193" s="61">
        <f t="shared" ref="AF193" si="559">IF($C$15&gt;($M$3-$M$5)/-($G$3-$G$5),"",IF(AE193="","",AE193*$G$5+$M$5))</f>
        <v>-25780.924614743752</v>
      </c>
      <c r="AG193" s="61">
        <f t="shared" ref="AG193" si="560">IF($C$15&gt;($M$3-$M$5)/-($G$3-$G$5),"",IF(AE193="","",AE193*$G$3+$M$3))</f>
        <v>814452.31153685937</v>
      </c>
    </row>
    <row r="194" spans="1:33" x14ac:dyDescent="0.5500000000000000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60">
        <f t="shared" ref="AC194" si="561">IFERROR(AC193,"")</f>
        <v>113.4943773427743</v>
      </c>
      <c r="AD194" s="61">
        <f t="shared" ref="AD194" si="562">IF(AC194="","",AC194*$G$3+$M$3)</f>
        <v>432528.1132861285</v>
      </c>
      <c r="AE194" s="60">
        <f t="shared" ref="AE194" si="563">IFERROR(AE193,"")</f>
        <v>37.109537692628123</v>
      </c>
      <c r="AF194" s="61">
        <f t="shared" ref="AF194:AG194" si="564">IF($C$15&gt;($M$3-$M$5)/-($G$3-$G$5),"",IF(AE194="","",$P$18))</f>
        <v>500000</v>
      </c>
      <c r="AG194" s="61">
        <f t="shared" si="564"/>
        <v>500000</v>
      </c>
    </row>
    <row r="195" spans="1:33" x14ac:dyDescent="0.5500000000000000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60">
        <f>IF($C$15&gt;($M$3-$M$5)/-($G$3-$G$5),AC194+($C$15-($M$3-$M$5)/-($G$3-$G$5))/342,IFERROR(IF(AC194+((($M$3-$M$5)/($G$3-$G$5)*-1)-$C$15)/343&gt;($M$3-$M$5)/-($G$3-$G$5),MAX($AC$31:AC194),AC194+((($M$3-$M$5)/($G$3-$G$5)*-1)-$C$15)/343),MAX($AC$31:AC194)))</f>
        <v>113.66097459391966</v>
      </c>
      <c r="AD195" s="61">
        <f t="shared" ref="AD195" si="565">IF(AC195="","",AC195*$G$5+$M$5)</f>
        <v>127321.94918783932</v>
      </c>
      <c r="AE195" s="60">
        <f>IF($C$15&gt;($M$3-$M$5)/-($G$3-$G$5),"",IFERROR(IF(AE194+(($M$3-$M$5)/($G$3-$G$5)*-1)/343&gt;$AC$24,MAX($AE$31:AE194),AE194+((($M$3-$M$5)/($G$3-$G$5)*-1))/343),MAX($AE$31:AE194)))</f>
        <v>37.567680133277854</v>
      </c>
      <c r="AF195" s="61">
        <f t="shared" ref="AF195" si="566">IF($C$15&gt;($M$3-$M$5)/-($G$3-$G$5),"",IF(AE195="","",AE195*$G$5+$M$5))</f>
        <v>-24864.639733444288</v>
      </c>
      <c r="AG195" s="61">
        <f t="shared" ref="AG195" si="567">IF($C$15&gt;($M$3-$M$5)/-($G$3-$G$5),"",IF(AE195="","",AE195*$G$3+$M$3))</f>
        <v>812161.59933361073</v>
      </c>
    </row>
    <row r="196" spans="1:33" x14ac:dyDescent="0.5500000000000000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60">
        <f t="shared" ref="AC196" si="568">IFERROR(AC195,"")</f>
        <v>113.66097459391966</v>
      </c>
      <c r="AD196" s="61">
        <f t="shared" ref="AD196" si="569">IF(AC196="","",AC196*$G$3+$M$3)</f>
        <v>431695.12703040172</v>
      </c>
      <c r="AE196" s="60">
        <f t="shared" ref="AE196" si="570">IFERROR(AE195,"")</f>
        <v>37.567680133277854</v>
      </c>
      <c r="AF196" s="61">
        <f t="shared" ref="AF196:AG196" si="571">IF($C$15&gt;($M$3-$M$5)/-($G$3-$G$5),"",IF(AE196="","",$P$18))</f>
        <v>500000</v>
      </c>
      <c r="AG196" s="61">
        <f t="shared" si="571"/>
        <v>500000</v>
      </c>
    </row>
    <row r="197" spans="1:33" x14ac:dyDescent="0.5500000000000000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60">
        <f>IF($C$15&gt;($M$3-$M$5)/-($G$3-$G$5),AC196+($C$15-($M$3-$M$5)/-($G$3-$G$5))/342,IFERROR(IF(AC196+((($M$3-$M$5)/($G$3-$G$5)*-1)-$C$15)/343&gt;($M$3-$M$5)/-($G$3-$G$5),MAX($AC$31:AC196),AC196+((($M$3-$M$5)/($G$3-$G$5)*-1)-$C$15)/343),MAX($AC$31:AC196)))</f>
        <v>113.82757184506502</v>
      </c>
      <c r="AD197" s="61">
        <f t="shared" ref="AD197" si="572">IF(AC197="","",AC197*$G$5+$M$5)</f>
        <v>127655.14369013003</v>
      </c>
      <c r="AE197" s="60">
        <f>IF($C$15&gt;($M$3-$M$5)/-($G$3-$G$5),"",IFERROR(IF(AE196+(($M$3-$M$5)/($G$3-$G$5)*-1)/343&gt;$AC$24,MAX($AE$31:AE196),AE196+((($M$3-$M$5)/($G$3-$G$5)*-1))/343),MAX($AE$31:AE196)))</f>
        <v>38.025822573927584</v>
      </c>
      <c r="AF197" s="61">
        <f t="shared" ref="AF197" si="573">IF($C$15&gt;($M$3-$M$5)/-($G$3-$G$5),"",IF(AE197="","",AE197*$G$5+$M$5))</f>
        <v>-23948.354852144825</v>
      </c>
      <c r="AG197" s="61">
        <f t="shared" ref="AG197" si="574">IF($C$15&gt;($M$3-$M$5)/-($G$3-$G$5),"",IF(AE197="","",AE197*$G$3+$M$3))</f>
        <v>809870.8871303621</v>
      </c>
    </row>
    <row r="198" spans="1:33" x14ac:dyDescent="0.5500000000000000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60">
        <f t="shared" ref="AC198" si="575">IFERROR(AC197,"")</f>
        <v>113.82757184506502</v>
      </c>
      <c r="AD198" s="61">
        <f t="shared" ref="AD198" si="576">IF(AC198="","",AC198*$G$3+$M$3)</f>
        <v>430862.14077467483</v>
      </c>
      <c r="AE198" s="60">
        <f t="shared" ref="AE198" si="577">IFERROR(AE197,"")</f>
        <v>38.025822573927584</v>
      </c>
      <c r="AF198" s="61">
        <f t="shared" ref="AF198:AG198" si="578">IF($C$15&gt;($M$3-$M$5)/-($G$3-$G$5),"",IF(AE198="","",$P$18))</f>
        <v>500000</v>
      </c>
      <c r="AG198" s="61">
        <f t="shared" si="578"/>
        <v>500000</v>
      </c>
    </row>
    <row r="199" spans="1:33" x14ac:dyDescent="0.5500000000000000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60">
        <f>IF($C$15&gt;($M$3-$M$5)/-($G$3-$G$5),AC198+($C$15-($M$3-$M$5)/-($G$3-$G$5))/342,IFERROR(IF(AC198+((($M$3-$M$5)/($G$3-$G$5)*-1)-$C$15)/343&gt;($M$3-$M$5)/-($G$3-$G$5),MAX($AC$31:AC198),AC198+((($M$3-$M$5)/($G$3-$G$5)*-1)-$C$15)/343),MAX($AC$31:AC198)))</f>
        <v>113.99416909621038</v>
      </c>
      <c r="AD199" s="61">
        <f t="shared" ref="AD199" si="579">IF(AC199="","",AC199*$G$5+$M$5)</f>
        <v>127988.33819242078</v>
      </c>
      <c r="AE199" s="60">
        <f>IF($C$15&gt;($M$3-$M$5)/-($G$3-$G$5),"",IFERROR(IF(AE198+(($M$3-$M$5)/($G$3-$G$5)*-1)/343&gt;$AC$24,MAX($AE$31:AE198),AE198+((($M$3-$M$5)/($G$3-$G$5)*-1))/343),MAX($AE$31:AE198)))</f>
        <v>38.483965014577315</v>
      </c>
      <c r="AF199" s="61">
        <f t="shared" ref="AF199" si="580">IF($C$15&gt;($M$3-$M$5)/-($G$3-$G$5),"",IF(AE199="","",AE199*$G$5+$M$5))</f>
        <v>-23032.069970845376</v>
      </c>
      <c r="AG199" s="61">
        <f t="shared" ref="AG199" si="581">IF($C$15&gt;($M$3-$M$5)/-($G$3-$G$5),"",IF(AE199="","",AE199*$G$3+$M$3))</f>
        <v>807580.17492711346</v>
      </c>
    </row>
    <row r="200" spans="1:33" x14ac:dyDescent="0.5500000000000000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60">
        <f t="shared" ref="AC200" si="582">IFERROR(AC199,"")</f>
        <v>113.99416909621038</v>
      </c>
      <c r="AD200" s="61">
        <f t="shared" ref="AD200" si="583">IF(AC200="","",AC200*$G$3+$M$3)</f>
        <v>430029.15451894805</v>
      </c>
      <c r="AE200" s="60">
        <f t="shared" ref="AE200" si="584">IFERROR(AE199,"")</f>
        <v>38.483965014577315</v>
      </c>
      <c r="AF200" s="61">
        <f t="shared" ref="AF200:AG200" si="585">IF($C$15&gt;($M$3-$M$5)/-($G$3-$G$5),"",IF(AE200="","",$P$18))</f>
        <v>500000</v>
      </c>
      <c r="AG200" s="61">
        <f t="shared" si="585"/>
        <v>500000</v>
      </c>
    </row>
    <row r="201" spans="1:33" x14ac:dyDescent="0.5500000000000000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60">
        <f>IF($C$15&gt;($M$3-$M$5)/-($G$3-$G$5),AC200+($C$15-($M$3-$M$5)/-($G$3-$G$5))/342,IFERROR(IF(AC200+((($M$3-$M$5)/($G$3-$G$5)*-1)-$C$15)/343&gt;($M$3-$M$5)/-($G$3-$G$5),MAX($AC$31:AC200),AC200+((($M$3-$M$5)/($G$3-$G$5)*-1)-$C$15)/343),MAX($AC$31:AC200)))</f>
        <v>114.16076634735575</v>
      </c>
      <c r="AD201" s="61">
        <f t="shared" ref="AD201" si="586">IF(AC201="","",AC201*$G$5+$M$5)</f>
        <v>128321.5326947115</v>
      </c>
      <c r="AE201" s="60">
        <f>IF($C$15&gt;($M$3-$M$5)/-($G$3-$G$5),"",IFERROR(IF(AE200+(($M$3-$M$5)/($G$3-$G$5)*-1)/343&gt;$AC$24,MAX($AE$31:AE200),AE200+((($M$3-$M$5)/($G$3-$G$5)*-1))/343),MAX($AE$31:AE200)))</f>
        <v>38.942107455227045</v>
      </c>
      <c r="AF201" s="61">
        <f t="shared" ref="AF201" si="587">IF($C$15&gt;($M$3-$M$5)/-($G$3-$G$5),"",IF(AE201="","",AE201*$G$5+$M$5))</f>
        <v>-22115.785089545912</v>
      </c>
      <c r="AG201" s="61">
        <f t="shared" ref="AG201" si="588">IF($C$15&gt;($M$3-$M$5)/-($G$3-$G$5),"",IF(AE201="","",AE201*$G$3+$M$3))</f>
        <v>805289.46272386471</v>
      </c>
    </row>
    <row r="202" spans="1:33" x14ac:dyDescent="0.5500000000000000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60">
        <f t="shared" ref="AC202" si="589">IFERROR(AC201,"")</f>
        <v>114.16076634735575</v>
      </c>
      <c r="AD202" s="61">
        <f t="shared" ref="AD202" si="590">IF(AC202="","",AC202*$G$3+$M$3)</f>
        <v>429196.16826322128</v>
      </c>
      <c r="AE202" s="60">
        <f t="shared" ref="AE202" si="591">IFERROR(AE201,"")</f>
        <v>38.942107455227045</v>
      </c>
      <c r="AF202" s="61">
        <f t="shared" ref="AF202:AG202" si="592">IF($C$15&gt;($M$3-$M$5)/-($G$3-$G$5),"",IF(AE202="","",$P$18))</f>
        <v>500000</v>
      </c>
      <c r="AG202" s="61">
        <f t="shared" si="592"/>
        <v>500000</v>
      </c>
    </row>
    <row r="203" spans="1:33" x14ac:dyDescent="0.5500000000000000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60">
        <f>IF($C$15&gt;($M$3-$M$5)/-($G$3-$G$5),AC202+($C$15-($M$3-$M$5)/-($G$3-$G$5))/342,IFERROR(IF(AC202+((($M$3-$M$5)/($G$3-$G$5)*-1)-$C$15)/343&gt;($M$3-$M$5)/-($G$3-$G$5),MAX($AC$31:AC202),AC202+((($M$3-$M$5)/($G$3-$G$5)*-1)-$C$15)/343),MAX($AC$31:AC202)))</f>
        <v>114.32736359850111</v>
      </c>
      <c r="AD203" s="61">
        <f t="shared" ref="AD203" si="593">IF(AC203="","",AC203*$G$5+$M$5)</f>
        <v>128654.72719700221</v>
      </c>
      <c r="AE203" s="60">
        <f>IF($C$15&gt;($M$3-$M$5)/-($G$3-$G$5),"",IFERROR(IF(AE202+(($M$3-$M$5)/($G$3-$G$5)*-1)/343&gt;$AC$24,MAX($AE$31:AE202),AE202+((($M$3-$M$5)/($G$3-$G$5)*-1))/343),MAX($AE$31:AE202)))</f>
        <v>39.400249895876776</v>
      </c>
      <c r="AF203" s="61">
        <f t="shared" ref="AF203" si="594">IF($C$15&gt;($M$3-$M$5)/-($G$3-$G$5),"",IF(AE203="","",AE203*$G$5+$M$5))</f>
        <v>-21199.500208246449</v>
      </c>
      <c r="AG203" s="61">
        <f t="shared" ref="AG203" si="595">IF($C$15&gt;($M$3-$M$5)/-($G$3-$G$5),"",IF(AE203="","",AE203*$G$3+$M$3))</f>
        <v>802998.75052061607</v>
      </c>
    </row>
    <row r="204" spans="1:33" x14ac:dyDescent="0.550000000000000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60">
        <f t="shared" ref="AC204" si="596">IFERROR(AC203,"")</f>
        <v>114.32736359850111</v>
      </c>
      <c r="AD204" s="61">
        <f t="shared" ref="AD204" si="597">IF(AC204="","",AC204*$G$3+$M$3)</f>
        <v>428363.1820074945</v>
      </c>
      <c r="AE204" s="60">
        <f t="shared" ref="AE204" si="598">IFERROR(AE203,"")</f>
        <v>39.400249895876776</v>
      </c>
      <c r="AF204" s="61">
        <f t="shared" ref="AF204:AG204" si="599">IF($C$15&gt;($M$3-$M$5)/-($G$3-$G$5),"",IF(AE204="","",$P$18))</f>
        <v>500000</v>
      </c>
      <c r="AG204" s="61">
        <f t="shared" si="599"/>
        <v>500000</v>
      </c>
    </row>
    <row r="205" spans="1:33" x14ac:dyDescent="0.5500000000000000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60">
        <f>IF($C$15&gt;($M$3-$M$5)/-($G$3-$G$5),AC204+($C$15-($M$3-$M$5)/-($G$3-$G$5))/342,IFERROR(IF(AC204+((($M$3-$M$5)/($G$3-$G$5)*-1)-$C$15)/343&gt;($M$3-$M$5)/-($G$3-$G$5),MAX($AC$31:AC204),AC204+((($M$3-$M$5)/($G$3-$G$5)*-1)-$C$15)/343),MAX($AC$31:AC204)))</f>
        <v>114.49396084964647</v>
      </c>
      <c r="AD205" s="61">
        <f t="shared" ref="AD205" si="600">IF(AC205="","",AC205*$G$5+$M$5)</f>
        <v>128987.92169929293</v>
      </c>
      <c r="AE205" s="60">
        <f>IF($C$15&gt;($M$3-$M$5)/-($G$3-$G$5),"",IFERROR(IF(AE204+(($M$3-$M$5)/($G$3-$G$5)*-1)/343&gt;$AC$24,MAX($AE$31:AE204),AE204+((($M$3-$M$5)/($G$3-$G$5)*-1))/343),MAX($AE$31:AE204)))</f>
        <v>39.858392336526506</v>
      </c>
      <c r="AF205" s="61">
        <f t="shared" ref="AF205" si="601">IF($C$15&gt;($M$3-$M$5)/-($G$3-$G$5),"",IF(AE205="","",AE205*$G$5+$M$5))</f>
        <v>-20283.215326946985</v>
      </c>
      <c r="AG205" s="61">
        <f t="shared" ref="AG205" si="602">IF($C$15&gt;($M$3-$M$5)/-($G$3-$G$5),"",IF(AE205="","",AE205*$G$3+$M$3))</f>
        <v>800708.03831736743</v>
      </c>
    </row>
    <row r="206" spans="1:33" x14ac:dyDescent="0.5500000000000000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60">
        <f t="shared" ref="AC206" si="603">IFERROR(AC205,"")</f>
        <v>114.49396084964647</v>
      </c>
      <c r="AD206" s="61">
        <f t="shared" ref="AD206" si="604">IF(AC206="","",AC206*$G$3+$M$3)</f>
        <v>427530.19575176761</v>
      </c>
      <c r="AE206" s="60">
        <f t="shared" ref="AE206" si="605">IFERROR(AE205,"")</f>
        <v>39.858392336526506</v>
      </c>
      <c r="AF206" s="61">
        <f t="shared" ref="AF206:AG206" si="606">IF($C$15&gt;($M$3-$M$5)/-($G$3-$G$5),"",IF(AE206="","",$P$18))</f>
        <v>500000</v>
      </c>
      <c r="AG206" s="61">
        <f t="shared" si="606"/>
        <v>500000</v>
      </c>
    </row>
    <row r="207" spans="1:33" x14ac:dyDescent="0.5500000000000000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60">
        <f>IF($C$15&gt;($M$3-$M$5)/-($G$3-$G$5),AC206+($C$15-($M$3-$M$5)/-($G$3-$G$5))/342,IFERROR(IF(AC206+((($M$3-$M$5)/($G$3-$G$5)*-1)-$C$15)/343&gt;($M$3-$M$5)/-($G$3-$G$5),MAX($AC$31:AC206),AC206+((($M$3-$M$5)/($G$3-$G$5)*-1)-$C$15)/343),MAX($AC$31:AC206)))</f>
        <v>114.66055810079183</v>
      </c>
      <c r="AD207" s="61">
        <f t="shared" ref="AD207" si="607">IF(AC207="","",AC207*$G$5+$M$5)</f>
        <v>129321.11620158367</v>
      </c>
      <c r="AE207" s="60">
        <f>IF($C$15&gt;($M$3-$M$5)/-($G$3-$G$5),"",IFERROR(IF(AE206+(($M$3-$M$5)/($G$3-$G$5)*-1)/343&gt;$AC$24,MAX($AE$31:AE206),AE206+((($M$3-$M$5)/($G$3-$G$5)*-1))/343),MAX($AE$31:AE206)))</f>
        <v>40.316534777176237</v>
      </c>
      <c r="AF207" s="61">
        <f t="shared" ref="AF207" si="608">IF($C$15&gt;($M$3-$M$5)/-($G$3-$G$5),"",IF(AE207="","",AE207*$G$5+$M$5))</f>
        <v>-19366.930445647522</v>
      </c>
      <c r="AG207" s="61">
        <f t="shared" ref="AG207" si="609">IF($C$15&gt;($M$3-$M$5)/-($G$3-$G$5),"",IF(AE207="","",AE207*$G$3+$M$3))</f>
        <v>798417.3261141188</v>
      </c>
    </row>
    <row r="208" spans="1:33" x14ac:dyDescent="0.5500000000000000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60">
        <f t="shared" ref="AC208" si="610">IFERROR(AC207,"")</f>
        <v>114.66055810079183</v>
      </c>
      <c r="AD208" s="61">
        <f t="shared" ref="AD208" si="611">IF(AC208="","",AC208*$G$3+$M$3)</f>
        <v>426697.20949604083</v>
      </c>
      <c r="AE208" s="60">
        <f t="shared" ref="AE208" si="612">IFERROR(AE207,"")</f>
        <v>40.316534777176237</v>
      </c>
      <c r="AF208" s="61">
        <f t="shared" ref="AF208:AG208" si="613">IF($C$15&gt;($M$3-$M$5)/-($G$3-$G$5),"",IF(AE208="","",$P$18))</f>
        <v>500000</v>
      </c>
      <c r="AG208" s="61">
        <f t="shared" si="613"/>
        <v>500000</v>
      </c>
    </row>
    <row r="209" spans="1:33" x14ac:dyDescent="0.5500000000000000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60">
        <f>IF($C$15&gt;($M$3-$M$5)/-($G$3-$G$5),AC208+($C$15-($M$3-$M$5)/-($G$3-$G$5))/342,IFERROR(IF(AC208+((($M$3-$M$5)/($G$3-$G$5)*-1)-$C$15)/343&gt;($M$3-$M$5)/-($G$3-$G$5),MAX($AC$31:AC208),AC208+((($M$3-$M$5)/($G$3-$G$5)*-1)-$C$15)/343),MAX($AC$31:AC208)))</f>
        <v>114.82715535193719</v>
      </c>
      <c r="AD209" s="61">
        <f t="shared" ref="AD209" si="614">IF(AC209="","",AC209*$G$5+$M$5)</f>
        <v>129654.31070387439</v>
      </c>
      <c r="AE209" s="60">
        <f>IF($C$15&gt;($M$3-$M$5)/-($G$3-$G$5),"",IFERROR(IF(AE208+(($M$3-$M$5)/($G$3-$G$5)*-1)/343&gt;$AC$24,MAX($AE$31:AE208),AE208+((($M$3-$M$5)/($G$3-$G$5)*-1))/343),MAX($AE$31:AE208)))</f>
        <v>40.774677217825968</v>
      </c>
      <c r="AF209" s="61">
        <f t="shared" ref="AF209" si="615">IF($C$15&gt;($M$3-$M$5)/-($G$3-$G$5),"",IF(AE209="","",AE209*$G$5+$M$5))</f>
        <v>-18450.645564348059</v>
      </c>
      <c r="AG209" s="61">
        <f t="shared" ref="AG209" si="616">IF($C$15&gt;($M$3-$M$5)/-($G$3-$G$5),"",IF(AE209="","",AE209*$G$3+$M$3))</f>
        <v>796126.61391087016</v>
      </c>
    </row>
    <row r="210" spans="1:33" x14ac:dyDescent="0.5500000000000000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60">
        <f t="shared" ref="AC210" si="617">IFERROR(AC209,"")</f>
        <v>114.82715535193719</v>
      </c>
      <c r="AD210" s="61">
        <f t="shared" ref="AD210" si="618">IF(AC210="","",AC210*$G$3+$M$3)</f>
        <v>425864.22324031405</v>
      </c>
      <c r="AE210" s="60">
        <f t="shared" ref="AE210" si="619">IFERROR(AE209,"")</f>
        <v>40.774677217825968</v>
      </c>
      <c r="AF210" s="61">
        <f t="shared" ref="AF210:AG210" si="620">IF($C$15&gt;($M$3-$M$5)/-($G$3-$G$5),"",IF(AE210="","",$P$18))</f>
        <v>500000</v>
      </c>
      <c r="AG210" s="61">
        <f t="shared" si="620"/>
        <v>500000</v>
      </c>
    </row>
    <row r="211" spans="1:33" x14ac:dyDescent="0.5500000000000000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60">
        <f>IF($C$15&gt;($M$3-$M$5)/-($G$3-$G$5),AC210+($C$15-($M$3-$M$5)/-($G$3-$G$5))/342,IFERROR(IF(AC210+((($M$3-$M$5)/($G$3-$G$5)*-1)-$C$15)/343&gt;($M$3-$M$5)/-($G$3-$G$5),MAX($AC$31:AC210),AC210+((($M$3-$M$5)/($G$3-$G$5)*-1)-$C$15)/343),MAX($AC$31:AC210)))</f>
        <v>114.99375260308256</v>
      </c>
      <c r="AD211" s="61">
        <f t="shared" ref="AD211" si="621">IF(AC211="","",AC211*$G$5+$M$5)</f>
        <v>129987.50520616511</v>
      </c>
      <c r="AE211" s="60">
        <f>IF($C$15&gt;($M$3-$M$5)/-($G$3-$G$5),"",IFERROR(IF(AE210+(($M$3-$M$5)/($G$3-$G$5)*-1)/343&gt;$AC$24,MAX($AE$31:AE210),AE210+((($M$3-$M$5)/($G$3-$G$5)*-1))/343),MAX($AE$31:AE210)))</f>
        <v>41.232819658475698</v>
      </c>
      <c r="AF211" s="61">
        <f t="shared" ref="AF211" si="622">IF($C$15&gt;($M$3-$M$5)/-($G$3-$G$5),"",IF(AE211="","",AE211*$G$5+$M$5))</f>
        <v>-17534.36068304861</v>
      </c>
      <c r="AG211" s="61">
        <f t="shared" ref="AG211" si="623">IF($C$15&gt;($M$3-$M$5)/-($G$3-$G$5),"",IF(AE211="","",AE211*$G$3+$M$3))</f>
        <v>793835.90170762152</v>
      </c>
    </row>
    <row r="212" spans="1:33" x14ac:dyDescent="0.5500000000000000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60">
        <f t="shared" ref="AC212" si="624">IFERROR(AC211,"")</f>
        <v>114.99375260308256</v>
      </c>
      <c r="AD212" s="61">
        <f t="shared" ref="AD212" si="625">IF(AC212="","",AC212*$G$3+$M$3)</f>
        <v>425031.23698458727</v>
      </c>
      <c r="AE212" s="60">
        <f t="shared" ref="AE212" si="626">IFERROR(AE211,"")</f>
        <v>41.232819658475698</v>
      </c>
      <c r="AF212" s="61">
        <f t="shared" ref="AF212:AG212" si="627">IF($C$15&gt;($M$3-$M$5)/-($G$3-$G$5),"",IF(AE212="","",$P$18))</f>
        <v>500000</v>
      </c>
      <c r="AG212" s="61">
        <f t="shared" si="627"/>
        <v>500000</v>
      </c>
    </row>
    <row r="213" spans="1:33" x14ac:dyDescent="0.5500000000000000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60">
        <f>IF($C$15&gt;($M$3-$M$5)/-($G$3-$G$5),AC212+($C$15-($M$3-$M$5)/-($G$3-$G$5))/342,IFERROR(IF(AC212+((($M$3-$M$5)/($G$3-$G$5)*-1)-$C$15)/343&gt;($M$3-$M$5)/-($G$3-$G$5),MAX($AC$31:AC212),AC212+((($M$3-$M$5)/($G$3-$G$5)*-1)-$C$15)/343),MAX($AC$31:AC212)))</f>
        <v>115.16034985422792</v>
      </c>
      <c r="AD213" s="61">
        <f t="shared" ref="AD213" si="628">IF(AC213="","",AC213*$G$5+$M$5)</f>
        <v>130320.69970845582</v>
      </c>
      <c r="AE213" s="60">
        <f>IF($C$15&gt;($M$3-$M$5)/-($G$3-$G$5),"",IFERROR(IF(AE212+(($M$3-$M$5)/($G$3-$G$5)*-1)/343&gt;$AC$24,MAX($AE$31:AE212),AE212+((($M$3-$M$5)/($G$3-$G$5)*-1))/343),MAX($AE$31:AE212)))</f>
        <v>41.690962099125429</v>
      </c>
      <c r="AF213" s="61">
        <f t="shared" ref="AF213" si="629">IF($C$15&gt;($M$3-$M$5)/-($G$3-$G$5),"",IF(AE213="","",AE213*$G$5+$M$5))</f>
        <v>-16618.075801749146</v>
      </c>
      <c r="AG213" s="61">
        <f t="shared" ref="AG213" si="630">IF($C$15&gt;($M$3-$M$5)/-($G$3-$G$5),"",IF(AE213="","",AE213*$G$3+$M$3))</f>
        <v>791545.18950437289</v>
      </c>
    </row>
    <row r="214" spans="1:33" x14ac:dyDescent="0.5500000000000000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60">
        <f t="shared" ref="AC214" si="631">IFERROR(AC213,"")</f>
        <v>115.16034985422792</v>
      </c>
      <c r="AD214" s="61">
        <f t="shared" ref="AD214" si="632">IF(AC214="","",AC214*$G$3+$M$3)</f>
        <v>424198.25072886038</v>
      </c>
      <c r="AE214" s="60">
        <f t="shared" ref="AE214" si="633">IFERROR(AE213,"")</f>
        <v>41.690962099125429</v>
      </c>
      <c r="AF214" s="61">
        <f t="shared" ref="AF214:AG214" si="634">IF($C$15&gt;($M$3-$M$5)/-($G$3-$G$5),"",IF(AE214="","",$P$18))</f>
        <v>500000</v>
      </c>
      <c r="AG214" s="61">
        <f t="shared" si="634"/>
        <v>500000</v>
      </c>
    </row>
    <row r="215" spans="1:33" x14ac:dyDescent="0.5500000000000000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60">
        <f>IF($C$15&gt;($M$3-$M$5)/-($G$3-$G$5),AC214+($C$15-($M$3-$M$5)/-($G$3-$G$5))/342,IFERROR(IF(AC214+((($M$3-$M$5)/($G$3-$G$5)*-1)-$C$15)/343&gt;($M$3-$M$5)/-($G$3-$G$5),MAX($AC$31:AC214),AC214+((($M$3-$M$5)/($G$3-$G$5)*-1)-$C$15)/343),MAX($AC$31:AC214)))</f>
        <v>115.32694710537328</v>
      </c>
      <c r="AD215" s="61">
        <f t="shared" ref="AD215" si="635">IF(AC215="","",AC215*$G$5+$M$5)</f>
        <v>130653.89421074657</v>
      </c>
      <c r="AE215" s="60">
        <f>IF($C$15&gt;($M$3-$M$5)/-($G$3-$G$5),"",IFERROR(IF(AE214+(($M$3-$M$5)/($G$3-$G$5)*-1)/343&gt;$AC$24,MAX($AE$31:AE214),AE214+((($M$3-$M$5)/($G$3-$G$5)*-1))/343),MAX($AE$31:AE214)))</f>
        <v>42.149104539775159</v>
      </c>
      <c r="AF215" s="61">
        <f t="shared" ref="AF215" si="636">IF($C$15&gt;($M$3-$M$5)/-($G$3-$G$5),"",IF(AE215="","",AE215*$G$5+$M$5))</f>
        <v>-15701.790920449683</v>
      </c>
      <c r="AG215" s="61">
        <f t="shared" ref="AG215" si="637">IF($C$15&gt;($M$3-$M$5)/-($G$3-$G$5),"",IF(AE215="","",AE215*$G$3+$M$3))</f>
        <v>789254.47730112425</v>
      </c>
    </row>
    <row r="216" spans="1:33" x14ac:dyDescent="0.5500000000000000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60">
        <f t="shared" ref="AC216" si="638">IFERROR(AC215,"")</f>
        <v>115.32694710537328</v>
      </c>
      <c r="AD216" s="61">
        <f t="shared" ref="AD216" si="639">IF(AC216="","",AC216*$G$3+$M$3)</f>
        <v>423365.2644731336</v>
      </c>
      <c r="AE216" s="60">
        <f t="shared" ref="AE216" si="640">IFERROR(AE215,"")</f>
        <v>42.149104539775159</v>
      </c>
      <c r="AF216" s="61">
        <f t="shared" ref="AF216:AG216" si="641">IF($C$15&gt;($M$3-$M$5)/-($G$3-$G$5),"",IF(AE216="","",$P$18))</f>
        <v>500000</v>
      </c>
      <c r="AG216" s="61">
        <f t="shared" si="641"/>
        <v>500000</v>
      </c>
    </row>
    <row r="217" spans="1:33" x14ac:dyDescent="0.5500000000000000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60">
        <f>IF($C$15&gt;($M$3-$M$5)/-($G$3-$G$5),AC216+($C$15-($M$3-$M$5)/-($G$3-$G$5))/342,IFERROR(IF(AC216+((($M$3-$M$5)/($G$3-$G$5)*-1)-$C$15)/343&gt;($M$3-$M$5)/-($G$3-$G$5),MAX($AC$31:AC216),AC216+((($M$3-$M$5)/($G$3-$G$5)*-1)-$C$15)/343),MAX($AC$31:AC216)))</f>
        <v>115.49354435651864</v>
      </c>
      <c r="AD217" s="61">
        <f t="shared" ref="AD217" si="642">IF(AC217="","",AC217*$G$5+$M$5)</f>
        <v>130987.08871303729</v>
      </c>
      <c r="AE217" s="60">
        <f>IF($C$15&gt;($M$3-$M$5)/-($G$3-$G$5),"",IFERROR(IF(AE216+(($M$3-$M$5)/($G$3-$G$5)*-1)/343&gt;$AC$24,MAX($AE$31:AE216),AE216+((($M$3-$M$5)/($G$3-$G$5)*-1))/343),MAX($AE$31:AE216)))</f>
        <v>42.60724698042489</v>
      </c>
      <c r="AF217" s="61">
        <f t="shared" ref="AF217" si="643">IF($C$15&gt;($M$3-$M$5)/-($G$3-$G$5),"",IF(AE217="","",AE217*$G$5+$M$5))</f>
        <v>-14785.506039150219</v>
      </c>
      <c r="AG217" s="61">
        <f t="shared" ref="AG217" si="644">IF($C$15&gt;($M$3-$M$5)/-($G$3-$G$5),"",IF(AE217="","",AE217*$G$3+$M$3))</f>
        <v>786963.76509787561</v>
      </c>
    </row>
    <row r="218" spans="1:33" x14ac:dyDescent="0.5500000000000000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60">
        <f t="shared" ref="AC218" si="645">IFERROR(AC217,"")</f>
        <v>115.49354435651864</v>
      </c>
      <c r="AD218" s="61">
        <f t="shared" ref="AD218" si="646">IF(AC218="","",AC218*$G$3+$M$3)</f>
        <v>422532.27821740683</v>
      </c>
      <c r="AE218" s="60">
        <f t="shared" ref="AE218" si="647">IFERROR(AE217,"")</f>
        <v>42.60724698042489</v>
      </c>
      <c r="AF218" s="61">
        <f t="shared" ref="AF218:AG218" si="648">IF($C$15&gt;($M$3-$M$5)/-($G$3-$G$5),"",IF(AE218="","",$P$18))</f>
        <v>500000</v>
      </c>
      <c r="AG218" s="61">
        <f t="shared" si="648"/>
        <v>500000</v>
      </c>
    </row>
    <row r="219" spans="1:33" x14ac:dyDescent="0.5500000000000000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60">
        <f>IF($C$15&gt;($M$3-$M$5)/-($G$3-$G$5),AC218+($C$15-($M$3-$M$5)/-($G$3-$G$5))/342,IFERROR(IF(AC218+((($M$3-$M$5)/($G$3-$G$5)*-1)-$C$15)/343&gt;($M$3-$M$5)/-($G$3-$G$5),MAX($AC$31:AC218),AC218+((($M$3-$M$5)/($G$3-$G$5)*-1)-$C$15)/343),MAX($AC$31:AC218)))</f>
        <v>115.660141607664</v>
      </c>
      <c r="AD219" s="61">
        <f t="shared" ref="AD219" si="649">IF(AC219="","",AC219*$G$5+$M$5)</f>
        <v>131320.283215328</v>
      </c>
      <c r="AE219" s="60">
        <f>IF($C$15&gt;($M$3-$M$5)/-($G$3-$G$5),"",IFERROR(IF(AE218+(($M$3-$M$5)/($G$3-$G$5)*-1)/343&gt;$AC$24,MAX($AE$31:AE218),AE218+((($M$3-$M$5)/($G$3-$G$5)*-1))/343),MAX($AE$31:AE218)))</f>
        <v>43.06538942107462</v>
      </c>
      <c r="AF219" s="61">
        <f t="shared" ref="AF219" si="650">IF($C$15&gt;($M$3-$M$5)/-($G$3-$G$5),"",IF(AE219="","",AE219*$G$5+$M$5))</f>
        <v>-13869.221157850756</v>
      </c>
      <c r="AG219" s="61">
        <f t="shared" ref="AG219" si="651">IF($C$15&gt;($M$3-$M$5)/-($G$3-$G$5),"",IF(AE219="","",AE219*$G$3+$M$3))</f>
        <v>784673.05289462686</v>
      </c>
    </row>
    <row r="220" spans="1:33" x14ac:dyDescent="0.5500000000000000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60">
        <f t="shared" ref="AC220" si="652">IFERROR(AC219,"")</f>
        <v>115.660141607664</v>
      </c>
      <c r="AD220" s="61">
        <f t="shared" ref="AD220" si="653">IF(AC220="","",AC220*$G$3+$M$3)</f>
        <v>421699.29196167993</v>
      </c>
      <c r="AE220" s="60">
        <f t="shared" ref="AE220" si="654">IFERROR(AE219,"")</f>
        <v>43.06538942107462</v>
      </c>
      <c r="AF220" s="61">
        <f t="shared" ref="AF220:AG220" si="655">IF($C$15&gt;($M$3-$M$5)/-($G$3-$G$5),"",IF(AE220="","",$P$18))</f>
        <v>500000</v>
      </c>
      <c r="AG220" s="61">
        <f t="shared" si="655"/>
        <v>500000</v>
      </c>
    </row>
    <row r="221" spans="1:33" x14ac:dyDescent="0.5500000000000000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60">
        <f>IF($C$15&gt;($M$3-$M$5)/-($G$3-$G$5),AC220+($C$15-($M$3-$M$5)/-($G$3-$G$5))/342,IFERROR(IF(AC220+((($M$3-$M$5)/($G$3-$G$5)*-1)-$C$15)/343&gt;($M$3-$M$5)/-($G$3-$G$5),MAX($AC$31:AC220),AC220+((($M$3-$M$5)/($G$3-$G$5)*-1)-$C$15)/343),MAX($AC$31:AC220)))</f>
        <v>115.82673885880936</v>
      </c>
      <c r="AD221" s="61">
        <f t="shared" ref="AD221" si="656">IF(AC221="","",AC221*$G$5+$M$5)</f>
        <v>131653.47771761872</v>
      </c>
      <c r="AE221" s="60">
        <f>IF($C$15&gt;($M$3-$M$5)/-($G$3-$G$5),"",IFERROR(IF(AE220+(($M$3-$M$5)/($G$3-$G$5)*-1)/343&gt;$AC$24,MAX($AE$31:AE220),AE220+((($M$3-$M$5)/($G$3-$G$5)*-1))/343),MAX($AE$31:AE220)))</f>
        <v>43.523531861724351</v>
      </c>
      <c r="AF221" s="61">
        <f t="shared" ref="AF221" si="657">IF($C$15&gt;($M$3-$M$5)/-($G$3-$G$5),"",IF(AE221="","",AE221*$G$5+$M$5))</f>
        <v>-12952.936276551292</v>
      </c>
      <c r="AG221" s="61">
        <f t="shared" ref="AG221" si="658">IF($C$15&gt;($M$3-$M$5)/-($G$3-$G$5),"",IF(AE221="","",AE221*$G$3+$M$3))</f>
        <v>782382.34069137822</v>
      </c>
    </row>
    <row r="222" spans="1:33" x14ac:dyDescent="0.5500000000000000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60">
        <f t="shared" ref="AC222" si="659">IFERROR(AC221,"")</f>
        <v>115.82673885880936</v>
      </c>
      <c r="AD222" s="61">
        <f t="shared" ref="AD222" si="660">IF(AC222="","",AC222*$G$3+$M$3)</f>
        <v>420866.30570595316</v>
      </c>
      <c r="AE222" s="60">
        <f t="shared" ref="AE222" si="661">IFERROR(AE221,"")</f>
        <v>43.523531861724351</v>
      </c>
      <c r="AF222" s="61">
        <f t="shared" ref="AF222:AG222" si="662">IF($C$15&gt;($M$3-$M$5)/-($G$3-$G$5),"",IF(AE222="","",$P$18))</f>
        <v>500000</v>
      </c>
      <c r="AG222" s="61">
        <f t="shared" si="662"/>
        <v>500000</v>
      </c>
    </row>
    <row r="223" spans="1:33" x14ac:dyDescent="0.5500000000000000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60">
        <f>IF($C$15&gt;($M$3-$M$5)/-($G$3-$G$5),AC222+($C$15-($M$3-$M$5)/-($G$3-$G$5))/342,IFERROR(IF(AC222+((($M$3-$M$5)/($G$3-$G$5)*-1)-$C$15)/343&gt;($M$3-$M$5)/-($G$3-$G$5),MAX($AC$31:AC222),AC222+((($M$3-$M$5)/($G$3-$G$5)*-1)-$C$15)/343),MAX($AC$31:AC222)))</f>
        <v>115.99333610995473</v>
      </c>
      <c r="AD223" s="61">
        <f t="shared" ref="AD223" si="663">IF(AC223="","",AC223*$G$5+$M$5)</f>
        <v>131986.67221990944</v>
      </c>
      <c r="AE223" s="60">
        <f>IF($C$15&gt;($M$3-$M$5)/-($G$3-$G$5),"",IFERROR(IF(AE222+(($M$3-$M$5)/($G$3-$G$5)*-1)/343&gt;$AC$24,MAX($AE$31:AE222),AE222+((($M$3-$M$5)/($G$3-$G$5)*-1))/343),MAX($AE$31:AE222)))</f>
        <v>43.981674302374081</v>
      </c>
      <c r="AF223" s="61">
        <f t="shared" ref="AF223" si="664">IF($C$15&gt;($M$3-$M$5)/-($G$3-$G$5),"",IF(AE223="","",AE223*$G$5+$M$5))</f>
        <v>-12036.651395251843</v>
      </c>
      <c r="AG223" s="61">
        <f t="shared" ref="AG223" si="665">IF($C$15&gt;($M$3-$M$5)/-($G$3-$G$5),"",IF(AE223="","",AE223*$G$3+$M$3))</f>
        <v>780091.62848812959</v>
      </c>
    </row>
    <row r="224" spans="1:33" x14ac:dyDescent="0.5500000000000000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60">
        <f t="shared" ref="AC224" si="666">IFERROR(AC223,"")</f>
        <v>115.99333610995473</v>
      </c>
      <c r="AD224" s="61">
        <f t="shared" ref="AD224" si="667">IF(AC224="","",AC224*$G$3+$M$3)</f>
        <v>420033.31945022638</v>
      </c>
      <c r="AE224" s="60">
        <f t="shared" ref="AE224" si="668">IFERROR(AE223,"")</f>
        <v>43.981674302374081</v>
      </c>
      <c r="AF224" s="61">
        <f t="shared" ref="AF224:AG224" si="669">IF($C$15&gt;($M$3-$M$5)/-($G$3-$G$5),"",IF(AE224="","",$P$18))</f>
        <v>500000</v>
      </c>
      <c r="AG224" s="61">
        <f t="shared" si="669"/>
        <v>500000</v>
      </c>
    </row>
    <row r="225" spans="1:33" x14ac:dyDescent="0.5500000000000000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60">
        <f>IF($C$15&gt;($M$3-$M$5)/-($G$3-$G$5),AC224+($C$15-($M$3-$M$5)/-($G$3-$G$5))/342,IFERROR(IF(AC224+((($M$3-$M$5)/($G$3-$G$5)*-1)-$C$15)/343&gt;($M$3-$M$5)/-($G$3-$G$5),MAX($AC$31:AC224),AC224+((($M$3-$M$5)/($G$3-$G$5)*-1)-$C$15)/343),MAX($AC$31:AC224)))</f>
        <v>116.15993336110009</v>
      </c>
      <c r="AD225" s="61">
        <f t="shared" ref="AD225" si="670">IF(AC225="","",AC225*$G$5+$M$5)</f>
        <v>132319.86672220018</v>
      </c>
      <c r="AE225" s="60">
        <f>IF($C$15&gt;($M$3-$M$5)/-($G$3-$G$5),"",IFERROR(IF(AE224+(($M$3-$M$5)/($G$3-$G$5)*-1)/343&gt;$AC$24,MAX($AE$31:AE224),AE224+((($M$3-$M$5)/($G$3-$G$5)*-1))/343),MAX($AE$31:AE224)))</f>
        <v>44.439816743023812</v>
      </c>
      <c r="AF225" s="61">
        <f t="shared" ref="AF225" si="671">IF($C$15&gt;($M$3-$M$5)/-($G$3-$G$5),"",IF(AE225="","",AE225*$G$5+$M$5))</f>
        <v>-11120.36651395238</v>
      </c>
      <c r="AG225" s="61">
        <f t="shared" ref="AG225" si="672">IF($C$15&gt;($M$3-$M$5)/-($G$3-$G$5),"",IF(AE225="","",AE225*$G$3+$M$3))</f>
        <v>777800.91628488095</v>
      </c>
    </row>
    <row r="226" spans="1:33" x14ac:dyDescent="0.5500000000000000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60">
        <f t="shared" ref="AC226" si="673">IFERROR(AC225,"")</f>
        <v>116.15993336110009</v>
      </c>
      <c r="AD226" s="61">
        <f t="shared" ref="AD226" si="674">IF(AC226="","",AC226*$G$3+$M$3)</f>
        <v>419200.3331944996</v>
      </c>
      <c r="AE226" s="60">
        <f t="shared" ref="AE226" si="675">IFERROR(AE225,"")</f>
        <v>44.439816743023812</v>
      </c>
      <c r="AF226" s="61">
        <f t="shared" ref="AF226:AG226" si="676">IF($C$15&gt;($M$3-$M$5)/-($G$3-$G$5),"",IF(AE226="","",$P$18))</f>
        <v>500000</v>
      </c>
      <c r="AG226" s="61">
        <f t="shared" si="676"/>
        <v>500000</v>
      </c>
    </row>
    <row r="227" spans="1:33" x14ac:dyDescent="0.5500000000000000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60">
        <f>IF($C$15&gt;($M$3-$M$5)/-($G$3-$G$5),AC226+($C$15-($M$3-$M$5)/-($G$3-$G$5))/342,IFERROR(IF(AC226+((($M$3-$M$5)/($G$3-$G$5)*-1)-$C$15)/343&gt;($M$3-$M$5)/-($G$3-$G$5),MAX($AC$31:AC226),AC226+((($M$3-$M$5)/($G$3-$G$5)*-1)-$C$15)/343),MAX($AC$31:AC226)))</f>
        <v>116.32653061224545</v>
      </c>
      <c r="AD227" s="61">
        <f t="shared" ref="AD227" si="677">IF(AC227="","",AC227*$G$5+$M$5)</f>
        <v>132653.0612244909</v>
      </c>
      <c r="AE227" s="60">
        <f>IF($C$15&gt;($M$3-$M$5)/-($G$3-$G$5),"",IFERROR(IF(AE226+(($M$3-$M$5)/($G$3-$G$5)*-1)/343&gt;$AC$24,MAX($AE$31:AE226),AE226+((($M$3-$M$5)/($G$3-$G$5)*-1))/343),MAX($AE$31:AE226)))</f>
        <v>44.897959183673542</v>
      </c>
      <c r="AF227" s="61">
        <f t="shared" ref="AF227" si="678">IF($C$15&gt;($M$3-$M$5)/-($G$3-$G$5),"",IF(AE227="","",AE227*$G$5+$M$5))</f>
        <v>-10204.081632652917</v>
      </c>
      <c r="AG227" s="61">
        <f t="shared" ref="AG227" si="679">IF($C$15&gt;($M$3-$M$5)/-($G$3-$G$5),"",IF(AE227="","",AE227*$G$3+$M$3))</f>
        <v>775510.20408163231</v>
      </c>
    </row>
    <row r="228" spans="1:33" x14ac:dyDescent="0.5500000000000000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60">
        <f t="shared" ref="AC228" si="680">IFERROR(AC227,"")</f>
        <v>116.32653061224545</v>
      </c>
      <c r="AD228" s="61">
        <f t="shared" ref="AD228" si="681">IF(AC228="","",AC228*$G$3+$M$3)</f>
        <v>418367.34693877271</v>
      </c>
      <c r="AE228" s="60">
        <f t="shared" ref="AE228" si="682">IFERROR(AE227,"")</f>
        <v>44.897959183673542</v>
      </c>
      <c r="AF228" s="61">
        <f t="shared" ref="AF228:AG228" si="683">IF($C$15&gt;($M$3-$M$5)/-($G$3-$G$5),"",IF(AE228="","",$P$18))</f>
        <v>500000</v>
      </c>
      <c r="AG228" s="61">
        <f t="shared" si="683"/>
        <v>500000</v>
      </c>
    </row>
    <row r="229" spans="1:33" x14ac:dyDescent="0.5500000000000000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60">
        <f>IF($C$15&gt;($M$3-$M$5)/-($G$3-$G$5),AC228+($C$15-($M$3-$M$5)/-($G$3-$G$5))/342,IFERROR(IF(AC228+((($M$3-$M$5)/($G$3-$G$5)*-1)-$C$15)/343&gt;($M$3-$M$5)/-($G$3-$G$5),MAX($AC$31:AC228),AC228+((($M$3-$M$5)/($G$3-$G$5)*-1)-$C$15)/343),MAX($AC$31:AC228)))</f>
        <v>116.49312786339081</v>
      </c>
      <c r="AD229" s="61">
        <f t="shared" ref="AD229" si="684">IF(AC229="","",AC229*$G$5+$M$5)</f>
        <v>132986.25572678162</v>
      </c>
      <c r="AE229" s="60">
        <f>IF($C$15&gt;($M$3-$M$5)/-($G$3-$G$5),"",IFERROR(IF(AE228+(($M$3-$M$5)/($G$3-$G$5)*-1)/343&gt;$AC$24,MAX($AE$31:AE228),AE228+((($M$3-$M$5)/($G$3-$G$5)*-1))/343),MAX($AE$31:AE228)))</f>
        <v>45.356101624323273</v>
      </c>
      <c r="AF229" s="61">
        <f t="shared" ref="AF229" si="685">IF($C$15&gt;($M$3-$M$5)/-($G$3-$G$5),"",IF(AE229="","",AE229*$G$5+$M$5))</f>
        <v>-9287.7967513534531</v>
      </c>
      <c r="AG229" s="61">
        <f t="shared" ref="AG229" si="686">IF($C$15&gt;($M$3-$M$5)/-($G$3-$G$5),"",IF(AE229="","",AE229*$G$3+$M$3))</f>
        <v>773219.49187838368</v>
      </c>
    </row>
    <row r="230" spans="1:33" x14ac:dyDescent="0.5500000000000000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60">
        <f t="shared" ref="AC230" si="687">IFERROR(AC229,"")</f>
        <v>116.49312786339081</v>
      </c>
      <c r="AD230" s="61">
        <f t="shared" ref="AD230" si="688">IF(AC230="","",AC230*$G$3+$M$3)</f>
        <v>417534.36068304593</v>
      </c>
      <c r="AE230" s="60">
        <f t="shared" ref="AE230" si="689">IFERROR(AE229,"")</f>
        <v>45.356101624323273</v>
      </c>
      <c r="AF230" s="61">
        <f t="shared" ref="AF230:AG230" si="690">IF($C$15&gt;($M$3-$M$5)/-($G$3-$G$5),"",IF(AE230="","",$P$18))</f>
        <v>500000</v>
      </c>
      <c r="AG230" s="61">
        <f t="shared" si="690"/>
        <v>500000</v>
      </c>
    </row>
    <row r="231" spans="1:33" x14ac:dyDescent="0.5500000000000000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60">
        <f>IF($C$15&gt;($M$3-$M$5)/-($G$3-$G$5),AC230+($C$15-($M$3-$M$5)/-($G$3-$G$5))/342,IFERROR(IF(AC230+((($M$3-$M$5)/($G$3-$G$5)*-1)-$C$15)/343&gt;($M$3-$M$5)/-($G$3-$G$5),MAX($AC$31:AC230),AC230+((($M$3-$M$5)/($G$3-$G$5)*-1)-$C$15)/343),MAX($AC$31:AC230)))</f>
        <v>116.65972511453617</v>
      </c>
      <c r="AD231" s="61">
        <f t="shared" ref="AD231" si="691">IF(AC231="","",AC231*$G$5+$M$5)</f>
        <v>133319.45022907233</v>
      </c>
      <c r="AE231" s="60">
        <f>IF($C$15&gt;($M$3-$M$5)/-($G$3-$G$5),"",IFERROR(IF(AE230+(($M$3-$M$5)/($G$3-$G$5)*-1)/343&gt;$AC$24,MAX($AE$31:AE230),AE230+((($M$3-$M$5)/($G$3-$G$5)*-1))/343),MAX($AE$31:AE230)))</f>
        <v>45.814244064973003</v>
      </c>
      <c r="AF231" s="61">
        <f t="shared" ref="AF231" si="692">IF($C$15&gt;($M$3-$M$5)/-($G$3-$G$5),"",IF(AE231="","",AE231*$G$5+$M$5))</f>
        <v>-8371.5118700539897</v>
      </c>
      <c r="AG231" s="61">
        <f t="shared" ref="AG231" si="693">IF($C$15&gt;($M$3-$M$5)/-($G$3-$G$5),"",IF(AE231="","",AE231*$G$3+$M$3))</f>
        <v>770928.77967513492</v>
      </c>
    </row>
    <row r="232" spans="1:33" x14ac:dyDescent="0.5500000000000000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60">
        <f t="shared" ref="AC232" si="694">IFERROR(AC231,"")</f>
        <v>116.65972511453617</v>
      </c>
      <c r="AD232" s="61">
        <f t="shared" ref="AD232" si="695">IF(AC232="","",AC232*$G$3+$M$3)</f>
        <v>416701.37442731916</v>
      </c>
      <c r="AE232" s="60">
        <f t="shared" ref="AE232" si="696">IFERROR(AE231,"")</f>
        <v>45.814244064973003</v>
      </c>
      <c r="AF232" s="61">
        <f t="shared" ref="AF232:AG232" si="697">IF($C$15&gt;($M$3-$M$5)/-($G$3-$G$5),"",IF(AE232="","",$P$18))</f>
        <v>500000</v>
      </c>
      <c r="AG232" s="61">
        <f t="shared" si="697"/>
        <v>500000</v>
      </c>
    </row>
    <row r="233" spans="1:33" x14ac:dyDescent="0.5500000000000000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60">
        <f>IF($C$15&gt;($M$3-$M$5)/-($G$3-$G$5),AC232+($C$15-($M$3-$M$5)/-($G$3-$G$5))/342,IFERROR(IF(AC232+((($M$3-$M$5)/($G$3-$G$5)*-1)-$C$15)/343&gt;($M$3-$M$5)/-($G$3-$G$5),MAX($AC$31:AC232),AC232+((($M$3-$M$5)/($G$3-$G$5)*-1)-$C$15)/343),MAX($AC$31:AC232)))</f>
        <v>116.82632236568153</v>
      </c>
      <c r="AD233" s="61">
        <f t="shared" ref="AD233" si="698">IF(AC233="","",AC233*$G$5+$M$5)</f>
        <v>133652.64473136308</v>
      </c>
      <c r="AE233" s="60">
        <f>IF($C$15&gt;($M$3-$M$5)/-($G$3-$G$5),"",IFERROR(IF(AE232+(($M$3-$M$5)/($G$3-$G$5)*-1)/343&gt;$AC$24,MAX($AE$31:AE232),AE232+((($M$3-$M$5)/($G$3-$G$5)*-1))/343),MAX($AE$31:AE232)))</f>
        <v>46.272386505622734</v>
      </c>
      <c r="AF233" s="61">
        <f t="shared" ref="AF233" si="699">IF($C$15&gt;($M$3-$M$5)/-($G$3-$G$5),"",IF(AE233="","",AE233*$G$5+$M$5))</f>
        <v>-7455.2269887545262</v>
      </c>
      <c r="AG233" s="61">
        <f t="shared" ref="AG233" si="700">IF($C$15&gt;($M$3-$M$5)/-($G$3-$G$5),"",IF(AE233="","",AE233*$G$3+$M$3))</f>
        <v>768638.06747188629</v>
      </c>
    </row>
    <row r="234" spans="1:33" x14ac:dyDescent="0.5500000000000000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60">
        <f t="shared" ref="AC234" si="701">IFERROR(AC233,"")</f>
        <v>116.82632236568153</v>
      </c>
      <c r="AD234" s="61">
        <f t="shared" ref="AD234" si="702">IF(AC234="","",AC234*$G$3+$M$3)</f>
        <v>415868.38817159238</v>
      </c>
      <c r="AE234" s="60">
        <f t="shared" ref="AE234" si="703">IFERROR(AE233,"")</f>
        <v>46.272386505622734</v>
      </c>
      <c r="AF234" s="61">
        <f t="shared" ref="AF234:AG234" si="704">IF($C$15&gt;($M$3-$M$5)/-($G$3-$G$5),"",IF(AE234="","",$P$18))</f>
        <v>500000</v>
      </c>
      <c r="AG234" s="61">
        <f t="shared" si="704"/>
        <v>500000</v>
      </c>
    </row>
    <row r="235" spans="1:33" x14ac:dyDescent="0.5500000000000000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60">
        <f>IF($C$15&gt;($M$3-$M$5)/-($G$3-$G$5),AC234+($C$15-($M$3-$M$5)/-($G$3-$G$5))/342,IFERROR(IF(AC234+((($M$3-$M$5)/($G$3-$G$5)*-1)-$C$15)/343&gt;($M$3-$M$5)/-($G$3-$G$5),MAX($AC$31:AC234),AC234+((($M$3-$M$5)/($G$3-$G$5)*-1)-$C$15)/343),MAX($AC$31:AC234)))</f>
        <v>116.9929196168269</v>
      </c>
      <c r="AD235" s="61">
        <f t="shared" ref="AD235" si="705">IF(AC235="","",AC235*$G$5+$M$5)</f>
        <v>133985.83923365379</v>
      </c>
      <c r="AE235" s="60">
        <f>IF($C$15&gt;($M$3-$M$5)/-($G$3-$G$5),"",IFERROR(IF(AE234+(($M$3-$M$5)/($G$3-$G$5)*-1)/343&gt;$AC$24,MAX($AE$31:AE234),AE234+((($M$3-$M$5)/($G$3-$G$5)*-1))/343),MAX($AE$31:AE234)))</f>
        <v>46.730528946272464</v>
      </c>
      <c r="AF235" s="61">
        <f t="shared" ref="AF235" si="706">IF($C$15&gt;($M$3-$M$5)/-($G$3-$G$5),"",IF(AE235="","",AE235*$G$5+$M$5))</f>
        <v>-6538.9421074550773</v>
      </c>
      <c r="AG235" s="61">
        <f t="shared" ref="AG235" si="707">IF($C$15&gt;($M$3-$M$5)/-($G$3-$G$5),"",IF(AE235="","",AE235*$G$3+$M$3))</f>
        <v>766347.35526863765</v>
      </c>
    </row>
    <row r="236" spans="1:33" x14ac:dyDescent="0.5500000000000000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60">
        <f t="shared" ref="AC236" si="708">IFERROR(AC235,"")</f>
        <v>116.9929196168269</v>
      </c>
      <c r="AD236" s="61">
        <f t="shared" ref="AD236" si="709">IF(AC236="","",AC236*$G$3+$M$3)</f>
        <v>415035.40191586548</v>
      </c>
      <c r="AE236" s="60">
        <f t="shared" ref="AE236" si="710">IFERROR(AE235,"")</f>
        <v>46.730528946272464</v>
      </c>
      <c r="AF236" s="61">
        <f t="shared" ref="AF236:AG236" si="711">IF($C$15&gt;($M$3-$M$5)/-($G$3-$G$5),"",IF(AE236="","",$P$18))</f>
        <v>500000</v>
      </c>
      <c r="AG236" s="61">
        <f t="shared" si="711"/>
        <v>500000</v>
      </c>
    </row>
    <row r="237" spans="1:33" x14ac:dyDescent="0.5500000000000000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60">
        <f>IF($C$15&gt;($M$3-$M$5)/-($G$3-$G$5),AC236+($C$15-($M$3-$M$5)/-($G$3-$G$5))/342,IFERROR(IF(AC236+((($M$3-$M$5)/($G$3-$G$5)*-1)-$C$15)/343&gt;($M$3-$M$5)/-($G$3-$G$5),MAX($AC$31:AC236),AC236+((($M$3-$M$5)/($G$3-$G$5)*-1)-$C$15)/343),MAX($AC$31:AC236)))</f>
        <v>117.15951686797226</v>
      </c>
      <c r="AD237" s="61">
        <f t="shared" ref="AD237" si="712">IF(AC237="","",AC237*$G$5+$M$5)</f>
        <v>134319.03373594451</v>
      </c>
      <c r="AE237" s="60">
        <f>IF($C$15&gt;($M$3-$M$5)/-($G$3-$G$5),"",IFERROR(IF(AE236+(($M$3-$M$5)/($G$3-$G$5)*-1)/343&gt;$AC$24,MAX($AE$31:AE236),AE236+((($M$3-$M$5)/($G$3-$G$5)*-1))/343),MAX($AE$31:AE236)))</f>
        <v>47.188671386922195</v>
      </c>
      <c r="AF237" s="61">
        <f t="shared" ref="AF237" si="713">IF($C$15&gt;($M$3-$M$5)/-($G$3-$G$5),"",IF(AE237="","",AE237*$G$5+$M$5))</f>
        <v>-5622.6572261556139</v>
      </c>
      <c r="AG237" s="61">
        <f t="shared" ref="AG237" si="714">IF($C$15&gt;($M$3-$M$5)/-($G$3-$G$5),"",IF(AE237="","",AE237*$G$3+$M$3))</f>
        <v>764056.64306538901</v>
      </c>
    </row>
    <row r="238" spans="1:33" x14ac:dyDescent="0.5500000000000000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60">
        <f t="shared" ref="AC238" si="715">IFERROR(AC237,"")</f>
        <v>117.15951686797226</v>
      </c>
      <c r="AD238" s="61">
        <f t="shared" ref="AD238" si="716">IF(AC238="","",AC238*$G$3+$M$3)</f>
        <v>414202.41566013871</v>
      </c>
      <c r="AE238" s="60">
        <f t="shared" ref="AE238" si="717">IFERROR(AE237,"")</f>
        <v>47.188671386922195</v>
      </c>
      <c r="AF238" s="61">
        <f t="shared" ref="AF238:AG238" si="718">IF($C$15&gt;($M$3-$M$5)/-($G$3-$G$5),"",IF(AE238="","",$P$18))</f>
        <v>500000</v>
      </c>
      <c r="AG238" s="61">
        <f t="shared" si="718"/>
        <v>500000</v>
      </c>
    </row>
    <row r="239" spans="1:33" x14ac:dyDescent="0.5500000000000000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60">
        <f>IF($C$15&gt;($M$3-$M$5)/-($G$3-$G$5),AC238+($C$15-($M$3-$M$5)/-($G$3-$G$5))/342,IFERROR(IF(AC238+((($M$3-$M$5)/($G$3-$G$5)*-1)-$C$15)/343&gt;($M$3-$M$5)/-($G$3-$G$5),MAX($AC$31:AC238),AC238+((($M$3-$M$5)/($G$3-$G$5)*-1)-$C$15)/343),MAX($AC$31:AC238)))</f>
        <v>117.32611411911762</v>
      </c>
      <c r="AD239" s="61">
        <f t="shared" ref="AD239" si="719">IF(AC239="","",AC239*$G$5+$M$5)</f>
        <v>134652.22823823523</v>
      </c>
      <c r="AE239" s="60">
        <f>IF($C$15&gt;($M$3-$M$5)/-($G$3-$G$5),"",IFERROR(IF(AE238+(($M$3-$M$5)/($G$3-$G$5)*-1)/343&gt;$AC$24,MAX($AE$31:AE238),AE238+((($M$3-$M$5)/($G$3-$G$5)*-1))/343),MAX($AE$31:AE238)))</f>
        <v>47.646813827571926</v>
      </c>
      <c r="AF239" s="61">
        <f t="shared" ref="AF239" si="720">IF($C$15&gt;($M$3-$M$5)/-($G$3-$G$5),"",IF(AE239="","",AE239*$G$5+$M$5))</f>
        <v>-4706.3723448561504</v>
      </c>
      <c r="AG239" s="61">
        <f t="shared" ref="AG239" si="721">IF($C$15&gt;($M$3-$M$5)/-($G$3-$G$5),"",IF(AE239="","",AE239*$G$3+$M$3))</f>
        <v>761765.93086214038</v>
      </c>
    </row>
    <row r="240" spans="1:33" x14ac:dyDescent="0.5500000000000000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60">
        <f t="shared" ref="AC240" si="722">IFERROR(AC239,"")</f>
        <v>117.32611411911762</v>
      </c>
      <c r="AD240" s="61">
        <f t="shared" ref="AD240" si="723">IF(AC240="","",AC240*$G$3+$M$3)</f>
        <v>413369.42940441193</v>
      </c>
      <c r="AE240" s="60">
        <f t="shared" ref="AE240" si="724">IFERROR(AE239,"")</f>
        <v>47.646813827571926</v>
      </c>
      <c r="AF240" s="61">
        <f t="shared" ref="AF240:AG240" si="725">IF($C$15&gt;($M$3-$M$5)/-($G$3-$G$5),"",IF(AE240="","",$P$18))</f>
        <v>500000</v>
      </c>
      <c r="AG240" s="61">
        <f t="shared" si="725"/>
        <v>500000</v>
      </c>
    </row>
    <row r="241" spans="1:33" x14ac:dyDescent="0.5500000000000000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60">
        <f>IF($C$15&gt;($M$3-$M$5)/-($G$3-$G$5),AC240+($C$15-($M$3-$M$5)/-($G$3-$G$5))/342,IFERROR(IF(AC240+((($M$3-$M$5)/($G$3-$G$5)*-1)-$C$15)/343&gt;($M$3-$M$5)/-($G$3-$G$5),MAX($AC$31:AC240),AC240+((($M$3-$M$5)/($G$3-$G$5)*-1)-$C$15)/343),MAX($AC$31:AC240)))</f>
        <v>117.49271137026298</v>
      </c>
      <c r="AD241" s="61">
        <f t="shared" ref="AD241" si="726">IF(AC241="","",AC241*$G$5+$M$5)</f>
        <v>134985.42274052597</v>
      </c>
      <c r="AE241" s="60">
        <f>IF($C$15&gt;($M$3-$M$5)/-($G$3-$G$5),"",IFERROR(IF(AE240+(($M$3-$M$5)/($G$3-$G$5)*-1)/343&gt;$AC$24,MAX($AE$31:AE240),AE240+((($M$3-$M$5)/($G$3-$G$5)*-1))/343),MAX($AE$31:AE240)))</f>
        <v>48.104956268221656</v>
      </c>
      <c r="AF241" s="61">
        <f t="shared" ref="AF241" si="727">IF($C$15&gt;($M$3-$M$5)/-($G$3-$G$5),"",IF(AE241="","",AE241*$G$5+$M$5))</f>
        <v>-3790.087463556687</v>
      </c>
      <c r="AG241" s="61">
        <f t="shared" ref="AG241" si="728">IF($C$15&gt;($M$3-$M$5)/-($G$3-$G$5),"",IF(AE241="","",AE241*$G$3+$M$3))</f>
        <v>759475.21865889174</v>
      </c>
    </row>
    <row r="242" spans="1:33" x14ac:dyDescent="0.5500000000000000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60">
        <f t="shared" ref="AC242" si="729">IFERROR(AC241,"")</f>
        <v>117.49271137026298</v>
      </c>
      <c r="AD242" s="61">
        <f t="shared" ref="AD242" si="730">IF(AC242="","",AC242*$G$3+$M$3)</f>
        <v>412536.44314868504</v>
      </c>
      <c r="AE242" s="60">
        <f t="shared" ref="AE242" si="731">IFERROR(AE241,"")</f>
        <v>48.104956268221656</v>
      </c>
      <c r="AF242" s="61">
        <f t="shared" ref="AF242:AG242" si="732">IF($C$15&gt;($M$3-$M$5)/-($G$3-$G$5),"",IF(AE242="","",$P$18))</f>
        <v>500000</v>
      </c>
      <c r="AG242" s="61">
        <f t="shared" si="732"/>
        <v>500000</v>
      </c>
    </row>
    <row r="243" spans="1:33" x14ac:dyDescent="0.5500000000000000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60">
        <f>IF($C$15&gt;($M$3-$M$5)/-($G$3-$G$5),AC242+($C$15-($M$3-$M$5)/-($G$3-$G$5))/342,IFERROR(IF(AC242+((($M$3-$M$5)/($G$3-$G$5)*-1)-$C$15)/343&gt;($M$3-$M$5)/-($G$3-$G$5),MAX($AC$31:AC242),AC242+((($M$3-$M$5)/($G$3-$G$5)*-1)-$C$15)/343),MAX($AC$31:AC242)))</f>
        <v>117.65930862140834</v>
      </c>
      <c r="AD243" s="61">
        <f t="shared" ref="AD243" si="733">IF(AC243="","",AC243*$G$5+$M$5)</f>
        <v>135318.61724281669</v>
      </c>
      <c r="AE243" s="60">
        <f>IF($C$15&gt;($M$3-$M$5)/-($G$3-$G$5),"",IFERROR(IF(AE242+(($M$3-$M$5)/($G$3-$G$5)*-1)/343&gt;$AC$24,MAX($AE$31:AE242),AE242+((($M$3-$M$5)/($G$3-$G$5)*-1))/343),MAX($AE$31:AE242)))</f>
        <v>48.563098708871387</v>
      </c>
      <c r="AF243" s="61">
        <f t="shared" ref="AF243" si="734">IF($C$15&gt;($M$3-$M$5)/-($G$3-$G$5),"",IF(AE243="","",AE243*$G$5+$M$5))</f>
        <v>-2873.8025822572235</v>
      </c>
      <c r="AG243" s="61">
        <f t="shared" ref="AG243" si="735">IF($C$15&gt;($M$3-$M$5)/-($G$3-$G$5),"",IF(AE243="","",AE243*$G$3+$M$3))</f>
        <v>757184.5064556431</v>
      </c>
    </row>
    <row r="244" spans="1:33" x14ac:dyDescent="0.5500000000000000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60">
        <f t="shared" ref="AC244" si="736">IFERROR(AC243,"")</f>
        <v>117.65930862140834</v>
      </c>
      <c r="AD244" s="61">
        <f t="shared" ref="AD244" si="737">IF(AC244="","",AC244*$G$3+$M$3)</f>
        <v>411703.45689295826</v>
      </c>
      <c r="AE244" s="60">
        <f t="shared" ref="AE244" si="738">IFERROR(AE243,"")</f>
        <v>48.563098708871387</v>
      </c>
      <c r="AF244" s="61">
        <f t="shared" ref="AF244:AG244" si="739">IF($C$15&gt;($M$3-$M$5)/-($G$3-$G$5),"",IF(AE244="","",$P$18))</f>
        <v>500000</v>
      </c>
      <c r="AG244" s="61">
        <f t="shared" si="739"/>
        <v>500000</v>
      </c>
    </row>
    <row r="245" spans="1:33" x14ac:dyDescent="0.5500000000000000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60">
        <f>IF($C$15&gt;($M$3-$M$5)/-($G$3-$G$5),AC244+($C$15-($M$3-$M$5)/-($G$3-$G$5))/342,IFERROR(IF(AC244+((($M$3-$M$5)/($G$3-$G$5)*-1)-$C$15)/343&gt;($M$3-$M$5)/-($G$3-$G$5),MAX($AC$31:AC244),AC244+((($M$3-$M$5)/($G$3-$G$5)*-1)-$C$15)/343),MAX($AC$31:AC244)))</f>
        <v>117.8259058725537</v>
      </c>
      <c r="AD245" s="61">
        <f t="shared" ref="AD245" si="740">IF(AC245="","",AC245*$G$5+$M$5)</f>
        <v>135651.81174510741</v>
      </c>
      <c r="AE245" s="60">
        <f>IF($C$15&gt;($M$3-$M$5)/-($G$3-$G$5),"",IFERROR(IF(AE244+(($M$3-$M$5)/($G$3-$G$5)*-1)/343&gt;$AC$24,MAX($AE$31:AE244),AE244+((($M$3-$M$5)/($G$3-$G$5)*-1))/343),MAX($AE$31:AE244)))</f>
        <v>49.021241149521117</v>
      </c>
      <c r="AF245" s="61">
        <f t="shared" ref="AF245" si="741">IF($C$15&gt;($M$3-$M$5)/-($G$3-$G$5),"",IF(AE245="","",AE245*$G$5+$M$5))</f>
        <v>-1957.5177009577601</v>
      </c>
      <c r="AG245" s="61">
        <f t="shared" ref="AG245" si="742">IF($C$15&gt;($M$3-$M$5)/-($G$3-$G$5),"",IF(AE245="","",AE245*$G$3+$M$3))</f>
        <v>754893.79425239447</v>
      </c>
    </row>
    <row r="246" spans="1:33" x14ac:dyDescent="0.5500000000000000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60">
        <f t="shared" ref="AC246" si="743">IFERROR(AC245,"")</f>
        <v>117.8259058725537</v>
      </c>
      <c r="AD246" s="61">
        <f t="shared" ref="AD246" si="744">IF(AC246="","",AC246*$G$3+$M$3)</f>
        <v>410870.47063723148</v>
      </c>
      <c r="AE246" s="60">
        <f t="shared" ref="AE246" si="745">IFERROR(AE245,"")</f>
        <v>49.021241149521117</v>
      </c>
      <c r="AF246" s="61">
        <f t="shared" ref="AF246:AG246" si="746">IF($C$15&gt;($M$3-$M$5)/-($G$3-$G$5),"",IF(AE246="","",$P$18))</f>
        <v>500000</v>
      </c>
      <c r="AG246" s="61">
        <f t="shared" si="746"/>
        <v>500000</v>
      </c>
    </row>
    <row r="247" spans="1:33" x14ac:dyDescent="0.5500000000000000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60">
        <f>IF($C$15&gt;($M$3-$M$5)/-($G$3-$G$5),AC246+($C$15-($M$3-$M$5)/-($G$3-$G$5))/342,IFERROR(IF(AC246+((($M$3-$M$5)/($G$3-$G$5)*-1)-$C$15)/343&gt;($M$3-$M$5)/-($G$3-$G$5),MAX($AC$31:AC246),AC246+((($M$3-$M$5)/($G$3-$G$5)*-1)-$C$15)/343),MAX($AC$31:AC246)))</f>
        <v>117.99250312369907</v>
      </c>
      <c r="AD247" s="61">
        <f t="shared" ref="AD247" si="747">IF(AC247="","",AC247*$G$5+$M$5)</f>
        <v>135985.00624739812</v>
      </c>
      <c r="AE247" s="60">
        <f>IF($C$15&gt;($M$3-$M$5)/-($G$3-$G$5),"",IFERROR(IF(AE246+(($M$3-$M$5)/($G$3-$G$5)*-1)/343&gt;$AC$24,MAX($AE$31:AE246),AE246+((($M$3-$M$5)/($G$3-$G$5)*-1))/343),MAX($AE$31:AE246)))</f>
        <v>49.479383590170848</v>
      </c>
      <c r="AF247" s="61">
        <f t="shared" ref="AF247" si="748">IF($C$15&gt;($M$3-$M$5)/-($G$3-$G$5),"",IF(AE247="","",AE247*$G$5+$M$5))</f>
        <v>-1041.2328196583112</v>
      </c>
      <c r="AG247" s="61">
        <f t="shared" ref="AG247" si="749">IF($C$15&gt;($M$3-$M$5)/-($G$3-$G$5),"",IF(AE247="","",AE247*$G$3+$M$3))</f>
        <v>752603.08204914583</v>
      </c>
    </row>
    <row r="248" spans="1:33" x14ac:dyDescent="0.5500000000000000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60">
        <f t="shared" ref="AC248" si="750">IFERROR(AC247,"")</f>
        <v>117.99250312369907</v>
      </c>
      <c r="AD248" s="61">
        <f t="shared" ref="AD248" si="751">IF(AC248="","",AC248*$G$3+$M$3)</f>
        <v>410037.48438150471</v>
      </c>
      <c r="AE248" s="60">
        <f t="shared" ref="AE248" si="752">IFERROR(AE247,"")</f>
        <v>49.479383590170848</v>
      </c>
      <c r="AF248" s="61">
        <f t="shared" ref="AF248:AG248" si="753">IF($C$15&gt;($M$3-$M$5)/-($G$3-$G$5),"",IF(AE248="","",$P$18))</f>
        <v>500000</v>
      </c>
      <c r="AG248" s="61">
        <f t="shared" si="753"/>
        <v>500000</v>
      </c>
    </row>
    <row r="249" spans="1:33" x14ac:dyDescent="0.5500000000000000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60">
        <f>IF($C$15&gt;($M$3-$M$5)/-($G$3-$G$5),AC248+($C$15-($M$3-$M$5)/-($G$3-$G$5))/342,IFERROR(IF(AC248+((($M$3-$M$5)/($G$3-$G$5)*-1)-$C$15)/343&gt;($M$3-$M$5)/-($G$3-$G$5),MAX($AC$31:AC248),AC248+((($M$3-$M$5)/($G$3-$G$5)*-1)-$C$15)/343),MAX($AC$31:AC248)))</f>
        <v>118.15910037484443</v>
      </c>
      <c r="AD249" s="61">
        <f t="shared" ref="AD249" si="754">IF(AC249="","",AC249*$G$5+$M$5)</f>
        <v>136318.20074968887</v>
      </c>
      <c r="AE249" s="60">
        <f>IF($C$15&gt;($M$3-$M$5)/-($G$3-$G$5),"",IFERROR(IF(AE248+(($M$3-$M$5)/($G$3-$G$5)*-1)/343&gt;$AC$24,MAX($AE$31:AE248),AE248+((($M$3-$M$5)/($G$3-$G$5)*-1))/343),MAX($AE$31:AE248)))</f>
        <v>49.937526030820578</v>
      </c>
      <c r="AF249" s="61">
        <f t="shared" ref="AF249" si="755">IF($C$15&gt;($M$3-$M$5)/-($G$3-$G$5),"",IF(AE249="","",AE249*$G$5+$M$5))</f>
        <v>-124.94793835884775</v>
      </c>
      <c r="AG249" s="61">
        <f t="shared" ref="AG249" si="756">IF($C$15&gt;($M$3-$M$5)/-($G$3-$G$5),"",IF(AE249="","",AE249*$G$3+$M$3))</f>
        <v>750312.36984589708</v>
      </c>
    </row>
    <row r="250" spans="1:33" x14ac:dyDescent="0.5500000000000000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60">
        <f t="shared" ref="AC250" si="757">IFERROR(AC249,"")</f>
        <v>118.15910037484443</v>
      </c>
      <c r="AD250" s="61">
        <f t="shared" ref="AD250" si="758">IF(AC250="","",AC250*$G$3+$M$3)</f>
        <v>409204.49812577781</v>
      </c>
      <c r="AE250" s="60">
        <f t="shared" ref="AE250" si="759">IFERROR(AE249,"")</f>
        <v>49.937526030820578</v>
      </c>
      <c r="AF250" s="61">
        <f t="shared" ref="AF250:AG250" si="760">IF($C$15&gt;($M$3-$M$5)/-($G$3-$G$5),"",IF(AE250="","",$P$18))</f>
        <v>500000</v>
      </c>
      <c r="AG250" s="61">
        <f t="shared" si="760"/>
        <v>500000</v>
      </c>
    </row>
    <row r="251" spans="1:33" x14ac:dyDescent="0.5500000000000000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60">
        <f>IF($C$15&gt;($M$3-$M$5)/-($G$3-$G$5),AC250+($C$15-($M$3-$M$5)/-($G$3-$G$5))/342,IFERROR(IF(AC250+((($M$3-$M$5)/($G$3-$G$5)*-1)-$C$15)/343&gt;($M$3-$M$5)/-($G$3-$G$5),MAX($AC$31:AC250),AC250+((($M$3-$M$5)/($G$3-$G$5)*-1)-$C$15)/343),MAX($AC$31:AC250)))</f>
        <v>118.32569762598979</v>
      </c>
      <c r="AD251" s="61">
        <f t="shared" ref="AD251" si="761">IF(AC251="","",AC251*$G$5+$M$5)</f>
        <v>136651.39525197959</v>
      </c>
      <c r="AE251" s="60">
        <f>IF($C$15&gt;($M$3-$M$5)/-($G$3-$G$5),"",IFERROR(IF(AE250+(($M$3-$M$5)/($G$3-$G$5)*-1)/343&gt;$AC$24,MAX($AE$31:AE250),AE250+((($M$3-$M$5)/($G$3-$G$5)*-1))/343),MAX($AE$31:AE250)))</f>
        <v>50.395668471470309</v>
      </c>
      <c r="AF251" s="61">
        <f t="shared" ref="AF251" si="762">IF($C$15&gt;($M$3-$M$5)/-($G$3-$G$5),"",IF(AE251="","",AE251*$G$5+$M$5))</f>
        <v>791.3369429406157</v>
      </c>
      <c r="AG251" s="61">
        <f t="shared" ref="AG251" si="763">IF($C$15&gt;($M$3-$M$5)/-($G$3-$G$5),"",IF(AE251="","",AE251*$G$3+$M$3))</f>
        <v>748021.65764264844</v>
      </c>
    </row>
    <row r="252" spans="1:33" x14ac:dyDescent="0.5500000000000000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60">
        <f t="shared" ref="AC252" si="764">IFERROR(AC251,"")</f>
        <v>118.32569762598979</v>
      </c>
      <c r="AD252" s="61">
        <f t="shared" ref="AD252" si="765">IF(AC252="","",AC252*$G$3+$M$3)</f>
        <v>408371.51187005104</v>
      </c>
      <c r="AE252" s="60">
        <f t="shared" ref="AE252" si="766">IFERROR(AE251,"")</f>
        <v>50.395668471470309</v>
      </c>
      <c r="AF252" s="61">
        <f t="shared" ref="AF252:AG252" si="767">IF($C$15&gt;($M$3-$M$5)/-($G$3-$G$5),"",IF(AE252="","",$P$18))</f>
        <v>500000</v>
      </c>
      <c r="AG252" s="61">
        <f t="shared" si="767"/>
        <v>500000</v>
      </c>
    </row>
    <row r="253" spans="1:33" x14ac:dyDescent="0.5500000000000000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60">
        <f>IF($C$15&gt;($M$3-$M$5)/-($G$3-$G$5),AC252+($C$15-($M$3-$M$5)/-($G$3-$G$5))/342,IFERROR(IF(AC252+((($M$3-$M$5)/($G$3-$G$5)*-1)-$C$15)/343&gt;($M$3-$M$5)/-($G$3-$G$5),MAX($AC$31:AC252),AC252+((($M$3-$M$5)/($G$3-$G$5)*-1)-$C$15)/343),MAX($AC$31:AC252)))</f>
        <v>118.49229487713515</v>
      </c>
      <c r="AD253" s="61">
        <f t="shared" ref="AD253" si="768">IF(AC253="","",AC253*$G$5+$M$5)</f>
        <v>136984.5897542703</v>
      </c>
      <c r="AE253" s="60">
        <f>IF($C$15&gt;($M$3-$M$5)/-($G$3-$G$5),"",IFERROR(IF(AE252+(($M$3-$M$5)/($G$3-$G$5)*-1)/343&gt;$AC$24,MAX($AE$31:AE252),AE252+((($M$3-$M$5)/($G$3-$G$5)*-1))/343),MAX($AE$31:AE252)))</f>
        <v>50.853810912120039</v>
      </c>
      <c r="AF253" s="61">
        <f t="shared" ref="AF253" si="769">IF($C$15&gt;($M$3-$M$5)/-($G$3-$G$5),"",IF(AE253="","",AE253*$G$5+$M$5))</f>
        <v>1707.6218242400791</v>
      </c>
      <c r="AG253" s="61">
        <f t="shared" ref="AG253" si="770">IF($C$15&gt;($M$3-$M$5)/-($G$3-$G$5),"",IF(AE253="","",AE253*$G$3+$M$3))</f>
        <v>745730.9454393998</v>
      </c>
    </row>
    <row r="254" spans="1:33" x14ac:dyDescent="0.5500000000000000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60">
        <f t="shared" ref="AC254" si="771">IFERROR(AC253,"")</f>
        <v>118.49229487713515</v>
      </c>
      <c r="AD254" s="61">
        <f t="shared" ref="AD254" si="772">IF(AC254="","",AC254*$G$3+$M$3)</f>
        <v>407538.52561432426</v>
      </c>
      <c r="AE254" s="60">
        <f t="shared" ref="AE254" si="773">IFERROR(AE253,"")</f>
        <v>50.853810912120039</v>
      </c>
      <c r="AF254" s="61">
        <f t="shared" ref="AF254:AG254" si="774">IF($C$15&gt;($M$3-$M$5)/-($G$3-$G$5),"",IF(AE254="","",$P$18))</f>
        <v>500000</v>
      </c>
      <c r="AG254" s="61">
        <f t="shared" si="774"/>
        <v>500000</v>
      </c>
    </row>
    <row r="255" spans="1:33" x14ac:dyDescent="0.5500000000000000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60">
        <f>IF($C$15&gt;($M$3-$M$5)/-($G$3-$G$5),AC254+($C$15-($M$3-$M$5)/-($G$3-$G$5))/342,IFERROR(IF(AC254+((($M$3-$M$5)/($G$3-$G$5)*-1)-$C$15)/343&gt;($M$3-$M$5)/-($G$3-$G$5),MAX($AC$31:AC254),AC254+((($M$3-$M$5)/($G$3-$G$5)*-1)-$C$15)/343),MAX($AC$31:AC254)))</f>
        <v>118.65889212828051</v>
      </c>
      <c r="AD255" s="61">
        <f t="shared" ref="AD255" si="775">IF(AC255="","",AC255*$G$5+$M$5)</f>
        <v>137317.78425656102</v>
      </c>
      <c r="AE255" s="60">
        <f>IF($C$15&gt;($M$3-$M$5)/-($G$3-$G$5),"",IFERROR(IF(AE254+(($M$3-$M$5)/($G$3-$G$5)*-1)/343&gt;$AC$24,MAX($AE$31:AE254),AE254+((($M$3-$M$5)/($G$3-$G$5)*-1))/343),MAX($AE$31:AE254)))</f>
        <v>51.31195335276977</v>
      </c>
      <c r="AF255" s="61">
        <f t="shared" ref="AF255" si="776">IF($C$15&gt;($M$3-$M$5)/-($G$3-$G$5),"",IF(AE255="","",AE255*$G$5+$M$5))</f>
        <v>2623.9067055395426</v>
      </c>
      <c r="AG255" s="61">
        <f t="shared" ref="AG255" si="777">IF($C$15&gt;($M$3-$M$5)/-($G$3-$G$5),"",IF(AE255="","",AE255*$G$3+$M$3))</f>
        <v>743440.23323615117</v>
      </c>
    </row>
    <row r="256" spans="1:33" x14ac:dyDescent="0.5500000000000000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60">
        <f t="shared" ref="AC256" si="778">IFERROR(AC255,"")</f>
        <v>118.65889212828051</v>
      </c>
      <c r="AD256" s="61">
        <f t="shared" ref="AD256" si="779">IF(AC256="","",AC256*$G$3+$M$3)</f>
        <v>406705.53935859748</v>
      </c>
      <c r="AE256" s="60">
        <f t="shared" ref="AE256" si="780">IFERROR(AE255,"")</f>
        <v>51.31195335276977</v>
      </c>
      <c r="AF256" s="61">
        <f t="shared" ref="AF256:AG256" si="781">IF($C$15&gt;($M$3-$M$5)/-($G$3-$G$5),"",IF(AE256="","",$P$18))</f>
        <v>500000</v>
      </c>
      <c r="AG256" s="61">
        <f t="shared" si="781"/>
        <v>500000</v>
      </c>
    </row>
    <row r="257" spans="1:33" x14ac:dyDescent="0.5500000000000000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60">
        <f>IF($C$15&gt;($M$3-$M$5)/-($G$3-$G$5),AC256+($C$15-($M$3-$M$5)/-($G$3-$G$5))/342,IFERROR(IF(AC256+((($M$3-$M$5)/($G$3-$G$5)*-1)-$C$15)/343&gt;($M$3-$M$5)/-($G$3-$G$5),MAX($AC$31:AC256),AC256+((($M$3-$M$5)/($G$3-$G$5)*-1)-$C$15)/343),MAX($AC$31:AC256)))</f>
        <v>118.82548937942587</v>
      </c>
      <c r="AD257" s="61">
        <f t="shared" ref="AD257" si="782">IF(AC257="","",AC257*$G$5+$M$5)</f>
        <v>137650.97875885174</v>
      </c>
      <c r="AE257" s="60">
        <f>IF($C$15&gt;($M$3-$M$5)/-($G$3-$G$5),"",IFERROR(IF(AE256+(($M$3-$M$5)/($G$3-$G$5)*-1)/343&gt;$AC$24,MAX($AE$31:AE256),AE256+((($M$3-$M$5)/($G$3-$G$5)*-1))/343),MAX($AE$31:AE256)))</f>
        <v>51.7700957934195</v>
      </c>
      <c r="AF257" s="61">
        <f t="shared" ref="AF257" si="783">IF($C$15&gt;($M$3-$M$5)/-($G$3-$G$5),"",IF(AE257="","",AE257*$G$5+$M$5))</f>
        <v>3540.191586839006</v>
      </c>
      <c r="AG257" s="61">
        <f t="shared" ref="AG257" si="784">IF($C$15&gt;($M$3-$M$5)/-($G$3-$G$5),"",IF(AE257="","",AE257*$G$3+$M$3))</f>
        <v>741149.52103290253</v>
      </c>
    </row>
    <row r="258" spans="1:33" x14ac:dyDescent="0.5500000000000000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60">
        <f t="shared" ref="AC258" si="785">IFERROR(AC257,"")</f>
        <v>118.82548937942587</v>
      </c>
      <c r="AD258" s="61">
        <f t="shared" ref="AD258" si="786">IF(AC258="","",AC258*$G$3+$M$3)</f>
        <v>405872.55310287059</v>
      </c>
      <c r="AE258" s="60">
        <f t="shared" ref="AE258" si="787">IFERROR(AE257,"")</f>
        <v>51.7700957934195</v>
      </c>
      <c r="AF258" s="61">
        <f t="shared" ref="AF258:AG258" si="788">IF($C$15&gt;($M$3-$M$5)/-($G$3-$G$5),"",IF(AE258="","",$P$18))</f>
        <v>500000</v>
      </c>
      <c r="AG258" s="61">
        <f t="shared" si="788"/>
        <v>500000</v>
      </c>
    </row>
    <row r="259" spans="1:33" x14ac:dyDescent="0.5500000000000000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60">
        <f>IF($C$15&gt;($M$3-$M$5)/-($G$3-$G$5),AC258+($C$15-($M$3-$M$5)/-($G$3-$G$5))/342,IFERROR(IF(AC258+((($M$3-$M$5)/($G$3-$G$5)*-1)-$C$15)/343&gt;($M$3-$M$5)/-($G$3-$G$5),MAX($AC$31:AC258),AC258+((($M$3-$M$5)/($G$3-$G$5)*-1)-$C$15)/343),MAX($AC$31:AC258)))</f>
        <v>118.99208663057124</v>
      </c>
      <c r="AD259" s="61">
        <f t="shared" ref="AD259" si="789">IF(AC259="","",AC259*$G$5+$M$5)</f>
        <v>137984.17326114248</v>
      </c>
      <c r="AE259" s="60">
        <f>IF($C$15&gt;($M$3-$M$5)/-($G$3-$G$5),"",IFERROR(IF(AE258+(($M$3-$M$5)/($G$3-$G$5)*-1)/343&gt;$AC$24,MAX($AE$31:AE258),AE258+((($M$3-$M$5)/($G$3-$G$5)*-1))/343),MAX($AE$31:AE258)))</f>
        <v>52.228238234069231</v>
      </c>
      <c r="AF259" s="61">
        <f t="shared" ref="AF259" si="790">IF($C$15&gt;($M$3-$M$5)/-($G$3-$G$5),"",IF(AE259="","",AE259*$G$5+$M$5))</f>
        <v>4456.4764681384549</v>
      </c>
      <c r="AG259" s="61">
        <f t="shared" ref="AG259" si="791">IF($C$15&gt;($M$3-$M$5)/-($G$3-$G$5),"",IF(AE259="","",AE259*$G$3+$M$3))</f>
        <v>738858.80882965378</v>
      </c>
    </row>
    <row r="260" spans="1:33" x14ac:dyDescent="0.5500000000000000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60">
        <f t="shared" ref="AC260" si="792">IFERROR(AC259,"")</f>
        <v>118.99208663057124</v>
      </c>
      <c r="AD260" s="61">
        <f t="shared" ref="AD260" si="793">IF(AC260="","",AC260*$G$3+$M$3)</f>
        <v>405039.56684714381</v>
      </c>
      <c r="AE260" s="60">
        <f t="shared" ref="AE260" si="794">IFERROR(AE259,"")</f>
        <v>52.228238234069231</v>
      </c>
      <c r="AF260" s="61">
        <f t="shared" ref="AF260:AG260" si="795">IF($C$15&gt;($M$3-$M$5)/-($G$3-$G$5),"",IF(AE260="","",$P$18))</f>
        <v>500000</v>
      </c>
      <c r="AG260" s="61">
        <f t="shared" si="795"/>
        <v>500000</v>
      </c>
    </row>
    <row r="261" spans="1:33" x14ac:dyDescent="0.5500000000000000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60">
        <f>IF($C$15&gt;($M$3-$M$5)/-($G$3-$G$5),AC260+($C$15-($M$3-$M$5)/-($G$3-$G$5))/342,IFERROR(IF(AC260+((($M$3-$M$5)/($G$3-$G$5)*-1)-$C$15)/343&gt;($M$3-$M$5)/-($G$3-$G$5),MAX($AC$31:AC260),AC260+((($M$3-$M$5)/($G$3-$G$5)*-1)-$C$15)/343),MAX($AC$31:AC260)))</f>
        <v>119.1586838817166</v>
      </c>
      <c r="AD261" s="61">
        <f t="shared" ref="AD261" si="796">IF(AC261="","",AC261*$G$5+$M$5)</f>
        <v>138317.3677634332</v>
      </c>
      <c r="AE261" s="60">
        <f>IF($C$15&gt;($M$3-$M$5)/-($G$3-$G$5),"",IFERROR(IF(AE260+(($M$3-$M$5)/($G$3-$G$5)*-1)/343&gt;$AC$24,MAX($AE$31:AE260),AE260+((($M$3-$M$5)/($G$3-$G$5)*-1))/343),MAX($AE$31:AE260)))</f>
        <v>52.686380674718961</v>
      </c>
      <c r="AF261" s="61">
        <f t="shared" ref="AF261" si="797">IF($C$15&gt;($M$3-$M$5)/-($G$3-$G$5),"",IF(AE261="","",AE261*$G$5+$M$5))</f>
        <v>5372.7613494379184</v>
      </c>
      <c r="AG261" s="61">
        <f t="shared" ref="AG261" si="798">IF($C$15&gt;($M$3-$M$5)/-($G$3-$G$5),"",IF(AE261="","",AE261*$G$3+$M$3))</f>
        <v>736568.09662640514</v>
      </c>
    </row>
    <row r="262" spans="1:33" x14ac:dyDescent="0.5500000000000000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60">
        <f t="shared" ref="AC262" si="799">IFERROR(AC261,"")</f>
        <v>119.1586838817166</v>
      </c>
      <c r="AD262" s="61">
        <f t="shared" ref="AD262" si="800">IF(AC262="","",AC262*$G$3+$M$3)</f>
        <v>404206.58059141703</v>
      </c>
      <c r="AE262" s="60">
        <f t="shared" ref="AE262" si="801">IFERROR(AE261,"")</f>
        <v>52.686380674718961</v>
      </c>
      <c r="AF262" s="61">
        <f t="shared" ref="AF262:AG262" si="802">IF($C$15&gt;($M$3-$M$5)/-($G$3-$G$5),"",IF(AE262="","",$P$18))</f>
        <v>500000</v>
      </c>
      <c r="AG262" s="61">
        <f t="shared" si="802"/>
        <v>500000</v>
      </c>
    </row>
    <row r="263" spans="1:33" x14ac:dyDescent="0.5500000000000000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60">
        <f>IF($C$15&gt;($M$3-$M$5)/-($G$3-$G$5),AC262+($C$15-($M$3-$M$5)/-($G$3-$G$5))/342,IFERROR(IF(AC262+((($M$3-$M$5)/($G$3-$G$5)*-1)-$C$15)/343&gt;($M$3-$M$5)/-($G$3-$G$5),MAX($AC$31:AC262),AC262+((($M$3-$M$5)/($G$3-$G$5)*-1)-$C$15)/343),MAX($AC$31:AC262)))</f>
        <v>119.32528113286196</v>
      </c>
      <c r="AD263" s="61">
        <f t="shared" ref="AD263" si="803">IF(AC263="","",AC263*$G$5+$M$5)</f>
        <v>138650.56226572391</v>
      </c>
      <c r="AE263" s="60">
        <f>IF($C$15&gt;($M$3-$M$5)/-($G$3-$G$5),"",IFERROR(IF(AE262+(($M$3-$M$5)/($G$3-$G$5)*-1)/343&gt;$AC$24,MAX($AE$31:AE262),AE262+((($M$3-$M$5)/($G$3-$G$5)*-1))/343),MAX($AE$31:AE262)))</f>
        <v>53.144523115368692</v>
      </c>
      <c r="AF263" s="61">
        <f t="shared" ref="AF263" si="804">IF($C$15&gt;($M$3-$M$5)/-($G$3-$G$5),"",IF(AE263="","",AE263*$G$5+$M$5))</f>
        <v>6289.0462307373818</v>
      </c>
      <c r="AG263" s="61">
        <f t="shared" ref="AG263" si="805">IF($C$15&gt;($M$3-$M$5)/-($G$3-$G$5),"",IF(AE263="","",AE263*$G$3+$M$3))</f>
        <v>734277.3844231565</v>
      </c>
    </row>
    <row r="264" spans="1:33" x14ac:dyDescent="0.5500000000000000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60">
        <f t="shared" ref="AC264" si="806">IFERROR(AC263,"")</f>
        <v>119.32528113286196</v>
      </c>
      <c r="AD264" s="61">
        <f t="shared" ref="AD264" si="807">IF(AC264="","",AC264*$G$3+$M$3)</f>
        <v>403373.59433569026</v>
      </c>
      <c r="AE264" s="60">
        <f t="shared" ref="AE264" si="808">IFERROR(AE263,"")</f>
        <v>53.144523115368692</v>
      </c>
      <c r="AF264" s="61">
        <f t="shared" ref="AF264:AG264" si="809">IF($C$15&gt;($M$3-$M$5)/-($G$3-$G$5),"",IF(AE264="","",$P$18))</f>
        <v>500000</v>
      </c>
      <c r="AG264" s="61">
        <f t="shared" si="809"/>
        <v>500000</v>
      </c>
    </row>
    <row r="265" spans="1:33" x14ac:dyDescent="0.5500000000000000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60">
        <f>IF($C$15&gt;($M$3-$M$5)/-($G$3-$G$5),AC264+($C$15-($M$3-$M$5)/-($G$3-$G$5))/342,IFERROR(IF(AC264+((($M$3-$M$5)/($G$3-$G$5)*-1)-$C$15)/343&gt;($M$3-$M$5)/-($G$3-$G$5),MAX($AC$31:AC264),AC264+((($M$3-$M$5)/($G$3-$G$5)*-1)-$C$15)/343),MAX($AC$31:AC264)))</f>
        <v>119.49187838400732</v>
      </c>
      <c r="AD265" s="61">
        <f t="shared" ref="AD265" si="810">IF(AC265="","",AC265*$G$5+$M$5)</f>
        <v>138983.75676801463</v>
      </c>
      <c r="AE265" s="60">
        <f>IF($C$15&gt;($M$3-$M$5)/-($G$3-$G$5),"",IFERROR(IF(AE264+(($M$3-$M$5)/($G$3-$G$5)*-1)/343&gt;$AC$24,MAX($AE$31:AE264),AE264+((($M$3-$M$5)/($G$3-$G$5)*-1))/343),MAX($AE$31:AE264)))</f>
        <v>53.602665556018422</v>
      </c>
      <c r="AF265" s="61">
        <f t="shared" ref="AF265" si="811">IF($C$15&gt;($M$3-$M$5)/-($G$3-$G$5),"",IF(AE265="","",AE265*$G$5+$M$5))</f>
        <v>7205.3311120368453</v>
      </c>
      <c r="AG265" s="61">
        <f t="shared" ref="AG265" si="812">IF($C$15&gt;($M$3-$M$5)/-($G$3-$G$5),"",IF(AE265="","",AE265*$G$3+$M$3))</f>
        <v>731986.67221990786</v>
      </c>
    </row>
    <row r="266" spans="1:33" x14ac:dyDescent="0.5500000000000000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60">
        <f t="shared" ref="AC266" si="813">IFERROR(AC265,"")</f>
        <v>119.49187838400732</v>
      </c>
      <c r="AD266" s="61">
        <f t="shared" ref="AD266" si="814">IF(AC266="","",AC266*$G$3+$M$3)</f>
        <v>402540.60807996336</v>
      </c>
      <c r="AE266" s="60">
        <f t="shared" ref="AE266" si="815">IFERROR(AE265,"")</f>
        <v>53.602665556018422</v>
      </c>
      <c r="AF266" s="61">
        <f t="shared" ref="AF266:AG266" si="816">IF($C$15&gt;($M$3-$M$5)/-($G$3-$G$5),"",IF(AE266="","",$P$18))</f>
        <v>500000</v>
      </c>
      <c r="AG266" s="61">
        <f t="shared" si="816"/>
        <v>500000</v>
      </c>
    </row>
    <row r="267" spans="1:33" x14ac:dyDescent="0.5500000000000000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60">
        <f>IF($C$15&gt;($M$3-$M$5)/-($G$3-$G$5),AC266+($C$15-($M$3-$M$5)/-($G$3-$G$5))/342,IFERROR(IF(AC266+((($M$3-$M$5)/($G$3-$G$5)*-1)-$C$15)/343&gt;($M$3-$M$5)/-($G$3-$G$5),MAX($AC$31:AC266),AC266+((($M$3-$M$5)/($G$3-$G$5)*-1)-$C$15)/343),MAX($AC$31:AC266)))</f>
        <v>119.65847563515268</v>
      </c>
      <c r="AD267" s="61">
        <f t="shared" ref="AD267" si="817">IF(AC267="","",AC267*$G$5+$M$5)</f>
        <v>139316.95127030538</v>
      </c>
      <c r="AE267" s="60">
        <f>IF($C$15&gt;($M$3-$M$5)/-($G$3-$G$5),"",IFERROR(IF(AE266+(($M$3-$M$5)/($G$3-$G$5)*-1)/343&gt;$AC$24,MAX($AE$31:AE266),AE266+((($M$3-$M$5)/($G$3-$G$5)*-1))/343),MAX($AE$31:AE266)))</f>
        <v>54.060807996668153</v>
      </c>
      <c r="AF267" s="61">
        <f t="shared" ref="AF267" si="818">IF($C$15&gt;($M$3-$M$5)/-($G$3-$G$5),"",IF(AE267="","",AE267*$G$5+$M$5))</f>
        <v>8121.6159933363087</v>
      </c>
      <c r="AG267" s="61">
        <f t="shared" ref="AG267" si="819">IF($C$15&gt;($M$3-$M$5)/-($G$3-$G$5),"",IF(AE267="","",AE267*$G$3+$M$3))</f>
        <v>729695.96001665923</v>
      </c>
    </row>
    <row r="268" spans="1:33" x14ac:dyDescent="0.5500000000000000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60">
        <f t="shared" ref="AC268" si="820">IFERROR(AC267,"")</f>
        <v>119.65847563515268</v>
      </c>
      <c r="AD268" s="61">
        <f t="shared" ref="AD268" si="821">IF(AC268="","",AC268*$G$3+$M$3)</f>
        <v>401707.62182423659</v>
      </c>
      <c r="AE268" s="60">
        <f t="shared" ref="AE268" si="822">IFERROR(AE267,"")</f>
        <v>54.060807996668153</v>
      </c>
      <c r="AF268" s="61">
        <f t="shared" ref="AF268:AG268" si="823">IF($C$15&gt;($M$3-$M$5)/-($G$3-$G$5),"",IF(AE268="","",$P$18))</f>
        <v>500000</v>
      </c>
      <c r="AG268" s="61">
        <f t="shared" si="823"/>
        <v>500000</v>
      </c>
    </row>
    <row r="269" spans="1:33" x14ac:dyDescent="0.5500000000000000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60">
        <f>IF($C$15&gt;($M$3-$M$5)/-($G$3-$G$5),AC268+($C$15-($M$3-$M$5)/-($G$3-$G$5))/342,IFERROR(IF(AC268+((($M$3-$M$5)/($G$3-$G$5)*-1)-$C$15)/343&gt;($M$3-$M$5)/-($G$3-$G$5),MAX($AC$31:AC268),AC268+((($M$3-$M$5)/($G$3-$G$5)*-1)-$C$15)/343),MAX($AC$31:AC268)))</f>
        <v>119.82507288629805</v>
      </c>
      <c r="AD269" s="61">
        <f t="shared" ref="AD269" si="824">IF(AC269="","",AC269*$G$5+$M$5)</f>
        <v>139650.14577259609</v>
      </c>
      <c r="AE269" s="60">
        <f>IF($C$15&gt;($M$3-$M$5)/-($G$3-$G$5),"",IFERROR(IF(AE268+(($M$3-$M$5)/($G$3-$G$5)*-1)/343&gt;$AC$24,MAX($AE$31:AE268),AE268+((($M$3-$M$5)/($G$3-$G$5)*-1))/343),MAX($AE$31:AE268)))</f>
        <v>54.518950437317883</v>
      </c>
      <c r="AF269" s="61">
        <f t="shared" ref="AF269" si="825">IF($C$15&gt;($M$3-$M$5)/-($G$3-$G$5),"",IF(AE269="","",AE269*$G$5+$M$5))</f>
        <v>9037.9008746357722</v>
      </c>
      <c r="AG269" s="61">
        <f t="shared" ref="AG269" si="826">IF($C$15&gt;($M$3-$M$5)/-($G$3-$G$5),"",IF(AE269="","",AE269*$G$3+$M$3))</f>
        <v>727405.24781341059</v>
      </c>
    </row>
    <row r="270" spans="1:33" x14ac:dyDescent="0.5500000000000000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60">
        <f t="shared" ref="AC270" si="827">IFERROR(AC269,"")</f>
        <v>119.82507288629805</v>
      </c>
      <c r="AD270" s="61">
        <f t="shared" ref="AD270" si="828">IF(AC270="","",AC270*$G$3+$M$3)</f>
        <v>400874.63556850981</v>
      </c>
      <c r="AE270" s="60">
        <f t="shared" ref="AE270" si="829">IFERROR(AE269,"")</f>
        <v>54.518950437317883</v>
      </c>
      <c r="AF270" s="61">
        <f t="shared" ref="AF270:AG270" si="830">IF($C$15&gt;($M$3-$M$5)/-($G$3-$G$5),"",IF(AE270="","",$P$18))</f>
        <v>500000</v>
      </c>
      <c r="AG270" s="61">
        <f t="shared" si="830"/>
        <v>500000</v>
      </c>
    </row>
    <row r="271" spans="1:33" x14ac:dyDescent="0.5500000000000000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60">
        <f>IF($C$15&gt;($M$3-$M$5)/-($G$3-$G$5),AC270+($C$15-($M$3-$M$5)/-($G$3-$G$5))/342,IFERROR(IF(AC270+((($M$3-$M$5)/($G$3-$G$5)*-1)-$C$15)/343&gt;($M$3-$M$5)/-($G$3-$G$5),MAX($AC$31:AC270),AC270+((($M$3-$M$5)/($G$3-$G$5)*-1)-$C$15)/343),MAX($AC$31:AC270)))</f>
        <v>119.99167013744341</v>
      </c>
      <c r="AD271" s="61">
        <f t="shared" ref="AD271" si="831">IF(AC271="","",AC271*$G$5+$M$5)</f>
        <v>139983.34027488681</v>
      </c>
      <c r="AE271" s="60">
        <f>IF($C$15&gt;($M$3-$M$5)/-($G$3-$G$5),"",IFERROR(IF(AE270+(($M$3-$M$5)/($G$3-$G$5)*-1)/343&gt;$AC$24,MAX($AE$31:AE270),AE270+((($M$3-$M$5)/($G$3-$G$5)*-1))/343),MAX($AE$31:AE270)))</f>
        <v>54.977092877967614</v>
      </c>
      <c r="AF271" s="61">
        <f t="shared" ref="AF271" si="832">IF($C$15&gt;($M$3-$M$5)/-($G$3-$G$5),"",IF(AE271="","",AE271*$G$5+$M$5))</f>
        <v>9954.1857559352211</v>
      </c>
      <c r="AG271" s="61">
        <f t="shared" ref="AG271" si="833">IF($C$15&gt;($M$3-$M$5)/-($G$3-$G$5),"",IF(AE271="","",AE271*$G$3+$M$3))</f>
        <v>725114.53561016195</v>
      </c>
    </row>
    <row r="272" spans="1:33" x14ac:dyDescent="0.5500000000000000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60">
        <f t="shared" ref="AC272" si="834">IFERROR(AC271,"")</f>
        <v>119.99167013744341</v>
      </c>
      <c r="AD272" s="61">
        <f t="shared" ref="AD272" si="835">IF(AC272="","",AC272*$G$3+$M$3)</f>
        <v>400041.64931278292</v>
      </c>
      <c r="AE272" s="60">
        <f t="shared" ref="AE272" si="836">IFERROR(AE271,"")</f>
        <v>54.977092877967614</v>
      </c>
      <c r="AF272" s="61">
        <f t="shared" ref="AF272:AG272" si="837">IF($C$15&gt;($M$3-$M$5)/-($G$3-$G$5),"",IF(AE272="","",$P$18))</f>
        <v>500000</v>
      </c>
      <c r="AG272" s="61">
        <f t="shared" si="837"/>
        <v>500000</v>
      </c>
    </row>
    <row r="273" spans="1:33" x14ac:dyDescent="0.5500000000000000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60">
        <f>IF($C$15&gt;($M$3-$M$5)/-($G$3-$G$5),AC272+($C$15-($M$3-$M$5)/-($G$3-$G$5))/342,IFERROR(IF(AC272+((($M$3-$M$5)/($G$3-$G$5)*-1)-$C$15)/343&gt;($M$3-$M$5)/-($G$3-$G$5),MAX($AC$31:AC272),AC272+((($M$3-$M$5)/($G$3-$G$5)*-1)-$C$15)/343),MAX($AC$31:AC272)))</f>
        <v>120.15826738858877</v>
      </c>
      <c r="AD273" s="61">
        <f t="shared" ref="AD273" si="838">IF(AC273="","",AC273*$G$5+$M$5)</f>
        <v>140316.53477717753</v>
      </c>
      <c r="AE273" s="60">
        <f>IF($C$15&gt;($M$3-$M$5)/-($G$3-$G$5),"",IFERROR(IF(AE272+(($M$3-$M$5)/($G$3-$G$5)*-1)/343&gt;$AC$24,MAX($AE$31:AE272),AE272+((($M$3-$M$5)/($G$3-$G$5)*-1))/343),MAX($AE$31:AE272)))</f>
        <v>55.435235318617345</v>
      </c>
      <c r="AF273" s="61">
        <f t="shared" ref="AF273" si="839">IF($C$15&gt;($M$3-$M$5)/-($G$3-$G$5),"",IF(AE273="","",AE273*$G$5+$M$5))</f>
        <v>10870.470637234685</v>
      </c>
      <c r="AG273" s="61">
        <f t="shared" ref="AG273" si="840">IF($C$15&gt;($M$3-$M$5)/-($G$3-$G$5),"",IF(AE273="","",AE273*$G$3+$M$3))</f>
        <v>722823.82340691332</v>
      </c>
    </row>
    <row r="274" spans="1:33" x14ac:dyDescent="0.5500000000000000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60">
        <f t="shared" ref="AC274" si="841">IFERROR(AC273,"")</f>
        <v>120.15826738858877</v>
      </c>
      <c r="AD274" s="61">
        <f t="shared" ref="AD274" si="842">IF(AC274="","",AC274*$G$3+$M$3)</f>
        <v>399208.66305705614</v>
      </c>
      <c r="AE274" s="60">
        <f t="shared" ref="AE274" si="843">IFERROR(AE273,"")</f>
        <v>55.435235318617345</v>
      </c>
      <c r="AF274" s="61">
        <f t="shared" ref="AF274:AG274" si="844">IF($C$15&gt;($M$3-$M$5)/-($G$3-$G$5),"",IF(AE274="","",$P$18))</f>
        <v>500000</v>
      </c>
      <c r="AG274" s="61">
        <f t="shared" si="844"/>
        <v>500000</v>
      </c>
    </row>
    <row r="275" spans="1:33" x14ac:dyDescent="0.5500000000000000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60">
        <f>IF($C$15&gt;($M$3-$M$5)/-($G$3-$G$5),AC274+($C$15-($M$3-$M$5)/-($G$3-$G$5))/342,IFERROR(IF(AC274+((($M$3-$M$5)/($G$3-$G$5)*-1)-$C$15)/343&gt;($M$3-$M$5)/-($G$3-$G$5),MAX($AC$31:AC274),AC274+((($M$3-$M$5)/($G$3-$G$5)*-1)-$C$15)/343),MAX($AC$31:AC274)))</f>
        <v>120.32486463973413</v>
      </c>
      <c r="AD275" s="61">
        <f t="shared" ref="AD275" si="845">IF(AC275="","",AC275*$G$5+$M$5)</f>
        <v>140649.72927946827</v>
      </c>
      <c r="AE275" s="60">
        <f>IF($C$15&gt;($M$3-$M$5)/-($G$3-$G$5),"",IFERROR(IF(AE274+(($M$3-$M$5)/($G$3-$G$5)*-1)/343&gt;$AC$24,MAX($AE$31:AE274),AE274+((($M$3-$M$5)/($G$3-$G$5)*-1))/343),MAX($AE$31:AE274)))</f>
        <v>55.893377759267075</v>
      </c>
      <c r="AF275" s="61">
        <f t="shared" ref="AF275" si="846">IF($C$15&gt;($M$3-$M$5)/-($G$3-$G$5),"",IF(AE275="","",AE275*$G$5+$M$5))</f>
        <v>11786.755518534148</v>
      </c>
      <c r="AG275" s="61">
        <f t="shared" ref="AG275" si="847">IF($C$15&gt;($M$3-$M$5)/-($G$3-$G$5),"",IF(AE275="","",AE275*$G$3+$M$3))</f>
        <v>720533.11120366468</v>
      </c>
    </row>
    <row r="276" spans="1:33" x14ac:dyDescent="0.5500000000000000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60">
        <f t="shared" ref="AC276" si="848">IFERROR(AC275,"")</f>
        <v>120.32486463973413</v>
      </c>
      <c r="AD276" s="61">
        <f t="shared" ref="AD276" si="849">IF(AC276="","",AC276*$G$3+$M$3)</f>
        <v>398375.67680132936</v>
      </c>
      <c r="AE276" s="60">
        <f t="shared" ref="AE276" si="850">IFERROR(AE275,"")</f>
        <v>55.893377759267075</v>
      </c>
      <c r="AF276" s="61">
        <f t="shared" ref="AF276:AG276" si="851">IF($C$15&gt;($M$3-$M$5)/-($G$3-$G$5),"",IF(AE276="","",$P$18))</f>
        <v>500000</v>
      </c>
      <c r="AG276" s="61">
        <f t="shared" si="851"/>
        <v>500000</v>
      </c>
    </row>
    <row r="277" spans="1:33" x14ac:dyDescent="0.5500000000000000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60">
        <f>IF($C$15&gt;($M$3-$M$5)/-($G$3-$G$5),AC276+($C$15-($M$3-$M$5)/-($G$3-$G$5))/342,IFERROR(IF(AC276+((($M$3-$M$5)/($G$3-$G$5)*-1)-$C$15)/343&gt;($M$3-$M$5)/-($G$3-$G$5),MAX($AC$31:AC276),AC276+((($M$3-$M$5)/($G$3-$G$5)*-1)-$C$15)/343),MAX($AC$31:AC276)))</f>
        <v>120.49146189087949</v>
      </c>
      <c r="AD277" s="61">
        <f t="shared" ref="AD277" si="852">IF(AC277="","",AC277*$G$5+$M$5)</f>
        <v>140982.92378175899</v>
      </c>
      <c r="AE277" s="60">
        <f>IF($C$15&gt;($M$3-$M$5)/-($G$3-$G$5),"",IFERROR(IF(AE276+(($M$3-$M$5)/($G$3-$G$5)*-1)/343&gt;$AC$24,MAX($AE$31:AE276),AE276+((($M$3-$M$5)/($G$3-$G$5)*-1))/343),MAX($AE$31:AE276)))</f>
        <v>56.351520199916806</v>
      </c>
      <c r="AF277" s="61">
        <f t="shared" ref="AF277" si="853">IF($C$15&gt;($M$3-$M$5)/-($G$3-$G$5),"",IF(AE277="","",AE277*$G$5+$M$5))</f>
        <v>12703.040399833611</v>
      </c>
      <c r="AG277" s="61">
        <f t="shared" ref="AG277" si="854">IF($C$15&gt;($M$3-$M$5)/-($G$3-$G$5),"",IF(AE277="","",AE277*$G$3+$M$3))</f>
        <v>718242.39900041604</v>
      </c>
    </row>
    <row r="278" spans="1:33" x14ac:dyDescent="0.5500000000000000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60">
        <f t="shared" ref="AC278" si="855">IFERROR(AC277,"")</f>
        <v>120.49146189087949</v>
      </c>
      <c r="AD278" s="61">
        <f t="shared" ref="AD278" si="856">IF(AC278="","",AC278*$G$3+$M$3)</f>
        <v>397542.69054560259</v>
      </c>
      <c r="AE278" s="60">
        <f t="shared" ref="AE278" si="857">IFERROR(AE277,"")</f>
        <v>56.351520199916806</v>
      </c>
      <c r="AF278" s="61">
        <f t="shared" ref="AF278:AG278" si="858">IF($C$15&gt;($M$3-$M$5)/-($G$3-$G$5),"",IF(AE278="","",$P$18))</f>
        <v>500000</v>
      </c>
      <c r="AG278" s="61">
        <f t="shared" si="858"/>
        <v>500000</v>
      </c>
    </row>
    <row r="279" spans="1:33" x14ac:dyDescent="0.5500000000000000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60">
        <f>IF($C$15&gt;($M$3-$M$5)/-($G$3-$G$5),AC278+($C$15-($M$3-$M$5)/-($G$3-$G$5))/342,IFERROR(IF(AC278+((($M$3-$M$5)/($G$3-$G$5)*-1)-$C$15)/343&gt;($M$3-$M$5)/-($G$3-$G$5),MAX($AC$31:AC278),AC278+((($M$3-$M$5)/($G$3-$G$5)*-1)-$C$15)/343),MAX($AC$31:AC278)))</f>
        <v>120.65805914202485</v>
      </c>
      <c r="AD279" s="61">
        <f t="shared" ref="AD279" si="859">IF(AC279="","",AC279*$G$5+$M$5)</f>
        <v>141316.11828404971</v>
      </c>
      <c r="AE279" s="60">
        <f>IF($C$15&gt;($M$3-$M$5)/-($G$3-$G$5),"",IFERROR(IF(AE278+(($M$3-$M$5)/($G$3-$G$5)*-1)/343&gt;$AC$24,MAX($AE$31:AE278),AE278+((($M$3-$M$5)/($G$3-$G$5)*-1))/343),MAX($AE$31:AE278)))</f>
        <v>56.809662640566536</v>
      </c>
      <c r="AF279" s="61">
        <f t="shared" ref="AF279" si="860">IF($C$15&gt;($M$3-$M$5)/-($G$3-$G$5),"",IF(AE279="","",AE279*$G$5+$M$5))</f>
        <v>13619.325281133075</v>
      </c>
      <c r="AG279" s="61">
        <f t="shared" ref="AG279" si="861">IF($C$15&gt;($M$3-$M$5)/-($G$3-$G$5),"",IF(AE279="","",AE279*$G$3+$M$3))</f>
        <v>715951.68679716729</v>
      </c>
    </row>
    <row r="280" spans="1:33" x14ac:dyDescent="0.5500000000000000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60">
        <f t="shared" ref="AC280" si="862">IFERROR(AC279,"")</f>
        <v>120.65805914202485</v>
      </c>
      <c r="AD280" s="61">
        <f t="shared" ref="AD280" si="863">IF(AC280="","",AC280*$G$3+$M$3)</f>
        <v>396709.70428987569</v>
      </c>
      <c r="AE280" s="60">
        <f t="shared" ref="AE280" si="864">IFERROR(AE279,"")</f>
        <v>56.809662640566536</v>
      </c>
      <c r="AF280" s="61">
        <f t="shared" ref="AF280:AG280" si="865">IF($C$15&gt;($M$3-$M$5)/-($G$3-$G$5),"",IF(AE280="","",$P$18))</f>
        <v>500000</v>
      </c>
      <c r="AG280" s="61">
        <f t="shared" si="865"/>
        <v>500000</v>
      </c>
    </row>
    <row r="281" spans="1:33" x14ac:dyDescent="0.5500000000000000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60">
        <f>IF($C$15&gt;($M$3-$M$5)/-($G$3-$G$5),AC280+($C$15-($M$3-$M$5)/-($G$3-$G$5))/342,IFERROR(IF(AC280+((($M$3-$M$5)/($G$3-$G$5)*-1)-$C$15)/343&gt;($M$3-$M$5)/-($G$3-$G$5),MAX($AC$31:AC280),AC280+((($M$3-$M$5)/($G$3-$G$5)*-1)-$C$15)/343),MAX($AC$31:AC280)))</f>
        <v>120.82465639317022</v>
      </c>
      <c r="AD281" s="61">
        <f t="shared" ref="AD281" si="866">IF(AC281="","",AC281*$G$5+$M$5)</f>
        <v>141649.31278634042</v>
      </c>
      <c r="AE281" s="60">
        <f>IF($C$15&gt;($M$3-$M$5)/-($G$3-$G$5),"",IFERROR(IF(AE280+(($M$3-$M$5)/($G$3-$G$5)*-1)/343&gt;$AC$24,MAX($AE$31:AE280),AE280+((($M$3-$M$5)/($G$3-$G$5)*-1))/343),MAX($AE$31:AE280)))</f>
        <v>57.267805081216267</v>
      </c>
      <c r="AF281" s="61">
        <f t="shared" ref="AF281" si="867">IF($C$15&gt;($M$3-$M$5)/-($G$3-$G$5),"",IF(AE281="","",AE281*$G$5+$M$5))</f>
        <v>14535.610162432538</v>
      </c>
      <c r="AG281" s="61">
        <f t="shared" ref="AG281" si="868">IF($C$15&gt;($M$3-$M$5)/-($G$3-$G$5),"",IF(AE281="","",AE281*$G$3+$M$3))</f>
        <v>713660.97459391865</v>
      </c>
    </row>
    <row r="282" spans="1:33" x14ac:dyDescent="0.5500000000000000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60">
        <f t="shared" ref="AC282" si="869">IFERROR(AC281,"")</f>
        <v>120.82465639317022</v>
      </c>
      <c r="AD282" s="61">
        <f t="shared" ref="AD282" si="870">IF(AC282="","",AC282*$G$3+$M$3)</f>
        <v>395876.71803414891</v>
      </c>
      <c r="AE282" s="60">
        <f t="shared" ref="AE282" si="871">IFERROR(AE281,"")</f>
        <v>57.267805081216267</v>
      </c>
      <c r="AF282" s="61">
        <f t="shared" ref="AF282:AG282" si="872">IF($C$15&gt;($M$3-$M$5)/-($G$3-$G$5),"",IF(AE282="","",$P$18))</f>
        <v>500000</v>
      </c>
      <c r="AG282" s="61">
        <f t="shared" si="872"/>
        <v>500000</v>
      </c>
    </row>
    <row r="283" spans="1:33" x14ac:dyDescent="0.5500000000000000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60">
        <f>IF($C$15&gt;($M$3-$M$5)/-($G$3-$G$5),AC282+($C$15-($M$3-$M$5)/-($G$3-$G$5))/342,IFERROR(IF(AC282+((($M$3-$M$5)/($G$3-$G$5)*-1)-$C$15)/343&gt;($M$3-$M$5)/-($G$3-$G$5),MAX($AC$31:AC282),AC282+((($M$3-$M$5)/($G$3-$G$5)*-1)-$C$15)/343),MAX($AC$31:AC282)))</f>
        <v>120.99125364431558</v>
      </c>
      <c r="AD283" s="61">
        <f t="shared" ref="AD283" si="873">IF(AC283="","",AC283*$G$5+$M$5)</f>
        <v>141982.50728863117</v>
      </c>
      <c r="AE283" s="60">
        <f>IF($C$15&gt;($M$3-$M$5)/-($G$3-$G$5),"",IFERROR(IF(AE282+(($M$3-$M$5)/($G$3-$G$5)*-1)/343&gt;$AC$24,MAX($AE$31:AE282),AE282+((($M$3-$M$5)/($G$3-$G$5)*-1))/343),MAX($AE$31:AE282)))</f>
        <v>57.725947521865997</v>
      </c>
      <c r="AF283" s="61">
        <f t="shared" ref="AF283" si="874">IF($C$15&gt;($M$3-$M$5)/-($G$3-$G$5),"",IF(AE283="","",AE283*$G$5+$M$5))</f>
        <v>15451.895043731987</v>
      </c>
      <c r="AG283" s="61">
        <f t="shared" ref="AG283" si="875">IF($C$15&gt;($M$3-$M$5)/-($G$3-$G$5),"",IF(AE283="","",AE283*$G$3+$M$3))</f>
        <v>711370.26239067002</v>
      </c>
    </row>
    <row r="284" spans="1:33" x14ac:dyDescent="0.5500000000000000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60">
        <f t="shared" ref="AC284" si="876">IFERROR(AC283,"")</f>
        <v>120.99125364431558</v>
      </c>
      <c r="AD284" s="61">
        <f t="shared" ref="AD284" si="877">IF(AC284="","",AC284*$G$3+$M$3)</f>
        <v>395043.73177842214</v>
      </c>
      <c r="AE284" s="60">
        <f t="shared" ref="AE284" si="878">IFERROR(AE283,"")</f>
        <v>57.725947521865997</v>
      </c>
      <c r="AF284" s="61">
        <f t="shared" ref="AF284:AG284" si="879">IF($C$15&gt;($M$3-$M$5)/-($G$3-$G$5),"",IF(AE284="","",$P$18))</f>
        <v>500000</v>
      </c>
      <c r="AG284" s="61">
        <f t="shared" si="879"/>
        <v>500000</v>
      </c>
    </row>
    <row r="285" spans="1:33" x14ac:dyDescent="0.5500000000000000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60">
        <f>IF($C$15&gt;($M$3-$M$5)/-($G$3-$G$5),AC284+($C$15-($M$3-$M$5)/-($G$3-$G$5))/342,IFERROR(IF(AC284+((($M$3-$M$5)/($G$3-$G$5)*-1)-$C$15)/343&gt;($M$3-$M$5)/-($G$3-$G$5),MAX($AC$31:AC284),AC284+((($M$3-$M$5)/($G$3-$G$5)*-1)-$C$15)/343),MAX($AC$31:AC284)))</f>
        <v>121.15785089546094</v>
      </c>
      <c r="AD285" s="61">
        <f t="shared" ref="AD285" si="880">IF(AC285="","",AC285*$G$5+$M$5)</f>
        <v>142315.70179092188</v>
      </c>
      <c r="AE285" s="60">
        <f>IF($C$15&gt;($M$3-$M$5)/-($G$3-$G$5),"",IFERROR(IF(AE284+(($M$3-$M$5)/($G$3-$G$5)*-1)/343&gt;$AC$24,MAX($AE$31:AE284),AE284+((($M$3-$M$5)/($G$3-$G$5)*-1))/343),MAX($AE$31:AE284)))</f>
        <v>58.184089962515728</v>
      </c>
      <c r="AF285" s="61">
        <f t="shared" ref="AF285" si="881">IF($C$15&gt;($M$3-$M$5)/-($G$3-$G$5),"",IF(AE285="","",AE285*$G$5+$M$5))</f>
        <v>16368.179925031451</v>
      </c>
      <c r="AG285" s="61">
        <f t="shared" ref="AG285" si="882">IF($C$15&gt;($M$3-$M$5)/-($G$3-$G$5),"",IF(AE285="","",AE285*$G$3+$M$3))</f>
        <v>709079.55018742138</v>
      </c>
    </row>
    <row r="286" spans="1:33" x14ac:dyDescent="0.5500000000000000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60">
        <f t="shared" ref="AC286" si="883">IFERROR(AC285,"")</f>
        <v>121.15785089546094</v>
      </c>
      <c r="AD286" s="61">
        <f t="shared" ref="AD286" si="884">IF(AC286="","",AC286*$G$3+$M$3)</f>
        <v>394210.74552269536</v>
      </c>
      <c r="AE286" s="60">
        <f t="shared" ref="AE286" si="885">IFERROR(AE285,"")</f>
        <v>58.184089962515728</v>
      </c>
      <c r="AF286" s="61">
        <f t="shared" ref="AF286:AG286" si="886">IF($C$15&gt;($M$3-$M$5)/-($G$3-$G$5),"",IF(AE286="","",$P$18))</f>
        <v>500000</v>
      </c>
      <c r="AG286" s="61">
        <f t="shared" si="886"/>
        <v>500000</v>
      </c>
    </row>
    <row r="287" spans="1:33" x14ac:dyDescent="0.5500000000000000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60">
        <f>IF($C$15&gt;($M$3-$M$5)/-($G$3-$G$5),AC286+($C$15-($M$3-$M$5)/-($G$3-$G$5))/342,IFERROR(IF(AC286+((($M$3-$M$5)/($G$3-$G$5)*-1)-$C$15)/343&gt;($M$3-$M$5)/-($G$3-$G$5),MAX($AC$31:AC286),AC286+((($M$3-$M$5)/($G$3-$G$5)*-1)-$C$15)/343),MAX($AC$31:AC286)))</f>
        <v>121.3244481466063</v>
      </c>
      <c r="AD287" s="61">
        <f t="shared" ref="AD287" si="887">IF(AC287="","",AC287*$G$5+$M$5)</f>
        <v>142648.8962932126</v>
      </c>
      <c r="AE287" s="60">
        <f>IF($C$15&gt;($M$3-$M$5)/-($G$3-$G$5),"",IFERROR(IF(AE286+(($M$3-$M$5)/($G$3-$G$5)*-1)/343&gt;$AC$24,MAX($AE$31:AE286),AE286+((($M$3-$M$5)/($G$3-$G$5)*-1))/343),MAX($AE$31:AE286)))</f>
        <v>58.642232403165458</v>
      </c>
      <c r="AF287" s="61">
        <f t="shared" ref="AF287" si="888">IF($C$15&gt;($M$3-$M$5)/-($G$3-$G$5),"",IF(AE287="","",AE287*$G$5+$M$5))</f>
        <v>17284.464806330914</v>
      </c>
      <c r="AG287" s="61">
        <f t="shared" ref="AG287" si="889">IF($C$15&gt;($M$3-$M$5)/-($G$3-$G$5),"",IF(AE287="","",AE287*$G$3+$M$3))</f>
        <v>706788.83798417263</v>
      </c>
    </row>
    <row r="288" spans="1:33" x14ac:dyDescent="0.5500000000000000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60">
        <f t="shared" ref="AC288" si="890">IFERROR(AC287,"")</f>
        <v>121.3244481466063</v>
      </c>
      <c r="AD288" s="61">
        <f t="shared" ref="AD288" si="891">IF(AC288="","",AC288*$G$3+$M$3)</f>
        <v>393377.75926696847</v>
      </c>
      <c r="AE288" s="60">
        <f t="shared" ref="AE288" si="892">IFERROR(AE287,"")</f>
        <v>58.642232403165458</v>
      </c>
      <c r="AF288" s="61">
        <f t="shared" ref="AF288:AG288" si="893">IF($C$15&gt;($M$3-$M$5)/-($G$3-$G$5),"",IF(AE288="","",$P$18))</f>
        <v>500000</v>
      </c>
      <c r="AG288" s="61">
        <f t="shared" si="893"/>
        <v>500000</v>
      </c>
    </row>
    <row r="289" spans="1:33" x14ac:dyDescent="0.5500000000000000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60">
        <f>IF($C$15&gt;($M$3-$M$5)/-($G$3-$G$5),AC288+($C$15-($M$3-$M$5)/-($G$3-$G$5))/342,IFERROR(IF(AC288+((($M$3-$M$5)/($G$3-$G$5)*-1)-$C$15)/343&gt;($M$3-$M$5)/-($G$3-$G$5),MAX($AC$31:AC288),AC288+((($M$3-$M$5)/($G$3-$G$5)*-1)-$C$15)/343),MAX($AC$31:AC288)))</f>
        <v>121.49104539775166</v>
      </c>
      <c r="AD289" s="61">
        <f t="shared" ref="AD289" si="894">IF(AC289="","",AC289*$G$5+$M$5)</f>
        <v>142982.09079550332</v>
      </c>
      <c r="AE289" s="60">
        <f>IF($C$15&gt;($M$3-$M$5)/-($G$3-$G$5),"",IFERROR(IF(AE288+(($M$3-$M$5)/($G$3-$G$5)*-1)/343&gt;$AC$24,MAX($AE$31:AE288),AE288+((($M$3-$M$5)/($G$3-$G$5)*-1))/343),MAX($AE$31:AE288)))</f>
        <v>59.100374843815189</v>
      </c>
      <c r="AF289" s="61">
        <f t="shared" ref="AF289" si="895">IF($C$15&gt;($M$3-$M$5)/-($G$3-$G$5),"",IF(AE289="","",AE289*$G$5+$M$5))</f>
        <v>18200.749687630378</v>
      </c>
      <c r="AG289" s="61">
        <f t="shared" ref="AG289" si="896">IF($C$15&gt;($M$3-$M$5)/-($G$3-$G$5),"",IF(AE289="","",AE289*$G$3+$M$3))</f>
        <v>704498.12578092399</v>
      </c>
    </row>
    <row r="290" spans="1:33" x14ac:dyDescent="0.5500000000000000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60">
        <f t="shared" ref="AC290" si="897">IFERROR(AC289,"")</f>
        <v>121.49104539775166</v>
      </c>
      <c r="AD290" s="61">
        <f t="shared" ref="AD290" si="898">IF(AC290="","",AC290*$G$3+$M$3)</f>
        <v>392544.77301124169</v>
      </c>
      <c r="AE290" s="60">
        <f t="shared" ref="AE290" si="899">IFERROR(AE289,"")</f>
        <v>59.100374843815189</v>
      </c>
      <c r="AF290" s="61">
        <f t="shared" ref="AF290:AG290" si="900">IF($C$15&gt;($M$3-$M$5)/-($G$3-$G$5),"",IF(AE290="","",$P$18))</f>
        <v>500000</v>
      </c>
      <c r="AG290" s="61">
        <f t="shared" si="900"/>
        <v>500000</v>
      </c>
    </row>
    <row r="291" spans="1:33" x14ac:dyDescent="0.5500000000000000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60">
        <f>IF($C$15&gt;($M$3-$M$5)/-($G$3-$G$5),AC290+($C$15-($M$3-$M$5)/-($G$3-$G$5))/342,IFERROR(IF(AC290+((($M$3-$M$5)/($G$3-$G$5)*-1)-$C$15)/343&gt;($M$3-$M$5)/-($G$3-$G$5),MAX($AC$31:AC290),AC290+((($M$3-$M$5)/($G$3-$G$5)*-1)-$C$15)/343),MAX($AC$31:AC290)))</f>
        <v>121.65764264889702</v>
      </c>
      <c r="AD291" s="61">
        <f t="shared" ref="AD291" si="901">IF(AC291="","",AC291*$G$5+$M$5)</f>
        <v>143315.28529779403</v>
      </c>
      <c r="AE291" s="60">
        <f>IF($C$15&gt;($M$3-$M$5)/-($G$3-$G$5),"",IFERROR(IF(AE290+(($M$3-$M$5)/($G$3-$G$5)*-1)/343&gt;$AC$24,MAX($AE$31:AE290),AE290+((($M$3-$M$5)/($G$3-$G$5)*-1))/343),MAX($AE$31:AE290)))</f>
        <v>59.558517284464919</v>
      </c>
      <c r="AF291" s="61">
        <f t="shared" ref="AF291" si="902">IF($C$15&gt;($M$3-$M$5)/-($G$3-$G$5),"",IF(AE291="","",AE291*$G$5+$M$5))</f>
        <v>19117.034568929841</v>
      </c>
      <c r="AG291" s="61">
        <f t="shared" ref="AG291" si="903">IF($C$15&gt;($M$3-$M$5)/-($G$3-$G$5),"",IF(AE291="","",AE291*$G$3+$M$3))</f>
        <v>702207.41357767535</v>
      </c>
    </row>
    <row r="292" spans="1:33" x14ac:dyDescent="0.5500000000000000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60">
        <f t="shared" ref="AC292" si="904">IFERROR(AC291,"")</f>
        <v>121.65764264889702</v>
      </c>
      <c r="AD292" s="61">
        <f t="shared" ref="AD292" si="905">IF(AC292="","",AC292*$G$3+$M$3)</f>
        <v>391711.78675551491</v>
      </c>
      <c r="AE292" s="60">
        <f t="shared" ref="AE292" si="906">IFERROR(AE291,"")</f>
        <v>59.558517284464919</v>
      </c>
      <c r="AF292" s="61">
        <f t="shared" ref="AF292:AG292" si="907">IF($C$15&gt;($M$3-$M$5)/-($G$3-$G$5),"",IF(AE292="","",$P$18))</f>
        <v>500000</v>
      </c>
      <c r="AG292" s="61">
        <f t="shared" si="907"/>
        <v>500000</v>
      </c>
    </row>
    <row r="293" spans="1:33" x14ac:dyDescent="0.5500000000000000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60">
        <f>IF($C$15&gt;($M$3-$M$5)/-($G$3-$G$5),AC292+($C$15-($M$3-$M$5)/-($G$3-$G$5))/342,IFERROR(IF(AC292+((($M$3-$M$5)/($G$3-$G$5)*-1)-$C$15)/343&gt;($M$3-$M$5)/-($G$3-$G$5),MAX($AC$31:AC292),AC292+((($M$3-$M$5)/($G$3-$G$5)*-1)-$C$15)/343),MAX($AC$31:AC292)))</f>
        <v>121.82423990004239</v>
      </c>
      <c r="AD293" s="61">
        <f t="shared" ref="AD293" si="908">IF(AC293="","",AC293*$G$5+$M$5)</f>
        <v>143648.47980008478</v>
      </c>
      <c r="AE293" s="60">
        <f>IF($C$15&gt;($M$3-$M$5)/-($G$3-$G$5),"",IFERROR(IF(AE292+(($M$3-$M$5)/($G$3-$G$5)*-1)/343&gt;$AC$24,MAX($AE$31:AE292),AE292+((($M$3-$M$5)/($G$3-$G$5)*-1))/343),MAX($AE$31:AE292)))</f>
        <v>60.01665972511465</v>
      </c>
      <c r="AF293" s="61">
        <f t="shared" ref="AF293" si="909">IF($C$15&gt;($M$3-$M$5)/-($G$3-$G$5),"",IF(AE293="","",AE293*$G$5+$M$5))</f>
        <v>20033.319450229304</v>
      </c>
      <c r="AG293" s="61">
        <f t="shared" ref="AG293" si="910">IF($C$15&gt;($M$3-$M$5)/-($G$3-$G$5),"",IF(AE293="","",AE293*$G$3+$M$3))</f>
        <v>699916.70137442672</v>
      </c>
    </row>
    <row r="294" spans="1:33" x14ac:dyDescent="0.5500000000000000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60">
        <f t="shared" ref="AC294" si="911">IFERROR(AC293,"")</f>
        <v>121.82423990004239</v>
      </c>
      <c r="AD294" s="61">
        <f t="shared" ref="AD294" si="912">IF(AC294="","",AC294*$G$3+$M$3)</f>
        <v>390878.80049978802</v>
      </c>
      <c r="AE294" s="60">
        <f t="shared" ref="AE294" si="913">IFERROR(AE293,"")</f>
        <v>60.01665972511465</v>
      </c>
      <c r="AF294" s="61">
        <f t="shared" ref="AF294:AG294" si="914">IF($C$15&gt;($M$3-$M$5)/-($G$3-$G$5),"",IF(AE294="","",$P$18))</f>
        <v>500000</v>
      </c>
      <c r="AG294" s="61">
        <f t="shared" si="914"/>
        <v>500000</v>
      </c>
    </row>
    <row r="295" spans="1:33" x14ac:dyDescent="0.5500000000000000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60">
        <f>IF($C$15&gt;($M$3-$M$5)/-($G$3-$G$5),AC294+($C$15-($M$3-$M$5)/-($G$3-$G$5))/342,IFERROR(IF(AC294+((($M$3-$M$5)/($G$3-$G$5)*-1)-$C$15)/343&gt;($M$3-$M$5)/-($G$3-$G$5),MAX($AC$31:AC294),AC294+((($M$3-$M$5)/($G$3-$G$5)*-1)-$C$15)/343),MAX($AC$31:AC294)))</f>
        <v>121.99083715118775</v>
      </c>
      <c r="AD295" s="61">
        <f t="shared" ref="AD295" si="915">IF(AC295="","",AC295*$G$5+$M$5)</f>
        <v>143981.6743023755</v>
      </c>
      <c r="AE295" s="60">
        <f>IF($C$15&gt;($M$3-$M$5)/-($G$3-$G$5),"",IFERROR(IF(AE294+(($M$3-$M$5)/($G$3-$G$5)*-1)/343&gt;$AC$24,MAX($AE$31:AE294),AE294+((($M$3-$M$5)/($G$3-$G$5)*-1))/343),MAX($AE$31:AE294)))</f>
        <v>60.47480216576438</v>
      </c>
      <c r="AF295" s="61">
        <f t="shared" ref="AF295" si="916">IF($C$15&gt;($M$3-$M$5)/-($G$3-$G$5),"",IF(AE295="","",AE295*$G$5+$M$5))</f>
        <v>20949.604331528768</v>
      </c>
      <c r="AG295" s="61">
        <f t="shared" ref="AG295" si="917">IF($C$15&gt;($M$3-$M$5)/-($G$3-$G$5),"",IF(AE295="","",AE295*$G$3+$M$3))</f>
        <v>697625.98917117808</v>
      </c>
    </row>
    <row r="296" spans="1:33" x14ac:dyDescent="0.5500000000000000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60">
        <f t="shared" ref="AC296" si="918">IFERROR(AC295,"")</f>
        <v>121.99083715118775</v>
      </c>
      <c r="AD296" s="61">
        <f t="shared" ref="AD296" si="919">IF(AC296="","",AC296*$G$3+$M$3)</f>
        <v>390045.81424406124</v>
      </c>
      <c r="AE296" s="60">
        <f t="shared" ref="AE296" si="920">IFERROR(AE295,"")</f>
        <v>60.47480216576438</v>
      </c>
      <c r="AF296" s="61">
        <f t="shared" ref="AF296:AG296" si="921">IF($C$15&gt;($M$3-$M$5)/-($G$3-$G$5),"",IF(AE296="","",$P$18))</f>
        <v>500000</v>
      </c>
      <c r="AG296" s="61">
        <f t="shared" si="921"/>
        <v>500000</v>
      </c>
    </row>
    <row r="297" spans="1:33" x14ac:dyDescent="0.5500000000000000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60">
        <f>IF($C$15&gt;($M$3-$M$5)/-($G$3-$G$5),AC296+($C$15-($M$3-$M$5)/-($G$3-$G$5))/342,IFERROR(IF(AC296+((($M$3-$M$5)/($G$3-$G$5)*-1)-$C$15)/343&gt;($M$3-$M$5)/-($G$3-$G$5),MAX($AC$31:AC296),AC296+((($M$3-$M$5)/($G$3-$G$5)*-1)-$C$15)/343),MAX($AC$31:AC296)))</f>
        <v>122.15743440233311</v>
      </c>
      <c r="AD297" s="61">
        <f t="shared" ref="AD297" si="922">IF(AC297="","",AC297*$G$5+$M$5)</f>
        <v>144314.86880466621</v>
      </c>
      <c r="AE297" s="60">
        <f>IF($C$15&gt;($M$3-$M$5)/-($G$3-$G$5),"",IFERROR(IF(AE296+(($M$3-$M$5)/($G$3-$G$5)*-1)/343&gt;$AC$24,MAX($AE$31:AE296),AE296+((($M$3-$M$5)/($G$3-$G$5)*-1))/343),MAX($AE$31:AE296)))</f>
        <v>60.932944606414111</v>
      </c>
      <c r="AF297" s="61">
        <f t="shared" ref="AF297" si="923">IF($C$15&gt;($M$3-$M$5)/-($G$3-$G$5),"",IF(AE297="","",AE297*$G$5+$M$5))</f>
        <v>21865.889212828217</v>
      </c>
      <c r="AG297" s="61">
        <f t="shared" ref="AG297" si="924">IF($C$15&gt;($M$3-$M$5)/-($G$3-$G$5),"",IF(AE297="","",AE297*$G$3+$M$3))</f>
        <v>695335.27696792944</v>
      </c>
    </row>
    <row r="298" spans="1:33" x14ac:dyDescent="0.5500000000000000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60">
        <f t="shared" ref="AC298" si="925">IFERROR(AC297,"")</f>
        <v>122.15743440233311</v>
      </c>
      <c r="AD298" s="61">
        <f t="shared" ref="AD298" si="926">IF(AC298="","",AC298*$G$3+$M$3)</f>
        <v>389212.82798833447</v>
      </c>
      <c r="AE298" s="60">
        <f t="shared" ref="AE298" si="927">IFERROR(AE297,"")</f>
        <v>60.932944606414111</v>
      </c>
      <c r="AF298" s="61">
        <f t="shared" ref="AF298:AG298" si="928">IF($C$15&gt;($M$3-$M$5)/-($G$3-$G$5),"",IF(AE298="","",$P$18))</f>
        <v>500000</v>
      </c>
      <c r="AG298" s="61">
        <f t="shared" si="928"/>
        <v>500000</v>
      </c>
    </row>
    <row r="299" spans="1:33" x14ac:dyDescent="0.5500000000000000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60">
        <f>IF($C$15&gt;($M$3-$M$5)/-($G$3-$G$5),AC298+($C$15-($M$3-$M$5)/-($G$3-$G$5))/342,IFERROR(IF(AC298+((($M$3-$M$5)/($G$3-$G$5)*-1)-$C$15)/343&gt;($M$3-$M$5)/-($G$3-$G$5),MAX($AC$31:AC298),AC298+((($M$3-$M$5)/($G$3-$G$5)*-1)-$C$15)/343),MAX($AC$31:AC298)))</f>
        <v>122.32403165347847</v>
      </c>
      <c r="AD299" s="61">
        <f t="shared" ref="AD299" si="929">IF(AC299="","",AC299*$G$5+$M$5)</f>
        <v>144648.06330695693</v>
      </c>
      <c r="AE299" s="60">
        <f>IF($C$15&gt;($M$3-$M$5)/-($G$3-$G$5),"",IFERROR(IF(AE298+(($M$3-$M$5)/($G$3-$G$5)*-1)/343&gt;$AC$24,MAX($AE$31:AE298),AE298+((($M$3-$M$5)/($G$3-$G$5)*-1))/343),MAX($AE$31:AE298)))</f>
        <v>61.391087047063841</v>
      </c>
      <c r="AF299" s="61">
        <f t="shared" ref="AF299" si="930">IF($C$15&gt;($M$3-$M$5)/-($G$3-$G$5),"",IF(AE299="","",AE299*$G$5+$M$5))</f>
        <v>22782.17409412768</v>
      </c>
      <c r="AG299" s="61">
        <f t="shared" ref="AG299" si="931">IF($C$15&gt;($M$3-$M$5)/-($G$3-$G$5),"",IF(AE299="","",AE299*$G$3+$M$3))</f>
        <v>693044.56476468081</v>
      </c>
    </row>
    <row r="300" spans="1:33" x14ac:dyDescent="0.5500000000000000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60">
        <f t="shared" ref="AC300" si="932">IFERROR(AC299,"")</f>
        <v>122.32403165347847</v>
      </c>
      <c r="AD300" s="61">
        <f t="shared" ref="AD300" si="933">IF(AC300="","",AC300*$G$3+$M$3)</f>
        <v>388379.84173260769</v>
      </c>
      <c r="AE300" s="60">
        <f t="shared" ref="AE300" si="934">IFERROR(AE299,"")</f>
        <v>61.391087047063841</v>
      </c>
      <c r="AF300" s="61">
        <f t="shared" ref="AF300:AG300" si="935">IF($C$15&gt;($M$3-$M$5)/-($G$3-$G$5),"",IF(AE300="","",$P$18))</f>
        <v>500000</v>
      </c>
      <c r="AG300" s="61">
        <f t="shared" si="935"/>
        <v>500000</v>
      </c>
    </row>
    <row r="301" spans="1:33" x14ac:dyDescent="0.5500000000000000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60">
        <f>IF($C$15&gt;($M$3-$M$5)/-($G$3-$G$5),AC300+($C$15-($M$3-$M$5)/-($G$3-$G$5))/342,IFERROR(IF(AC300+((($M$3-$M$5)/($G$3-$G$5)*-1)-$C$15)/343&gt;($M$3-$M$5)/-($G$3-$G$5),MAX($AC$31:AC300),AC300+((($M$3-$M$5)/($G$3-$G$5)*-1)-$C$15)/343),MAX($AC$31:AC300)))</f>
        <v>122.49062890462383</v>
      </c>
      <c r="AD301" s="61">
        <f t="shared" ref="AD301" si="936">IF(AC301="","",AC301*$G$5+$M$5)</f>
        <v>144981.25780924768</v>
      </c>
      <c r="AE301" s="60">
        <f>IF($C$15&gt;($M$3-$M$5)/-($G$3-$G$5),"",IFERROR(IF(AE300+(($M$3-$M$5)/($G$3-$G$5)*-1)/343&gt;$AC$24,MAX($AE$31:AE300),AE300+((($M$3-$M$5)/($G$3-$G$5)*-1))/343),MAX($AE$31:AE300)))</f>
        <v>61.849229487713572</v>
      </c>
      <c r="AF301" s="61">
        <f t="shared" ref="AF301" si="937">IF($C$15&gt;($M$3-$M$5)/-($G$3-$G$5),"",IF(AE301="","",AE301*$G$5+$M$5))</f>
        <v>23698.458975427144</v>
      </c>
      <c r="AG301" s="61">
        <f t="shared" ref="AG301" si="938">IF($C$15&gt;($M$3-$M$5)/-($G$3-$G$5),"",IF(AE301="","",AE301*$G$3+$M$3))</f>
        <v>690753.85256143217</v>
      </c>
    </row>
    <row r="302" spans="1:33" x14ac:dyDescent="0.5500000000000000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60">
        <f t="shared" ref="AC302" si="939">IFERROR(AC301,"")</f>
        <v>122.49062890462383</v>
      </c>
      <c r="AD302" s="61">
        <f t="shared" ref="AD302" si="940">IF(AC302="","",AC302*$G$3+$M$3)</f>
        <v>387546.8554768808</v>
      </c>
      <c r="AE302" s="60">
        <f t="shared" ref="AE302" si="941">IFERROR(AE301,"")</f>
        <v>61.849229487713572</v>
      </c>
      <c r="AF302" s="61">
        <f t="shared" ref="AF302:AG302" si="942">IF($C$15&gt;($M$3-$M$5)/-($G$3-$G$5),"",IF(AE302="","",$P$18))</f>
        <v>500000</v>
      </c>
      <c r="AG302" s="61">
        <f t="shared" si="942"/>
        <v>500000</v>
      </c>
    </row>
    <row r="303" spans="1:33" x14ac:dyDescent="0.5500000000000000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60">
        <f>IF($C$15&gt;($M$3-$M$5)/-($G$3-$G$5),AC302+($C$15-($M$3-$M$5)/-($G$3-$G$5))/342,IFERROR(IF(AC302+((($M$3-$M$5)/($G$3-$G$5)*-1)-$C$15)/343&gt;($M$3-$M$5)/-($G$3-$G$5),MAX($AC$31:AC302),AC302+((($M$3-$M$5)/($G$3-$G$5)*-1)-$C$15)/343),MAX($AC$31:AC302)))</f>
        <v>122.65722615576919</v>
      </c>
      <c r="AD303" s="61">
        <f t="shared" ref="AD303" si="943">IF(AC303="","",AC303*$G$5+$M$5)</f>
        <v>145314.45231153839</v>
      </c>
      <c r="AE303" s="60">
        <f>IF($C$15&gt;($M$3-$M$5)/-($G$3-$G$5),"",IFERROR(IF(AE302+(($M$3-$M$5)/($G$3-$G$5)*-1)/343&gt;$AC$24,MAX($AE$31:AE302),AE302+((($M$3-$M$5)/($G$3-$G$5)*-1))/343),MAX($AE$31:AE302)))</f>
        <v>62.307371928363303</v>
      </c>
      <c r="AF303" s="61">
        <f t="shared" ref="AF303" si="944">IF($C$15&gt;($M$3-$M$5)/-($G$3-$G$5),"",IF(AE303="","",AE303*$G$5+$M$5))</f>
        <v>24614.743856726607</v>
      </c>
      <c r="AG303" s="61">
        <f t="shared" ref="AG303" si="945">IF($C$15&gt;($M$3-$M$5)/-($G$3-$G$5),"",IF(AE303="","",AE303*$G$3+$M$3))</f>
        <v>688463.14035818353</v>
      </c>
    </row>
    <row r="304" spans="1:33" x14ac:dyDescent="0.550000000000000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60">
        <f t="shared" ref="AC304" si="946">IFERROR(AC303,"")</f>
        <v>122.65722615576919</v>
      </c>
      <c r="AD304" s="61">
        <f t="shared" ref="AD304" si="947">IF(AC304="","",AC304*$G$3+$M$3)</f>
        <v>386713.86922115402</v>
      </c>
      <c r="AE304" s="60">
        <f t="shared" ref="AE304" si="948">IFERROR(AE303,"")</f>
        <v>62.307371928363303</v>
      </c>
      <c r="AF304" s="61">
        <f t="shared" ref="AF304:AG304" si="949">IF($C$15&gt;($M$3-$M$5)/-($G$3-$G$5),"",IF(AE304="","",$P$18))</f>
        <v>500000</v>
      </c>
      <c r="AG304" s="61">
        <f t="shared" si="949"/>
        <v>500000</v>
      </c>
    </row>
    <row r="305" spans="1:33" x14ac:dyDescent="0.5500000000000000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60">
        <f>IF($C$15&gt;($M$3-$M$5)/-($G$3-$G$5),AC304+($C$15-($M$3-$M$5)/-($G$3-$G$5))/342,IFERROR(IF(AC304+((($M$3-$M$5)/($G$3-$G$5)*-1)-$C$15)/343&gt;($M$3-$M$5)/-($G$3-$G$5),MAX($AC$31:AC304),AC304+((($M$3-$M$5)/($G$3-$G$5)*-1)-$C$15)/343),MAX($AC$31:AC304)))</f>
        <v>122.82382340691456</v>
      </c>
      <c r="AD305" s="61">
        <f t="shared" ref="AD305" si="950">IF(AC305="","",AC305*$G$5+$M$5)</f>
        <v>145647.64681382911</v>
      </c>
      <c r="AE305" s="60">
        <f>IF($C$15&gt;($M$3-$M$5)/-($G$3-$G$5),"",IFERROR(IF(AE304+(($M$3-$M$5)/($G$3-$G$5)*-1)/343&gt;$AC$24,MAX($AE$31:AE304),AE304+((($M$3-$M$5)/($G$3-$G$5)*-1))/343),MAX($AE$31:AE304)))</f>
        <v>62.765514369013033</v>
      </c>
      <c r="AF305" s="61">
        <f t="shared" ref="AF305" si="951">IF($C$15&gt;($M$3-$M$5)/-($G$3-$G$5),"",IF(AE305="","",AE305*$G$5+$M$5))</f>
        <v>25531.028738026071</v>
      </c>
      <c r="AG305" s="61">
        <f t="shared" ref="AG305" si="952">IF($C$15&gt;($M$3-$M$5)/-($G$3-$G$5),"",IF(AE305="","",AE305*$G$3+$M$3))</f>
        <v>686172.4281549349</v>
      </c>
    </row>
    <row r="306" spans="1:33" x14ac:dyDescent="0.5500000000000000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60">
        <f t="shared" ref="AC306" si="953">IFERROR(AC305,"")</f>
        <v>122.82382340691456</v>
      </c>
      <c r="AD306" s="61">
        <f t="shared" ref="AD306" si="954">IF(AC306="","",AC306*$G$3+$M$3)</f>
        <v>385880.88296542724</v>
      </c>
      <c r="AE306" s="60">
        <f t="shared" ref="AE306" si="955">IFERROR(AE305,"")</f>
        <v>62.765514369013033</v>
      </c>
      <c r="AF306" s="61">
        <f t="shared" ref="AF306:AG306" si="956">IF($C$15&gt;($M$3-$M$5)/-($G$3-$G$5),"",IF(AE306="","",$P$18))</f>
        <v>500000</v>
      </c>
      <c r="AG306" s="61">
        <f t="shared" si="956"/>
        <v>500000</v>
      </c>
    </row>
    <row r="307" spans="1:33" x14ac:dyDescent="0.5500000000000000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60">
        <f>IF($C$15&gt;($M$3-$M$5)/-($G$3-$G$5),AC306+($C$15-($M$3-$M$5)/-($G$3-$G$5))/342,IFERROR(IF(AC306+((($M$3-$M$5)/($G$3-$G$5)*-1)-$C$15)/343&gt;($M$3-$M$5)/-($G$3-$G$5),MAX($AC$31:AC306),AC306+((($M$3-$M$5)/($G$3-$G$5)*-1)-$C$15)/343),MAX($AC$31:AC306)))</f>
        <v>122.99042065805992</v>
      </c>
      <c r="AD307" s="61">
        <f t="shared" ref="AD307" si="957">IF(AC307="","",AC307*$G$5+$M$5)</f>
        <v>145980.84131611983</v>
      </c>
      <c r="AE307" s="60">
        <f>IF($C$15&gt;($M$3-$M$5)/-($G$3-$G$5),"",IFERROR(IF(AE306+(($M$3-$M$5)/($G$3-$G$5)*-1)/343&gt;$AC$24,MAX($AE$31:AE306),AE306+((($M$3-$M$5)/($G$3-$G$5)*-1))/343),MAX($AE$31:AE306)))</f>
        <v>63.223656809662764</v>
      </c>
      <c r="AF307" s="61">
        <f t="shared" ref="AF307" si="958">IF($C$15&gt;($M$3-$M$5)/-($G$3-$G$5),"",IF(AE307="","",AE307*$G$5+$M$5))</f>
        <v>26447.313619325534</v>
      </c>
      <c r="AG307" s="61">
        <f t="shared" ref="AG307" si="959">IF($C$15&gt;($M$3-$M$5)/-($G$3-$G$5),"",IF(AE307="","",AE307*$G$3+$M$3))</f>
        <v>683881.71595168626</v>
      </c>
    </row>
    <row r="308" spans="1:33" x14ac:dyDescent="0.5500000000000000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60">
        <f t="shared" ref="AC308" si="960">IFERROR(AC307,"")</f>
        <v>122.99042065805992</v>
      </c>
      <c r="AD308" s="61">
        <f t="shared" ref="AD308" si="961">IF(AC308="","",AC308*$G$3+$M$3)</f>
        <v>385047.89670970046</v>
      </c>
      <c r="AE308" s="60">
        <f t="shared" ref="AE308" si="962">IFERROR(AE307,"")</f>
        <v>63.223656809662764</v>
      </c>
      <c r="AF308" s="61">
        <f t="shared" ref="AF308:AG308" si="963">IF($C$15&gt;($M$3-$M$5)/-($G$3-$G$5),"",IF(AE308="","",$P$18))</f>
        <v>500000</v>
      </c>
      <c r="AG308" s="61">
        <f t="shared" si="963"/>
        <v>500000</v>
      </c>
    </row>
    <row r="309" spans="1:33" x14ac:dyDescent="0.5500000000000000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60">
        <f>IF($C$15&gt;($M$3-$M$5)/-($G$3-$G$5),AC308+($C$15-($M$3-$M$5)/-($G$3-$G$5))/342,IFERROR(IF(AC308+((($M$3-$M$5)/($G$3-$G$5)*-1)-$C$15)/343&gt;($M$3-$M$5)/-($G$3-$G$5),MAX($AC$31:AC308),AC308+((($M$3-$M$5)/($G$3-$G$5)*-1)-$C$15)/343),MAX($AC$31:AC308)))</f>
        <v>123.15701790920528</v>
      </c>
      <c r="AD309" s="61">
        <f t="shared" ref="AD309" si="964">IF(AC309="","",AC309*$G$5+$M$5)</f>
        <v>146314.03581841057</v>
      </c>
      <c r="AE309" s="60">
        <f>IF($C$15&gt;($M$3-$M$5)/-($G$3-$G$5),"",IFERROR(IF(AE308+(($M$3-$M$5)/($G$3-$G$5)*-1)/343&gt;$AC$24,MAX($AE$31:AE308),AE308+((($M$3-$M$5)/($G$3-$G$5)*-1))/343),MAX($AE$31:AE308)))</f>
        <v>63.681799250312494</v>
      </c>
      <c r="AF309" s="61">
        <f t="shared" ref="AF309" si="965">IF($C$15&gt;($M$3-$M$5)/-($G$3-$G$5),"",IF(AE309="","",AE309*$G$5+$M$5))</f>
        <v>27363.598500624983</v>
      </c>
      <c r="AG309" s="61">
        <f t="shared" ref="AG309" si="966">IF($C$15&gt;($M$3-$M$5)/-($G$3-$G$5),"",IF(AE309="","",AE309*$G$3+$M$3))</f>
        <v>681591.00374843751</v>
      </c>
    </row>
    <row r="310" spans="1:33" x14ac:dyDescent="0.5500000000000000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60">
        <f t="shared" ref="AC310" si="967">IFERROR(AC309,"")</f>
        <v>123.15701790920528</v>
      </c>
      <c r="AD310" s="61">
        <f t="shared" ref="AD310" si="968">IF(AC310="","",AC310*$G$3+$M$3)</f>
        <v>384214.91045397357</v>
      </c>
      <c r="AE310" s="60">
        <f t="shared" ref="AE310" si="969">IFERROR(AE309,"")</f>
        <v>63.681799250312494</v>
      </c>
      <c r="AF310" s="61">
        <f t="shared" ref="AF310:AG310" si="970">IF($C$15&gt;($M$3-$M$5)/-($G$3-$G$5),"",IF(AE310="","",$P$18))</f>
        <v>500000</v>
      </c>
      <c r="AG310" s="61">
        <f t="shared" si="970"/>
        <v>500000</v>
      </c>
    </row>
    <row r="311" spans="1:33" x14ac:dyDescent="0.5500000000000000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60">
        <f>IF($C$15&gt;($M$3-$M$5)/-($G$3-$G$5),AC310+($C$15-($M$3-$M$5)/-($G$3-$G$5))/342,IFERROR(IF(AC310+((($M$3-$M$5)/($G$3-$G$5)*-1)-$C$15)/343&gt;($M$3-$M$5)/-($G$3-$G$5),MAX($AC$31:AC310),AC310+((($M$3-$M$5)/($G$3-$G$5)*-1)-$C$15)/343),MAX($AC$31:AC310)))</f>
        <v>123.32361516035064</v>
      </c>
      <c r="AD311" s="61">
        <f t="shared" ref="AD311" si="971">IF(AC311="","",AC311*$G$5+$M$5)</f>
        <v>146647.23032070129</v>
      </c>
      <c r="AE311" s="60">
        <f>IF($C$15&gt;($M$3-$M$5)/-($G$3-$G$5),"",IFERROR(IF(AE310+(($M$3-$M$5)/($G$3-$G$5)*-1)/343&gt;$AC$24,MAX($AE$31:AE310),AE310+((($M$3-$M$5)/($G$3-$G$5)*-1))/343),MAX($AE$31:AE310)))</f>
        <v>64.139941690962218</v>
      </c>
      <c r="AF311" s="61">
        <f t="shared" ref="AF311" si="972">IF($C$15&gt;($M$3-$M$5)/-($G$3-$G$5),"",IF(AE311="","",AE311*$G$5+$M$5))</f>
        <v>28279.883381924432</v>
      </c>
      <c r="AG311" s="61">
        <f t="shared" ref="AG311" si="973">IF($C$15&gt;($M$3-$M$5)/-($G$3-$G$5),"",IF(AE311="","",AE311*$G$3+$M$3))</f>
        <v>679300.29154518899</v>
      </c>
    </row>
    <row r="312" spans="1:33" x14ac:dyDescent="0.5500000000000000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60">
        <f t="shared" ref="AC312" si="974">IFERROR(AC311,"")</f>
        <v>123.32361516035064</v>
      </c>
      <c r="AD312" s="61">
        <f t="shared" ref="AD312" si="975">IF(AC312="","",AC312*$G$3+$M$3)</f>
        <v>383381.92419824679</v>
      </c>
      <c r="AE312" s="60">
        <f t="shared" ref="AE312" si="976">IFERROR(AE311,"")</f>
        <v>64.139941690962218</v>
      </c>
      <c r="AF312" s="61">
        <f t="shared" ref="AF312:AG312" si="977">IF($C$15&gt;($M$3-$M$5)/-($G$3-$G$5),"",IF(AE312="","",$P$18))</f>
        <v>500000</v>
      </c>
      <c r="AG312" s="61">
        <f t="shared" si="977"/>
        <v>500000</v>
      </c>
    </row>
    <row r="313" spans="1:33" x14ac:dyDescent="0.5500000000000000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60">
        <f>IF($C$15&gt;($M$3-$M$5)/-($G$3-$G$5),AC312+($C$15-($M$3-$M$5)/-($G$3-$G$5))/342,IFERROR(IF(AC312+((($M$3-$M$5)/($G$3-$G$5)*-1)-$C$15)/343&gt;($M$3-$M$5)/-($G$3-$G$5),MAX($AC$31:AC312),AC312+((($M$3-$M$5)/($G$3-$G$5)*-1)-$C$15)/343),MAX($AC$31:AC312)))</f>
        <v>123.490212411496</v>
      </c>
      <c r="AD313" s="61">
        <f t="shared" ref="AD313" si="978">IF(AC313="","",AC313*$G$5+$M$5)</f>
        <v>146980.424822992</v>
      </c>
      <c r="AE313" s="60">
        <f>IF($C$15&gt;($M$3-$M$5)/-($G$3-$G$5),"",IFERROR(IF(AE312+(($M$3-$M$5)/($G$3-$G$5)*-1)/343&gt;$AC$24,MAX($AE$31:AE312),AE312+((($M$3-$M$5)/($G$3-$G$5)*-1))/343),MAX($AE$31:AE312)))</f>
        <v>64.598084131611941</v>
      </c>
      <c r="AF313" s="61">
        <f t="shared" ref="AF313" si="979">IF($C$15&gt;($M$3-$M$5)/-($G$3-$G$5),"",IF(AE313="","",AE313*$G$5+$M$5))</f>
        <v>29196.168263223881</v>
      </c>
      <c r="AG313" s="61">
        <f t="shared" ref="AG313" si="980">IF($C$15&gt;($M$3-$M$5)/-($G$3-$G$5),"",IF(AE313="","",AE313*$G$3+$M$3))</f>
        <v>677009.57934194035</v>
      </c>
    </row>
    <row r="314" spans="1:33" x14ac:dyDescent="0.5500000000000000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60">
        <f t="shared" ref="AC314" si="981">IFERROR(AC313,"")</f>
        <v>123.490212411496</v>
      </c>
      <c r="AD314" s="61">
        <f t="shared" ref="AD314" si="982">IF(AC314="","",AC314*$G$3+$M$3)</f>
        <v>382548.93794252002</v>
      </c>
      <c r="AE314" s="60">
        <f t="shared" ref="AE314" si="983">IFERROR(AE313,"")</f>
        <v>64.598084131611941</v>
      </c>
      <c r="AF314" s="61">
        <f t="shared" ref="AF314:AG314" si="984">IF($C$15&gt;($M$3-$M$5)/-($G$3-$G$5),"",IF(AE314="","",$P$18))</f>
        <v>500000</v>
      </c>
      <c r="AG314" s="61">
        <f t="shared" si="984"/>
        <v>500000</v>
      </c>
    </row>
    <row r="315" spans="1:33" x14ac:dyDescent="0.5500000000000000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60">
        <f>IF($C$15&gt;($M$3-$M$5)/-($G$3-$G$5),AC314+($C$15-($M$3-$M$5)/-($G$3-$G$5))/342,IFERROR(IF(AC314+((($M$3-$M$5)/($G$3-$G$5)*-1)-$C$15)/343&gt;($M$3-$M$5)/-($G$3-$G$5),MAX($AC$31:AC314),AC314+((($M$3-$M$5)/($G$3-$G$5)*-1)-$C$15)/343),MAX($AC$31:AC314)))</f>
        <v>123.65680966264136</v>
      </c>
      <c r="AD315" s="61">
        <f t="shared" ref="AD315" si="985">IF(AC315="","",AC315*$G$5+$M$5)</f>
        <v>147313.61932528272</v>
      </c>
      <c r="AE315" s="60">
        <f>IF($C$15&gt;($M$3-$M$5)/-($G$3-$G$5),"",IFERROR(IF(AE314+(($M$3-$M$5)/($G$3-$G$5)*-1)/343&gt;$AC$24,MAX($AE$31:AE314),AE314+((($M$3-$M$5)/($G$3-$G$5)*-1))/343),MAX($AE$31:AE314)))</f>
        <v>65.056226572261664</v>
      </c>
      <c r="AF315" s="61">
        <f t="shared" ref="AF315" si="986">IF($C$15&gt;($M$3-$M$5)/-($G$3-$G$5),"",IF(AE315="","",AE315*$G$5+$M$5))</f>
        <v>30112.45314452333</v>
      </c>
      <c r="AG315" s="61">
        <f t="shared" ref="AG315" si="987">IF($C$15&gt;($M$3-$M$5)/-($G$3-$G$5),"",IF(AE315="","",AE315*$G$3+$M$3))</f>
        <v>674718.86713869171</v>
      </c>
    </row>
    <row r="316" spans="1:33" x14ac:dyDescent="0.5500000000000000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60">
        <f t="shared" ref="AC316" si="988">IFERROR(AC315,"")</f>
        <v>123.65680966264136</v>
      </c>
      <c r="AD316" s="61">
        <f t="shared" ref="AD316" si="989">IF(AC316="","",AC316*$G$3+$M$3)</f>
        <v>381715.95168679312</v>
      </c>
      <c r="AE316" s="60">
        <f t="shared" ref="AE316" si="990">IFERROR(AE315,"")</f>
        <v>65.056226572261664</v>
      </c>
      <c r="AF316" s="61">
        <f t="shared" ref="AF316:AG316" si="991">IF($C$15&gt;($M$3-$M$5)/-($G$3-$G$5),"",IF(AE316="","",$P$18))</f>
        <v>500000</v>
      </c>
      <c r="AG316" s="61">
        <f t="shared" si="991"/>
        <v>500000</v>
      </c>
    </row>
    <row r="317" spans="1:33" x14ac:dyDescent="0.5500000000000000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60">
        <f>IF($C$15&gt;($M$3-$M$5)/-($G$3-$G$5),AC316+($C$15-($M$3-$M$5)/-($G$3-$G$5))/342,IFERROR(IF(AC316+((($M$3-$M$5)/($G$3-$G$5)*-1)-$C$15)/343&gt;($M$3-$M$5)/-($G$3-$G$5),MAX($AC$31:AC316),AC316+((($M$3-$M$5)/($G$3-$G$5)*-1)-$C$15)/343),MAX($AC$31:AC316)))</f>
        <v>123.82340691378673</v>
      </c>
      <c r="AD317" s="61">
        <f t="shared" ref="AD317" si="992">IF(AC317="","",AC317*$G$5+$M$5)</f>
        <v>147646.81382757347</v>
      </c>
      <c r="AE317" s="60">
        <f>IF($C$15&gt;($M$3-$M$5)/-($G$3-$G$5),"",IFERROR(IF(AE316+(($M$3-$M$5)/($G$3-$G$5)*-1)/343&gt;$AC$24,MAX($AE$31:AE316),AE316+((($M$3-$M$5)/($G$3-$G$5)*-1))/343),MAX($AE$31:AE316)))</f>
        <v>65.514369012911388</v>
      </c>
      <c r="AF317" s="61">
        <f t="shared" ref="AF317" si="993">IF($C$15&gt;($M$3-$M$5)/-($G$3-$G$5),"",IF(AE317="","",AE317*$G$5+$M$5))</f>
        <v>31028.738025822779</v>
      </c>
      <c r="AG317" s="61">
        <f t="shared" ref="AG317" si="994">IF($C$15&gt;($M$3-$M$5)/-($G$3-$G$5),"",IF(AE317="","",AE317*$G$3+$M$3))</f>
        <v>672428.15493544308</v>
      </c>
    </row>
    <row r="318" spans="1:33" x14ac:dyDescent="0.5500000000000000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60">
        <f t="shared" ref="AC318" si="995">IFERROR(AC317,"")</f>
        <v>123.82340691378673</v>
      </c>
      <c r="AD318" s="61">
        <f t="shared" ref="AD318" si="996">IF(AC318="","",AC318*$G$3+$M$3)</f>
        <v>380882.96543106635</v>
      </c>
      <c r="AE318" s="60">
        <f t="shared" ref="AE318" si="997">IFERROR(AE317,"")</f>
        <v>65.514369012911388</v>
      </c>
      <c r="AF318" s="61">
        <f t="shared" ref="AF318:AG318" si="998">IF($C$15&gt;($M$3-$M$5)/-($G$3-$G$5),"",IF(AE318="","",$P$18))</f>
        <v>500000</v>
      </c>
      <c r="AG318" s="61">
        <f t="shared" si="998"/>
        <v>500000</v>
      </c>
    </row>
    <row r="319" spans="1:33" x14ac:dyDescent="0.5500000000000000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60">
        <f>IF($C$15&gt;($M$3-$M$5)/-($G$3-$G$5),AC318+($C$15-($M$3-$M$5)/-($G$3-$G$5))/342,IFERROR(IF(AC318+((($M$3-$M$5)/($G$3-$G$5)*-1)-$C$15)/343&gt;($M$3-$M$5)/-($G$3-$G$5),MAX($AC$31:AC318),AC318+((($M$3-$M$5)/($G$3-$G$5)*-1)-$C$15)/343),MAX($AC$31:AC318)))</f>
        <v>123.99000416493209</v>
      </c>
      <c r="AD319" s="61">
        <f t="shared" ref="AD319" si="999">IF(AC319="","",AC319*$G$5+$M$5)</f>
        <v>147980.00832986418</v>
      </c>
      <c r="AE319" s="60">
        <f>IF($C$15&gt;($M$3-$M$5)/-($G$3-$G$5),"",IFERROR(IF(AE318+(($M$3-$M$5)/($G$3-$G$5)*-1)/343&gt;$AC$24,MAX($AE$31:AE318),AE318+((($M$3-$M$5)/($G$3-$G$5)*-1))/343),MAX($AE$31:AE318)))</f>
        <v>65.972511453561111</v>
      </c>
      <c r="AF319" s="61">
        <f t="shared" ref="AF319" si="1000">IF($C$15&gt;($M$3-$M$5)/-($G$3-$G$5),"",IF(AE319="","",AE319*$G$5+$M$5))</f>
        <v>31945.022907122213</v>
      </c>
      <c r="AG319" s="61">
        <f t="shared" ref="AG319" si="1001">IF($C$15&gt;($M$3-$M$5)/-($G$3-$G$5),"",IF(AE319="","",AE319*$G$3+$M$3))</f>
        <v>670137.44273219444</v>
      </c>
    </row>
    <row r="320" spans="1:33" x14ac:dyDescent="0.5500000000000000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60">
        <f t="shared" ref="AC320" si="1002">IFERROR(AC319,"")</f>
        <v>123.99000416493209</v>
      </c>
      <c r="AD320" s="61">
        <f t="shared" ref="AD320" si="1003">IF(AC320="","",AC320*$G$3+$M$3)</f>
        <v>380049.97917533957</v>
      </c>
      <c r="AE320" s="60">
        <f t="shared" ref="AE320" si="1004">IFERROR(AE319,"")</f>
        <v>65.972511453561111</v>
      </c>
      <c r="AF320" s="61">
        <f t="shared" ref="AF320:AG320" si="1005">IF($C$15&gt;($M$3-$M$5)/-($G$3-$G$5),"",IF(AE320="","",$P$18))</f>
        <v>500000</v>
      </c>
      <c r="AG320" s="61">
        <f t="shared" si="1005"/>
        <v>500000</v>
      </c>
    </row>
    <row r="321" spans="1:33" x14ac:dyDescent="0.5500000000000000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60">
        <f>IF($C$15&gt;($M$3-$M$5)/-($G$3-$G$5),AC320+($C$15-($M$3-$M$5)/-($G$3-$G$5))/342,IFERROR(IF(AC320+((($M$3-$M$5)/($G$3-$G$5)*-1)-$C$15)/343&gt;($M$3-$M$5)/-($G$3-$G$5),MAX($AC$31:AC320),AC320+((($M$3-$M$5)/($G$3-$G$5)*-1)-$C$15)/343),MAX($AC$31:AC320)))</f>
        <v>124.15660141607745</v>
      </c>
      <c r="AD321" s="61">
        <f t="shared" ref="AD321" si="1006">IF(AC321="","",AC321*$G$5+$M$5)</f>
        <v>148313.2028321549</v>
      </c>
      <c r="AE321" s="60">
        <f>IF($C$15&gt;($M$3-$M$5)/-($G$3-$G$5),"",IFERROR(IF(AE320+(($M$3-$M$5)/($G$3-$G$5)*-1)/343&gt;$AC$24,MAX($AE$31:AE320),AE320+((($M$3-$M$5)/($G$3-$G$5)*-1))/343),MAX($AE$31:AE320)))</f>
        <v>66.430653894210835</v>
      </c>
      <c r="AF321" s="61">
        <f t="shared" ref="AF321" si="1007">IF($C$15&gt;($M$3-$M$5)/-($G$3-$G$5),"",IF(AE321="","",AE321*$G$5+$M$5))</f>
        <v>32861.307788421662</v>
      </c>
      <c r="AG321" s="61">
        <f t="shared" ref="AG321" si="1008">IF($C$15&gt;($M$3-$M$5)/-($G$3-$G$5),"",IF(AE321="","",AE321*$G$3+$M$3))</f>
        <v>667846.7305289458</v>
      </c>
    </row>
    <row r="322" spans="1:33" x14ac:dyDescent="0.5500000000000000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60">
        <f t="shared" ref="AC322" si="1009">IFERROR(AC321,"")</f>
        <v>124.15660141607745</v>
      </c>
      <c r="AD322" s="61">
        <f t="shared" ref="AD322" si="1010">IF(AC322="","",AC322*$G$3+$M$3)</f>
        <v>379216.99291961279</v>
      </c>
      <c r="AE322" s="60">
        <f t="shared" ref="AE322" si="1011">IFERROR(AE321,"")</f>
        <v>66.430653894210835</v>
      </c>
      <c r="AF322" s="61">
        <f t="shared" ref="AF322:AG322" si="1012">IF($C$15&gt;($M$3-$M$5)/-($G$3-$G$5),"",IF(AE322="","",$P$18))</f>
        <v>500000</v>
      </c>
      <c r="AG322" s="61">
        <f t="shared" si="1012"/>
        <v>500000</v>
      </c>
    </row>
    <row r="323" spans="1:33" x14ac:dyDescent="0.5500000000000000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60">
        <f>IF($C$15&gt;($M$3-$M$5)/-($G$3-$G$5),AC322+($C$15-($M$3-$M$5)/-($G$3-$G$5))/342,IFERROR(IF(AC322+((($M$3-$M$5)/($G$3-$G$5)*-1)-$C$15)/343&gt;($M$3-$M$5)/-($G$3-$G$5),MAX($AC$31:AC322),AC322+((($M$3-$M$5)/($G$3-$G$5)*-1)-$C$15)/343),MAX($AC$31:AC322)))</f>
        <v>124.32319866722281</v>
      </c>
      <c r="AD323" s="61">
        <f t="shared" ref="AD323" si="1013">IF(AC323="","",AC323*$G$5+$M$5)</f>
        <v>148646.39733444562</v>
      </c>
      <c r="AE323" s="60">
        <f>IF($C$15&gt;($M$3-$M$5)/-($G$3-$G$5),"",IFERROR(IF(AE322+(($M$3-$M$5)/($G$3-$G$5)*-1)/343&gt;$AC$24,MAX($AE$31:AE322),AE322+((($M$3-$M$5)/($G$3-$G$5)*-1))/343),MAX($AE$31:AE322)))</f>
        <v>66.888796334860558</v>
      </c>
      <c r="AF323" s="61">
        <f t="shared" ref="AF323" si="1014">IF($C$15&gt;($M$3-$M$5)/-($G$3-$G$5),"",IF(AE323="","",AE323*$G$5+$M$5))</f>
        <v>33777.592669721111</v>
      </c>
      <c r="AG323" s="61">
        <f t="shared" ref="AG323" si="1015">IF($C$15&gt;($M$3-$M$5)/-($G$3-$G$5),"",IF(AE323="","",AE323*$G$3+$M$3))</f>
        <v>665556.01832569716</v>
      </c>
    </row>
    <row r="324" spans="1:33" x14ac:dyDescent="0.5500000000000000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60">
        <f t="shared" ref="AC324" si="1016">IFERROR(AC323,"")</f>
        <v>124.32319866722281</v>
      </c>
      <c r="AD324" s="61">
        <f t="shared" ref="AD324" si="1017">IF(AC324="","",AC324*$G$3+$M$3)</f>
        <v>378384.0066638859</v>
      </c>
      <c r="AE324" s="60">
        <f t="shared" ref="AE324" si="1018">IFERROR(AE323,"")</f>
        <v>66.888796334860558</v>
      </c>
      <c r="AF324" s="61">
        <f t="shared" ref="AF324:AG324" si="1019">IF($C$15&gt;($M$3-$M$5)/-($G$3-$G$5),"",IF(AE324="","",$P$18))</f>
        <v>500000</v>
      </c>
      <c r="AG324" s="61">
        <f t="shared" si="1019"/>
        <v>500000</v>
      </c>
    </row>
    <row r="325" spans="1:33" x14ac:dyDescent="0.5500000000000000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60">
        <f>IF($C$15&gt;($M$3-$M$5)/-($G$3-$G$5),AC324+($C$15-($M$3-$M$5)/-($G$3-$G$5))/342,IFERROR(IF(AC324+((($M$3-$M$5)/($G$3-$G$5)*-1)-$C$15)/343&gt;($M$3-$M$5)/-($G$3-$G$5),MAX($AC$31:AC324),AC324+((($M$3-$M$5)/($G$3-$G$5)*-1)-$C$15)/343),MAX($AC$31:AC324)))</f>
        <v>124.48979591836817</v>
      </c>
      <c r="AD325" s="61">
        <f t="shared" ref="AD325" si="1020">IF(AC325="","",AC325*$G$5+$M$5)</f>
        <v>148979.59183673633</v>
      </c>
      <c r="AE325" s="60">
        <f>IF($C$15&gt;($M$3-$M$5)/-($G$3-$G$5),"",IFERROR(IF(AE324+(($M$3-$M$5)/($G$3-$G$5)*-1)/343&gt;$AC$24,MAX($AE$31:AE324),AE324+((($M$3-$M$5)/($G$3-$G$5)*-1))/343),MAX($AE$31:AE324)))</f>
        <v>67.346938775510282</v>
      </c>
      <c r="AF325" s="61">
        <f t="shared" ref="AF325" si="1021">IF($C$15&gt;($M$3-$M$5)/-($G$3-$G$5),"",IF(AE325="","",AE325*$G$5+$M$5))</f>
        <v>34693.87755102056</v>
      </c>
      <c r="AG325" s="61">
        <f t="shared" ref="AG325" si="1022">IF($C$15&gt;($M$3-$M$5)/-($G$3-$G$5),"",IF(AE325="","",AE325*$G$3+$M$3))</f>
        <v>663265.30612244853</v>
      </c>
    </row>
    <row r="326" spans="1:33" x14ac:dyDescent="0.5500000000000000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60">
        <f t="shared" ref="AC326" si="1023">IFERROR(AC325,"")</f>
        <v>124.48979591836817</v>
      </c>
      <c r="AD326" s="61">
        <f t="shared" ref="AD326" si="1024">IF(AC326="","",AC326*$G$3+$M$3)</f>
        <v>377551.02040815912</v>
      </c>
      <c r="AE326" s="60">
        <f t="shared" ref="AE326" si="1025">IFERROR(AE325,"")</f>
        <v>67.346938775510282</v>
      </c>
      <c r="AF326" s="61">
        <f t="shared" ref="AF326:AG326" si="1026">IF($C$15&gt;($M$3-$M$5)/-($G$3-$G$5),"",IF(AE326="","",$P$18))</f>
        <v>500000</v>
      </c>
      <c r="AG326" s="61">
        <f t="shared" si="1026"/>
        <v>500000</v>
      </c>
    </row>
    <row r="327" spans="1:33" x14ac:dyDescent="0.5500000000000000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60">
        <f>IF($C$15&gt;($M$3-$M$5)/-($G$3-$G$5),AC326+($C$15-($M$3-$M$5)/-($G$3-$G$5))/342,IFERROR(IF(AC326+((($M$3-$M$5)/($G$3-$G$5)*-1)-$C$15)/343&gt;($M$3-$M$5)/-($G$3-$G$5),MAX($AC$31:AC326),AC326+((($M$3-$M$5)/($G$3-$G$5)*-1)-$C$15)/343),MAX($AC$31:AC326)))</f>
        <v>124.65639316951354</v>
      </c>
      <c r="AD327" s="61">
        <f t="shared" ref="AD327" si="1027">IF(AC327="","",AC327*$G$5+$M$5)</f>
        <v>149312.78633902708</v>
      </c>
      <c r="AE327" s="60">
        <f>IF($C$15&gt;($M$3-$M$5)/-($G$3-$G$5),"",IFERROR(IF(AE326+(($M$3-$M$5)/($G$3-$G$5)*-1)/343&gt;$AC$24,MAX($AE$31:AE326),AE326+((($M$3-$M$5)/($G$3-$G$5)*-1))/343),MAX($AE$31:AE326)))</f>
        <v>67.805081216160005</v>
      </c>
      <c r="AF327" s="61">
        <f t="shared" ref="AF327" si="1028">IF($C$15&gt;($M$3-$M$5)/-($G$3-$G$5),"",IF(AE327="","",AE327*$G$5+$M$5))</f>
        <v>35610.162432320009</v>
      </c>
      <c r="AG327" s="61">
        <f t="shared" ref="AG327" si="1029">IF($C$15&gt;($M$3-$M$5)/-($G$3-$G$5),"",IF(AE327="","",AE327*$G$3+$M$3))</f>
        <v>660974.59391919989</v>
      </c>
    </row>
    <row r="328" spans="1:33" x14ac:dyDescent="0.5500000000000000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60">
        <f t="shared" ref="AC328" si="1030">IFERROR(AC327,"")</f>
        <v>124.65639316951354</v>
      </c>
      <c r="AD328" s="61">
        <f t="shared" ref="AD328" si="1031">IF(AC328="","",AC328*$G$3+$M$3)</f>
        <v>376718.03415243234</v>
      </c>
      <c r="AE328" s="60">
        <f t="shared" ref="AE328" si="1032">IFERROR(AE327,"")</f>
        <v>67.805081216160005</v>
      </c>
      <c r="AF328" s="61">
        <f t="shared" ref="AF328:AG328" si="1033">IF($C$15&gt;($M$3-$M$5)/-($G$3-$G$5),"",IF(AE328="","",$P$18))</f>
        <v>500000</v>
      </c>
      <c r="AG328" s="61">
        <f t="shared" si="1033"/>
        <v>500000</v>
      </c>
    </row>
    <row r="329" spans="1:33" x14ac:dyDescent="0.5500000000000000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60">
        <f>IF($C$15&gt;($M$3-$M$5)/-($G$3-$G$5),AC328+($C$15-($M$3-$M$5)/-($G$3-$G$5))/342,IFERROR(IF(AC328+((($M$3-$M$5)/($G$3-$G$5)*-1)-$C$15)/343&gt;($M$3-$M$5)/-($G$3-$G$5),MAX($AC$31:AC328),AC328+((($M$3-$M$5)/($G$3-$G$5)*-1)-$C$15)/343),MAX($AC$31:AC328)))</f>
        <v>124.8229904206589</v>
      </c>
      <c r="AD329" s="61">
        <f t="shared" ref="AD329" si="1034">IF(AC329="","",AC329*$G$5+$M$5)</f>
        <v>149645.9808413178</v>
      </c>
      <c r="AE329" s="60">
        <f>IF($C$15&gt;($M$3-$M$5)/-($G$3-$G$5),"",IFERROR(IF(AE328+(($M$3-$M$5)/($G$3-$G$5)*-1)/343&gt;$AC$24,MAX($AE$31:AE328),AE328+((($M$3-$M$5)/($G$3-$G$5)*-1))/343),MAX($AE$31:AE328)))</f>
        <v>68.263223656809728</v>
      </c>
      <c r="AF329" s="61">
        <f t="shared" ref="AF329" si="1035">IF($C$15&gt;($M$3-$M$5)/-($G$3-$G$5),"",IF(AE329="","",AE329*$G$5+$M$5))</f>
        <v>36526.447313619457</v>
      </c>
      <c r="AG329" s="61">
        <f t="shared" ref="AG329" si="1036">IF($C$15&gt;($M$3-$M$5)/-($G$3-$G$5),"",IF(AE329="","",AE329*$G$3+$M$3))</f>
        <v>658683.88171595137</v>
      </c>
    </row>
    <row r="330" spans="1:33" x14ac:dyDescent="0.5500000000000000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60">
        <f t="shared" ref="AC330" si="1037">IFERROR(AC329,"")</f>
        <v>124.8229904206589</v>
      </c>
      <c r="AD330" s="61">
        <f t="shared" ref="AD330" si="1038">IF(AC330="","",AC330*$G$3+$M$3)</f>
        <v>375885.04789670557</v>
      </c>
      <c r="AE330" s="60">
        <f t="shared" ref="AE330" si="1039">IFERROR(AE329,"")</f>
        <v>68.263223656809728</v>
      </c>
      <c r="AF330" s="61">
        <f t="shared" ref="AF330:AG330" si="1040">IF($C$15&gt;($M$3-$M$5)/-($G$3-$G$5),"",IF(AE330="","",$P$18))</f>
        <v>500000</v>
      </c>
      <c r="AG330" s="61">
        <f t="shared" si="1040"/>
        <v>500000</v>
      </c>
    </row>
    <row r="331" spans="1:33" x14ac:dyDescent="0.5500000000000000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60">
        <f>IF($C$15&gt;($M$3-$M$5)/-($G$3-$G$5),AC330+($C$15-($M$3-$M$5)/-($G$3-$G$5))/342,IFERROR(IF(AC330+((($M$3-$M$5)/($G$3-$G$5)*-1)-$C$15)/343&gt;($M$3-$M$5)/-($G$3-$G$5),MAX($AC$31:AC330),AC330+((($M$3-$M$5)/($G$3-$G$5)*-1)-$C$15)/343),MAX($AC$31:AC330)))</f>
        <v>124.98958767180426</v>
      </c>
      <c r="AD331" s="61">
        <f t="shared" ref="AD331" si="1041">IF(AC331="","",AC331*$G$5+$M$5)</f>
        <v>149979.17534360851</v>
      </c>
      <c r="AE331" s="60">
        <f>IF($C$15&gt;($M$3-$M$5)/-($G$3-$G$5),"",IFERROR(IF(AE330+(($M$3-$M$5)/($G$3-$G$5)*-1)/343&gt;$AC$24,MAX($AE$31:AE330),AE330+((($M$3-$M$5)/($G$3-$G$5)*-1))/343),MAX($AE$31:AE330)))</f>
        <v>68.721366097459452</v>
      </c>
      <c r="AF331" s="61">
        <f t="shared" ref="AF331" si="1042">IF($C$15&gt;($M$3-$M$5)/-($G$3-$G$5),"",IF(AE331="","",AE331*$G$5+$M$5))</f>
        <v>37442.732194918906</v>
      </c>
      <c r="AG331" s="61">
        <f t="shared" ref="AG331" si="1043">IF($C$15&gt;($M$3-$M$5)/-($G$3-$G$5),"",IF(AE331="","",AE331*$G$3+$M$3))</f>
        <v>656393.16951270273</v>
      </c>
    </row>
    <row r="332" spans="1:33" x14ac:dyDescent="0.5500000000000000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60">
        <f t="shared" ref="AC332" si="1044">IFERROR(AC331,"")</f>
        <v>124.98958767180426</v>
      </c>
      <c r="AD332" s="61">
        <f t="shared" ref="AD332" si="1045">IF(AC332="","",AC332*$G$3+$M$3)</f>
        <v>375052.06164097867</v>
      </c>
      <c r="AE332" s="60">
        <f t="shared" ref="AE332" si="1046">IFERROR(AE331,"")</f>
        <v>68.721366097459452</v>
      </c>
      <c r="AF332" s="61">
        <f t="shared" ref="AF332:AG332" si="1047">IF($C$15&gt;($M$3-$M$5)/-($G$3-$G$5),"",IF(AE332="","",$P$18))</f>
        <v>500000</v>
      </c>
      <c r="AG332" s="61">
        <f t="shared" si="1047"/>
        <v>500000</v>
      </c>
    </row>
    <row r="333" spans="1:33" x14ac:dyDescent="0.5500000000000000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60">
        <f>IF($C$15&gt;($M$3-$M$5)/-($G$3-$G$5),AC332+($C$15-($M$3-$M$5)/-($G$3-$G$5))/342,IFERROR(IF(AC332+((($M$3-$M$5)/($G$3-$G$5)*-1)-$C$15)/343&gt;($M$3-$M$5)/-($G$3-$G$5),MAX($AC$31:AC332),AC332+((($M$3-$M$5)/($G$3-$G$5)*-1)-$C$15)/343),MAX($AC$31:AC332)))</f>
        <v>125.15618492294962</v>
      </c>
      <c r="AD333" s="61">
        <f t="shared" ref="AD333" si="1048">IF(AC333="","",AC333*$G$5+$M$5)</f>
        <v>150312.36984589923</v>
      </c>
      <c r="AE333" s="60">
        <f>IF($C$15&gt;($M$3-$M$5)/-($G$3-$G$5),"",IFERROR(IF(AE332+(($M$3-$M$5)/($G$3-$G$5)*-1)/343&gt;$AC$24,MAX($AE$31:AE332),AE332+((($M$3-$M$5)/($G$3-$G$5)*-1))/343),MAX($AE$31:AE332)))</f>
        <v>69.179508538109175</v>
      </c>
      <c r="AF333" s="61">
        <f t="shared" ref="AF333" si="1049">IF($C$15&gt;($M$3-$M$5)/-($G$3-$G$5),"",IF(AE333="","",AE333*$G$5+$M$5))</f>
        <v>38359.017076218355</v>
      </c>
      <c r="AG333" s="61">
        <f t="shared" ref="AG333" si="1050">IF($C$15&gt;($M$3-$M$5)/-($G$3-$G$5),"",IF(AE333="","",AE333*$G$3+$M$3))</f>
        <v>654102.4573094541</v>
      </c>
    </row>
    <row r="334" spans="1:33" x14ac:dyDescent="0.5500000000000000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60">
        <f t="shared" ref="AC334" si="1051">IFERROR(AC333,"")</f>
        <v>125.15618492294962</v>
      </c>
      <c r="AD334" s="61">
        <f t="shared" ref="AD334" si="1052">IF(AC334="","",AC334*$G$3+$M$3)</f>
        <v>374219.0753852519</v>
      </c>
      <c r="AE334" s="60">
        <f t="shared" ref="AE334" si="1053">IFERROR(AE333,"")</f>
        <v>69.179508538109175</v>
      </c>
      <c r="AF334" s="61">
        <f t="shared" ref="AF334:AG334" si="1054">IF($C$15&gt;($M$3-$M$5)/-($G$3-$G$5),"",IF(AE334="","",$P$18))</f>
        <v>500000</v>
      </c>
      <c r="AG334" s="61">
        <f t="shared" si="1054"/>
        <v>500000</v>
      </c>
    </row>
    <row r="335" spans="1:33" x14ac:dyDescent="0.5500000000000000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60">
        <f>IF($C$15&gt;($M$3-$M$5)/-($G$3-$G$5),AC334+($C$15-($M$3-$M$5)/-($G$3-$G$5))/342,IFERROR(IF(AC334+((($M$3-$M$5)/($G$3-$G$5)*-1)-$C$15)/343&gt;($M$3-$M$5)/-($G$3-$G$5),MAX($AC$31:AC334),AC334+((($M$3-$M$5)/($G$3-$G$5)*-1)-$C$15)/343),MAX($AC$31:AC334)))</f>
        <v>125.32278217409498</v>
      </c>
      <c r="AD335" s="61">
        <f t="shared" ref="AD335" si="1055">IF(AC335="","",AC335*$G$5+$M$5)</f>
        <v>150645.56434818998</v>
      </c>
      <c r="AE335" s="60">
        <f>IF($C$15&gt;($M$3-$M$5)/-($G$3-$G$5),"",IFERROR(IF(AE334+(($M$3-$M$5)/($G$3-$G$5)*-1)/343&gt;$AC$24,MAX($AE$31:AE334),AE334+((($M$3-$M$5)/($G$3-$G$5)*-1))/343),MAX($AE$31:AE334)))</f>
        <v>69.637650978758899</v>
      </c>
      <c r="AF335" s="61">
        <f t="shared" ref="AF335" si="1056">IF($C$15&gt;($M$3-$M$5)/-($G$3-$G$5),"",IF(AE335="","",AE335*$G$5+$M$5))</f>
        <v>39275.301957517804</v>
      </c>
      <c r="AG335" s="61">
        <f t="shared" ref="AG335" si="1057">IF($C$15&gt;($M$3-$M$5)/-($G$3-$G$5),"",IF(AE335="","",AE335*$G$3+$M$3))</f>
        <v>651811.74510620558</v>
      </c>
    </row>
    <row r="336" spans="1:33" x14ac:dyDescent="0.5500000000000000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60">
        <f t="shared" ref="AC336" si="1058">IFERROR(AC335,"")</f>
        <v>125.32278217409498</v>
      </c>
      <c r="AD336" s="61">
        <f t="shared" ref="AD336" si="1059">IF(AC336="","",AC336*$G$3+$M$3)</f>
        <v>373386.08912952512</v>
      </c>
      <c r="AE336" s="60">
        <f t="shared" ref="AE336" si="1060">IFERROR(AE335,"")</f>
        <v>69.637650978758899</v>
      </c>
      <c r="AF336" s="61">
        <f t="shared" ref="AF336:AG336" si="1061">IF($C$15&gt;($M$3-$M$5)/-($G$3-$G$5),"",IF(AE336="","",$P$18))</f>
        <v>500000</v>
      </c>
      <c r="AG336" s="61">
        <f t="shared" si="1061"/>
        <v>500000</v>
      </c>
    </row>
    <row r="337" spans="1:33" x14ac:dyDescent="0.5500000000000000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60">
        <f>IF($C$15&gt;($M$3-$M$5)/-($G$3-$G$5),AC336+($C$15-($M$3-$M$5)/-($G$3-$G$5))/342,IFERROR(IF(AC336+((($M$3-$M$5)/($G$3-$G$5)*-1)-$C$15)/343&gt;($M$3-$M$5)/-($G$3-$G$5),MAX($AC$31:AC336),AC336+((($M$3-$M$5)/($G$3-$G$5)*-1)-$C$15)/343),MAX($AC$31:AC336)))</f>
        <v>125.48937942524034</v>
      </c>
      <c r="AD337" s="61">
        <f t="shared" ref="AD337" si="1062">IF(AC337="","",AC337*$G$5+$M$5)</f>
        <v>150978.75885048069</v>
      </c>
      <c r="AE337" s="60">
        <f>IF($C$15&gt;($M$3-$M$5)/-($G$3-$G$5),"",IFERROR(IF(AE336+(($M$3-$M$5)/($G$3-$G$5)*-1)/343&gt;$AC$24,MAX($AE$31:AE336),AE336+((($M$3-$M$5)/($G$3-$G$5)*-1))/343),MAX($AE$31:AE336)))</f>
        <v>70.095793419408622</v>
      </c>
      <c r="AF337" s="61">
        <f t="shared" ref="AF337" si="1063">IF($C$15&gt;($M$3-$M$5)/-($G$3-$G$5),"",IF(AE337="","",AE337*$G$5+$M$5))</f>
        <v>40191.586838817253</v>
      </c>
      <c r="AG337" s="61">
        <f t="shared" ref="AG337" si="1064">IF($C$15&gt;($M$3-$M$5)/-($G$3-$G$5),"",IF(AE337="","",AE337*$G$3+$M$3))</f>
        <v>649521.03290295694</v>
      </c>
    </row>
    <row r="338" spans="1:33" x14ac:dyDescent="0.5500000000000000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60">
        <f t="shared" ref="AC338" si="1065">IFERROR(AC337,"")</f>
        <v>125.48937942524034</v>
      </c>
      <c r="AD338" s="61">
        <f t="shared" ref="AD338" si="1066">IF(AC338="","",AC338*$G$3+$M$3)</f>
        <v>372553.10287379823</v>
      </c>
      <c r="AE338" s="60">
        <f t="shared" ref="AE338" si="1067">IFERROR(AE337,"")</f>
        <v>70.095793419408622</v>
      </c>
      <c r="AF338" s="61">
        <f t="shared" ref="AF338:AG338" si="1068">IF($C$15&gt;($M$3-$M$5)/-($G$3-$G$5),"",IF(AE338="","",$P$18))</f>
        <v>500000</v>
      </c>
      <c r="AG338" s="61">
        <f t="shared" si="1068"/>
        <v>500000</v>
      </c>
    </row>
    <row r="339" spans="1:33" x14ac:dyDescent="0.5500000000000000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60">
        <f>IF($C$15&gt;($M$3-$M$5)/-($G$3-$G$5),AC338+($C$15-($M$3-$M$5)/-($G$3-$G$5))/342,IFERROR(IF(AC338+((($M$3-$M$5)/($G$3-$G$5)*-1)-$C$15)/343&gt;($M$3-$M$5)/-($G$3-$G$5),MAX($AC$31:AC338),AC338+((($M$3-$M$5)/($G$3-$G$5)*-1)-$C$15)/343),MAX($AC$31:AC338)))</f>
        <v>125.65597667638571</v>
      </c>
      <c r="AD339" s="61">
        <f t="shared" ref="AD339" si="1069">IF(AC339="","",AC339*$G$5+$M$5)</f>
        <v>151311.95335277141</v>
      </c>
      <c r="AE339" s="60">
        <f>IF($C$15&gt;($M$3-$M$5)/-($G$3-$G$5),"",IFERROR(IF(AE338+(($M$3-$M$5)/($G$3-$G$5)*-1)/343&gt;$AC$24,MAX($AE$31:AE338),AE338+((($M$3-$M$5)/($G$3-$G$5)*-1))/343),MAX($AE$31:AE338)))</f>
        <v>70.553935860058345</v>
      </c>
      <c r="AF339" s="61">
        <f t="shared" ref="AF339" si="1070">IF($C$15&gt;($M$3-$M$5)/-($G$3-$G$5),"",IF(AE339="","",AE339*$G$5+$M$5))</f>
        <v>41107.871720116702</v>
      </c>
      <c r="AG339" s="61">
        <f t="shared" ref="AG339" si="1071">IF($C$15&gt;($M$3-$M$5)/-($G$3-$G$5),"",IF(AE339="","",AE339*$G$3+$M$3))</f>
        <v>647230.3206997083</v>
      </c>
    </row>
    <row r="340" spans="1:33" x14ac:dyDescent="0.5500000000000000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60">
        <f t="shared" ref="AC340" si="1072">IFERROR(AC339,"")</f>
        <v>125.65597667638571</v>
      </c>
      <c r="AD340" s="61">
        <f t="shared" ref="AD340" si="1073">IF(AC340="","",AC340*$G$3+$M$3)</f>
        <v>371720.11661807145</v>
      </c>
      <c r="AE340" s="60">
        <f t="shared" ref="AE340" si="1074">IFERROR(AE339,"")</f>
        <v>70.553935860058345</v>
      </c>
      <c r="AF340" s="61">
        <f t="shared" ref="AF340:AG340" si="1075">IF($C$15&gt;($M$3-$M$5)/-($G$3-$G$5),"",IF(AE340="","",$P$18))</f>
        <v>500000</v>
      </c>
      <c r="AG340" s="61">
        <f t="shared" si="1075"/>
        <v>500000</v>
      </c>
    </row>
    <row r="341" spans="1:33" x14ac:dyDescent="0.5500000000000000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60">
        <f>IF($C$15&gt;($M$3-$M$5)/-($G$3-$G$5),AC340+($C$15-($M$3-$M$5)/-($G$3-$G$5))/342,IFERROR(IF(AC340+((($M$3-$M$5)/($G$3-$G$5)*-1)-$C$15)/343&gt;($M$3-$M$5)/-($G$3-$G$5),MAX($AC$31:AC340),AC340+((($M$3-$M$5)/($G$3-$G$5)*-1)-$C$15)/343),MAX($AC$31:AC340)))</f>
        <v>125.82257392753107</v>
      </c>
      <c r="AD341" s="61">
        <f t="shared" ref="AD341" si="1076">IF(AC341="","",AC341*$G$5+$M$5)</f>
        <v>151645.14785506213</v>
      </c>
      <c r="AE341" s="60">
        <f>IF($C$15&gt;($M$3-$M$5)/-($G$3-$G$5),"",IFERROR(IF(AE340+(($M$3-$M$5)/($G$3-$G$5)*-1)/343&gt;$AC$24,MAX($AE$31:AE340),AE340+((($M$3-$M$5)/($G$3-$G$5)*-1))/343),MAX($AE$31:AE340)))</f>
        <v>71.012078300708069</v>
      </c>
      <c r="AF341" s="61">
        <f t="shared" ref="AF341" si="1077">IF($C$15&gt;($M$3-$M$5)/-($G$3-$G$5),"",IF(AE341="","",AE341*$G$5+$M$5))</f>
        <v>42024.156601416151</v>
      </c>
      <c r="AG341" s="61">
        <f t="shared" ref="AG341" si="1078">IF($C$15&gt;($M$3-$M$5)/-($G$3-$G$5),"",IF(AE341="","",AE341*$G$3+$M$3))</f>
        <v>644939.60849645967</v>
      </c>
    </row>
    <row r="342" spans="1:33" x14ac:dyDescent="0.5500000000000000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60">
        <f t="shared" ref="AC342" si="1079">IFERROR(AC341,"")</f>
        <v>125.82257392753107</v>
      </c>
      <c r="AD342" s="61">
        <f t="shared" ref="AD342" si="1080">IF(AC342="","",AC342*$G$3+$M$3)</f>
        <v>370887.13036234467</v>
      </c>
      <c r="AE342" s="60">
        <f t="shared" ref="AE342" si="1081">IFERROR(AE341,"")</f>
        <v>71.012078300708069</v>
      </c>
      <c r="AF342" s="61">
        <f t="shared" ref="AF342:AG342" si="1082">IF($C$15&gt;($M$3-$M$5)/-($G$3-$G$5),"",IF(AE342="","",$P$18))</f>
        <v>500000</v>
      </c>
      <c r="AG342" s="61">
        <f t="shared" si="1082"/>
        <v>500000</v>
      </c>
    </row>
    <row r="343" spans="1:33" x14ac:dyDescent="0.5500000000000000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60">
        <f>IF($C$15&gt;($M$3-$M$5)/-($G$3-$G$5),AC342+($C$15-($M$3-$M$5)/-($G$3-$G$5))/342,IFERROR(IF(AC342+((($M$3-$M$5)/($G$3-$G$5)*-1)-$C$15)/343&gt;($M$3-$M$5)/-($G$3-$G$5),MAX($AC$31:AC342),AC342+((($M$3-$M$5)/($G$3-$G$5)*-1)-$C$15)/343),MAX($AC$31:AC342)))</f>
        <v>125.98917117867643</v>
      </c>
      <c r="AD343" s="61">
        <f t="shared" ref="AD343" si="1083">IF(AC343="","",AC343*$G$5+$M$5)</f>
        <v>151978.34235735287</v>
      </c>
      <c r="AE343" s="60">
        <f>IF($C$15&gt;($M$3-$M$5)/-($G$3-$G$5),"",IFERROR(IF(AE342+(($M$3-$M$5)/($G$3-$G$5)*-1)/343&gt;$AC$24,MAX($AE$31:AE342),AE342+((($M$3-$M$5)/($G$3-$G$5)*-1))/343),MAX($AE$31:AE342)))</f>
        <v>71.470220741357792</v>
      </c>
      <c r="AF343" s="61">
        <f t="shared" ref="AF343" si="1084">IF($C$15&gt;($M$3-$M$5)/-($G$3-$G$5),"",IF(AE343="","",AE343*$G$5+$M$5))</f>
        <v>42940.441482715571</v>
      </c>
      <c r="AG343" s="61">
        <f t="shared" ref="AG343" si="1085">IF($C$15&gt;($M$3-$M$5)/-($G$3-$G$5),"",IF(AE343="","",AE343*$G$3+$M$3))</f>
        <v>642648.89629321103</v>
      </c>
    </row>
    <row r="344" spans="1:33" x14ac:dyDescent="0.5500000000000000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60">
        <f t="shared" ref="AC344" si="1086">IFERROR(AC343,"")</f>
        <v>125.98917117867643</v>
      </c>
      <c r="AD344" s="61">
        <f t="shared" ref="AD344" si="1087">IF(AC344="","",AC344*$G$3+$M$3)</f>
        <v>370054.1441066179</v>
      </c>
      <c r="AE344" s="60">
        <f t="shared" ref="AE344" si="1088">IFERROR(AE343,"")</f>
        <v>71.470220741357792</v>
      </c>
      <c r="AF344" s="61">
        <f t="shared" ref="AF344:AG344" si="1089">IF($C$15&gt;($M$3-$M$5)/-($G$3-$G$5),"",IF(AE344="","",$P$18))</f>
        <v>500000</v>
      </c>
      <c r="AG344" s="61">
        <f t="shared" si="1089"/>
        <v>500000</v>
      </c>
    </row>
    <row r="345" spans="1:33" x14ac:dyDescent="0.5500000000000000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60">
        <f>IF($C$15&gt;($M$3-$M$5)/-($G$3-$G$5),AC344+($C$15-($M$3-$M$5)/-($G$3-$G$5))/342,IFERROR(IF(AC344+((($M$3-$M$5)/($G$3-$G$5)*-1)-$C$15)/343&gt;($M$3-$M$5)/-($G$3-$G$5),MAX($AC$31:AC344),AC344+((($M$3-$M$5)/($G$3-$G$5)*-1)-$C$15)/343),MAX($AC$31:AC344)))</f>
        <v>126.15576842982179</v>
      </c>
      <c r="AD345" s="61">
        <f t="shared" ref="AD345" si="1090">IF(AC345="","",AC345*$G$5+$M$5)</f>
        <v>152311.53685964359</v>
      </c>
      <c r="AE345" s="60">
        <f>IF($C$15&gt;($M$3-$M$5)/-($G$3-$G$5),"",IFERROR(IF(AE344+(($M$3-$M$5)/($G$3-$G$5)*-1)/343&gt;$AC$24,MAX($AE$31:AE344),AE344+((($M$3-$M$5)/($G$3-$G$5)*-1))/343),MAX($AE$31:AE344)))</f>
        <v>71.928363182007516</v>
      </c>
      <c r="AF345" s="61">
        <f t="shared" ref="AF345" si="1091">IF($C$15&gt;($M$3-$M$5)/-($G$3-$G$5),"",IF(AE345="","",AE345*$G$5+$M$5))</f>
        <v>43856.726364015019</v>
      </c>
      <c r="AG345" s="61">
        <f t="shared" ref="AG345" si="1092">IF($C$15&gt;($M$3-$M$5)/-($G$3-$G$5),"",IF(AE345="","",AE345*$G$3+$M$3))</f>
        <v>640358.18408996239</v>
      </c>
    </row>
    <row r="346" spans="1:33" x14ac:dyDescent="0.5500000000000000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60">
        <f t="shared" ref="AC346" si="1093">IFERROR(AC345,"")</f>
        <v>126.15576842982179</v>
      </c>
      <c r="AD346" s="61">
        <f t="shared" ref="AD346" si="1094">IF(AC346="","",AC346*$G$3+$M$3)</f>
        <v>369221.157850891</v>
      </c>
      <c r="AE346" s="60">
        <f t="shared" ref="AE346" si="1095">IFERROR(AE345,"")</f>
        <v>71.928363182007516</v>
      </c>
      <c r="AF346" s="61">
        <f t="shared" ref="AF346:AG346" si="1096">IF($C$15&gt;($M$3-$M$5)/-($G$3-$G$5),"",IF(AE346="","",$P$18))</f>
        <v>500000</v>
      </c>
      <c r="AG346" s="61">
        <f t="shared" si="1096"/>
        <v>500000</v>
      </c>
    </row>
    <row r="347" spans="1:33" x14ac:dyDescent="0.5500000000000000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60">
        <f>IF($C$15&gt;($M$3-$M$5)/-($G$3-$G$5),AC346+($C$15-($M$3-$M$5)/-($G$3-$G$5))/342,IFERROR(IF(AC346+((($M$3-$M$5)/($G$3-$G$5)*-1)-$C$15)/343&gt;($M$3-$M$5)/-($G$3-$G$5),MAX($AC$31:AC346),AC346+((($M$3-$M$5)/($G$3-$G$5)*-1)-$C$15)/343),MAX($AC$31:AC346)))</f>
        <v>126.32236568096715</v>
      </c>
      <c r="AD347" s="61">
        <f t="shared" ref="AD347" si="1097">IF(AC347="","",AC347*$G$5+$M$5)</f>
        <v>152644.7313619343</v>
      </c>
      <c r="AE347" s="60">
        <f>IF($C$15&gt;($M$3-$M$5)/-($G$3-$G$5),"",IFERROR(IF(AE346+(($M$3-$M$5)/($G$3-$G$5)*-1)/343&gt;$AC$24,MAX($AE$31:AE346),AE346+((($M$3-$M$5)/($G$3-$G$5)*-1))/343),MAX($AE$31:AE346)))</f>
        <v>72.386505622657239</v>
      </c>
      <c r="AF347" s="61">
        <f t="shared" ref="AF347" si="1098">IF($C$15&gt;($M$3-$M$5)/-($G$3-$G$5),"",IF(AE347="","",AE347*$G$5+$M$5))</f>
        <v>44773.011245314468</v>
      </c>
      <c r="AG347" s="61">
        <f t="shared" ref="AG347" si="1099">IF($C$15&gt;($M$3-$M$5)/-($G$3-$G$5),"",IF(AE347="","",AE347*$G$3+$M$3))</f>
        <v>638067.47188671376</v>
      </c>
    </row>
    <row r="348" spans="1:33" x14ac:dyDescent="0.5500000000000000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60">
        <f t="shared" ref="AC348" si="1100">IFERROR(AC347,"")</f>
        <v>126.32236568096715</v>
      </c>
      <c r="AD348" s="61">
        <f t="shared" ref="AD348" si="1101">IF(AC348="","",AC348*$G$3+$M$3)</f>
        <v>368388.17159516423</v>
      </c>
      <c r="AE348" s="60">
        <f t="shared" ref="AE348" si="1102">IFERROR(AE347,"")</f>
        <v>72.386505622657239</v>
      </c>
      <c r="AF348" s="61">
        <f t="shared" ref="AF348:AG348" si="1103">IF($C$15&gt;($M$3-$M$5)/-($G$3-$G$5),"",IF(AE348="","",$P$18))</f>
        <v>500000</v>
      </c>
      <c r="AG348" s="61">
        <f t="shared" si="1103"/>
        <v>500000</v>
      </c>
    </row>
    <row r="349" spans="1:33" x14ac:dyDescent="0.5500000000000000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60">
        <f>IF($C$15&gt;($M$3-$M$5)/-($G$3-$G$5),AC348+($C$15-($M$3-$M$5)/-($G$3-$G$5))/342,IFERROR(IF(AC348+((($M$3-$M$5)/($G$3-$G$5)*-1)-$C$15)/343&gt;($M$3-$M$5)/-($G$3-$G$5),MAX($AC$31:AC348),AC348+((($M$3-$M$5)/($G$3-$G$5)*-1)-$C$15)/343),MAX($AC$31:AC348)))</f>
        <v>126.48896293211251</v>
      </c>
      <c r="AD349" s="61">
        <f t="shared" ref="AD349" si="1104">IF(AC349="","",AC349*$G$5+$M$5)</f>
        <v>152977.92586422502</v>
      </c>
      <c r="AE349" s="60">
        <f>IF($C$15&gt;($M$3-$M$5)/-($G$3-$G$5),"",IFERROR(IF(AE348+(($M$3-$M$5)/($G$3-$G$5)*-1)/343&gt;$AC$24,MAX($AE$31:AE348),AE348+((($M$3-$M$5)/($G$3-$G$5)*-1))/343),MAX($AE$31:AE348)))</f>
        <v>72.844648063306963</v>
      </c>
      <c r="AF349" s="61">
        <f t="shared" ref="AF349" si="1105">IF($C$15&gt;($M$3-$M$5)/-($G$3-$G$5),"",IF(AE349="","",AE349*$G$5+$M$5))</f>
        <v>45689.296126613917</v>
      </c>
      <c r="AG349" s="61">
        <f t="shared" ref="AG349" si="1106">IF($C$15&gt;($M$3-$M$5)/-($G$3-$G$5),"",IF(AE349="","",AE349*$G$3+$M$3))</f>
        <v>635776.75968346512</v>
      </c>
    </row>
    <row r="350" spans="1:33" x14ac:dyDescent="0.5500000000000000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60">
        <f t="shared" ref="AC350" si="1107">IFERROR(AC349,"")</f>
        <v>126.48896293211251</v>
      </c>
      <c r="AD350" s="61">
        <f t="shared" ref="AD350" si="1108">IF(AC350="","",AC350*$G$3+$M$3)</f>
        <v>367555.18533943745</v>
      </c>
      <c r="AE350" s="60">
        <f t="shared" ref="AE350" si="1109">IFERROR(AE349,"")</f>
        <v>72.844648063306963</v>
      </c>
      <c r="AF350" s="61">
        <f t="shared" ref="AF350:AG350" si="1110">IF($C$15&gt;($M$3-$M$5)/-($G$3-$G$5),"",IF(AE350="","",$P$18))</f>
        <v>500000</v>
      </c>
      <c r="AG350" s="61">
        <f t="shared" si="1110"/>
        <v>500000</v>
      </c>
    </row>
    <row r="351" spans="1:33" x14ac:dyDescent="0.5500000000000000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60">
        <f>IF($C$15&gt;($M$3-$M$5)/-($G$3-$G$5),AC350+($C$15-($M$3-$M$5)/-($G$3-$G$5))/342,IFERROR(IF(AC350+((($M$3-$M$5)/($G$3-$G$5)*-1)-$C$15)/343&gt;($M$3-$M$5)/-($G$3-$G$5),MAX($AC$31:AC350),AC350+((($M$3-$M$5)/($G$3-$G$5)*-1)-$C$15)/343),MAX($AC$31:AC350)))</f>
        <v>126.65556018325788</v>
      </c>
      <c r="AD351" s="61">
        <f t="shared" ref="AD351" si="1111">IF(AC351="","",AC351*$G$5+$M$5)</f>
        <v>153311.12036651577</v>
      </c>
      <c r="AE351" s="60">
        <f>IF($C$15&gt;($M$3-$M$5)/-($G$3-$G$5),"",IFERROR(IF(AE350+(($M$3-$M$5)/($G$3-$G$5)*-1)/343&gt;$AC$24,MAX($AE$31:AE350),AE350+((($M$3-$M$5)/($G$3-$G$5)*-1))/343),MAX($AE$31:AE350)))</f>
        <v>73.302790503956686</v>
      </c>
      <c r="AF351" s="61">
        <f t="shared" ref="AF351" si="1112">IF($C$15&gt;($M$3-$M$5)/-($G$3-$G$5),"",IF(AE351="","",AE351*$G$5+$M$5))</f>
        <v>46605.581007913366</v>
      </c>
      <c r="AG351" s="61">
        <f t="shared" ref="AG351" si="1113">IF($C$15&gt;($M$3-$M$5)/-($G$3-$G$5),"",IF(AE351="","",AE351*$G$3+$M$3))</f>
        <v>633486.04748021648</v>
      </c>
    </row>
    <row r="352" spans="1:33" x14ac:dyDescent="0.5500000000000000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60">
        <f t="shared" ref="AC352" si="1114">IFERROR(AC351,"")</f>
        <v>126.65556018325788</v>
      </c>
      <c r="AD352" s="61">
        <f t="shared" ref="AD352" si="1115">IF(AC352="","",AC352*$G$3+$M$3)</f>
        <v>366722.19908371067</v>
      </c>
      <c r="AE352" s="60">
        <f t="shared" ref="AE352" si="1116">IFERROR(AE351,"")</f>
        <v>73.302790503956686</v>
      </c>
      <c r="AF352" s="61">
        <f t="shared" ref="AF352:AG352" si="1117">IF($C$15&gt;($M$3-$M$5)/-($G$3-$G$5),"",IF(AE352="","",$P$18))</f>
        <v>500000</v>
      </c>
      <c r="AG352" s="61">
        <f t="shared" si="1117"/>
        <v>500000</v>
      </c>
    </row>
    <row r="353" spans="1:33" x14ac:dyDescent="0.5500000000000000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60">
        <f>IF($C$15&gt;($M$3-$M$5)/-($G$3-$G$5),AC352+($C$15-($M$3-$M$5)/-($G$3-$G$5))/342,IFERROR(IF(AC352+((($M$3-$M$5)/($G$3-$G$5)*-1)-$C$15)/343&gt;($M$3-$M$5)/-($G$3-$G$5),MAX($AC$31:AC352),AC352+((($M$3-$M$5)/($G$3-$G$5)*-1)-$C$15)/343),MAX($AC$31:AC352)))</f>
        <v>126.82215743440324</v>
      </c>
      <c r="AD353" s="61">
        <f t="shared" ref="AD353" si="1118">IF(AC353="","",AC353*$G$5+$M$5)</f>
        <v>153644.31486880648</v>
      </c>
      <c r="AE353" s="60">
        <f>IF($C$15&gt;($M$3-$M$5)/-($G$3-$G$5),"",IFERROR(IF(AE352+(($M$3-$M$5)/($G$3-$G$5)*-1)/343&gt;$AC$24,MAX($AE$31:AE352),AE352+((($M$3-$M$5)/($G$3-$G$5)*-1))/343),MAX($AE$31:AE352)))</f>
        <v>73.760932944606409</v>
      </c>
      <c r="AF353" s="61">
        <f t="shared" ref="AF353" si="1119">IF($C$15&gt;($M$3-$M$5)/-($G$3-$G$5),"",IF(AE353="","",AE353*$G$5+$M$5))</f>
        <v>47521.865889212815</v>
      </c>
      <c r="AG353" s="61">
        <f t="shared" ref="AG353" si="1120">IF($C$15&gt;($M$3-$M$5)/-($G$3-$G$5),"",IF(AE353="","",AE353*$G$3+$M$3))</f>
        <v>631195.33527696796</v>
      </c>
    </row>
    <row r="354" spans="1:33" x14ac:dyDescent="0.5500000000000000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60">
        <f t="shared" ref="AC354" si="1121">IFERROR(AC353,"")</f>
        <v>126.82215743440324</v>
      </c>
      <c r="AD354" s="61">
        <f t="shared" ref="AD354" si="1122">IF(AC354="","",AC354*$G$3+$M$3)</f>
        <v>365889.21282798378</v>
      </c>
      <c r="AE354" s="60">
        <f t="shared" ref="AE354" si="1123">IFERROR(AE353,"")</f>
        <v>73.760932944606409</v>
      </c>
      <c r="AF354" s="61">
        <f t="shared" ref="AF354:AG354" si="1124">IF($C$15&gt;($M$3-$M$5)/-($G$3-$G$5),"",IF(AE354="","",$P$18))</f>
        <v>500000</v>
      </c>
      <c r="AG354" s="61">
        <f t="shared" si="1124"/>
        <v>500000</v>
      </c>
    </row>
    <row r="355" spans="1:33" x14ac:dyDescent="0.5500000000000000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60">
        <f>IF($C$15&gt;($M$3-$M$5)/-($G$3-$G$5),AC354+($C$15-($M$3-$M$5)/-($G$3-$G$5))/342,IFERROR(IF(AC354+((($M$3-$M$5)/($G$3-$G$5)*-1)-$C$15)/343&gt;($M$3-$M$5)/-($G$3-$G$5),MAX($AC$31:AC354),AC354+((($M$3-$M$5)/($G$3-$G$5)*-1)-$C$15)/343),MAX($AC$31:AC354)))</f>
        <v>126.9887546855486</v>
      </c>
      <c r="AD355" s="61">
        <f t="shared" ref="AD355" si="1125">IF(AC355="","",AC355*$G$5+$M$5)</f>
        <v>153977.5093710972</v>
      </c>
      <c r="AE355" s="60">
        <f>IF($C$15&gt;($M$3-$M$5)/-($G$3-$G$5),"",IFERROR(IF(AE354+(($M$3-$M$5)/($G$3-$G$5)*-1)/343&gt;$AC$24,MAX($AE$31:AE354),AE354+((($M$3-$M$5)/($G$3-$G$5)*-1))/343),MAX($AE$31:AE354)))</f>
        <v>74.219075385256133</v>
      </c>
      <c r="AF355" s="61">
        <f t="shared" ref="AF355" si="1126">IF($C$15&gt;($M$3-$M$5)/-($G$3-$G$5),"",IF(AE355="","",AE355*$G$5+$M$5))</f>
        <v>48438.150770512264</v>
      </c>
      <c r="AG355" s="61">
        <f t="shared" ref="AG355" si="1127">IF($C$15&gt;($M$3-$M$5)/-($G$3-$G$5),"",IF(AE355="","",AE355*$G$3+$M$3))</f>
        <v>628904.62307371933</v>
      </c>
    </row>
    <row r="356" spans="1:33" x14ac:dyDescent="0.5500000000000000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60">
        <f t="shared" ref="AC356" si="1128">IFERROR(AC355,"")</f>
        <v>126.9887546855486</v>
      </c>
      <c r="AD356" s="61">
        <f t="shared" ref="AD356" si="1129">IF(AC356="","",AC356*$G$3+$M$3)</f>
        <v>365056.226572257</v>
      </c>
      <c r="AE356" s="60">
        <f t="shared" ref="AE356" si="1130">IFERROR(AE355,"")</f>
        <v>74.219075385256133</v>
      </c>
      <c r="AF356" s="61">
        <f t="shared" ref="AF356:AG356" si="1131">IF($C$15&gt;($M$3-$M$5)/-($G$3-$G$5),"",IF(AE356="","",$P$18))</f>
        <v>500000</v>
      </c>
      <c r="AG356" s="61">
        <f t="shared" si="1131"/>
        <v>500000</v>
      </c>
    </row>
    <row r="357" spans="1:33" x14ac:dyDescent="0.5500000000000000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60">
        <f>IF($C$15&gt;($M$3-$M$5)/-($G$3-$G$5),AC356+($C$15-($M$3-$M$5)/-($G$3-$G$5))/342,IFERROR(IF(AC356+((($M$3-$M$5)/($G$3-$G$5)*-1)-$C$15)/343&gt;($M$3-$M$5)/-($G$3-$G$5),MAX($AC$31:AC356),AC356+((($M$3-$M$5)/($G$3-$G$5)*-1)-$C$15)/343),MAX($AC$31:AC356)))</f>
        <v>127.15535193669396</v>
      </c>
      <c r="AD357" s="61">
        <f t="shared" ref="AD357" si="1132">IF(AC357="","",AC357*$G$5+$M$5)</f>
        <v>154310.70387338792</v>
      </c>
      <c r="AE357" s="60">
        <f>IF($C$15&gt;($M$3-$M$5)/-($G$3-$G$5),"",IFERROR(IF(AE356+(($M$3-$M$5)/($G$3-$G$5)*-1)/343&gt;$AC$24,MAX($AE$31:AE356),AE356+((($M$3-$M$5)/($G$3-$G$5)*-1))/343),MAX($AE$31:AE356)))</f>
        <v>74.677217825905856</v>
      </c>
      <c r="AF357" s="61">
        <f t="shared" ref="AF357" si="1133">IF($C$15&gt;($M$3-$M$5)/-($G$3-$G$5),"",IF(AE357="","",AE357*$G$5+$M$5))</f>
        <v>49354.435651811713</v>
      </c>
      <c r="AG357" s="61">
        <f t="shared" ref="AG357" si="1134">IF($C$15&gt;($M$3-$M$5)/-($G$3-$G$5),"",IF(AE357="","",AE357*$G$3+$M$3))</f>
        <v>626613.91087047081</v>
      </c>
    </row>
    <row r="358" spans="1:33" x14ac:dyDescent="0.5500000000000000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60">
        <f t="shared" ref="AC358" si="1135">IFERROR(AC357,"")</f>
        <v>127.15535193669396</v>
      </c>
      <c r="AD358" s="61">
        <f t="shared" ref="AD358" si="1136">IF(AC358="","",AC358*$G$3+$M$3)</f>
        <v>364223.24031653022</v>
      </c>
      <c r="AE358" s="60">
        <f t="shared" ref="AE358" si="1137">IFERROR(AE357,"")</f>
        <v>74.677217825905856</v>
      </c>
      <c r="AF358" s="61">
        <f t="shared" ref="AF358:AG358" si="1138">IF($C$15&gt;($M$3-$M$5)/-($G$3-$G$5),"",IF(AE358="","",$P$18))</f>
        <v>500000</v>
      </c>
      <c r="AG358" s="61">
        <f t="shared" si="1138"/>
        <v>500000</v>
      </c>
    </row>
    <row r="359" spans="1:33" x14ac:dyDescent="0.5500000000000000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60">
        <f>IF($C$15&gt;($M$3-$M$5)/-($G$3-$G$5),AC358+($C$15-($M$3-$M$5)/-($G$3-$G$5))/342,IFERROR(IF(AC358+((($M$3-$M$5)/($G$3-$G$5)*-1)-$C$15)/343&gt;($M$3-$M$5)/-($G$3-$G$5),MAX($AC$31:AC358),AC358+((($M$3-$M$5)/($G$3-$G$5)*-1)-$C$15)/343),MAX($AC$31:AC358)))</f>
        <v>127.32194918783932</v>
      </c>
      <c r="AD359" s="61">
        <f t="shared" ref="AD359" si="1139">IF(AC359="","",AC359*$G$5+$M$5)</f>
        <v>154643.89837567863</v>
      </c>
      <c r="AE359" s="60">
        <f>IF($C$15&gt;($M$3-$M$5)/-($G$3-$G$5),"",IFERROR(IF(AE358+(($M$3-$M$5)/($G$3-$G$5)*-1)/343&gt;$AC$24,MAX($AE$31:AE358),AE358+((($M$3-$M$5)/($G$3-$G$5)*-1))/343),MAX($AE$31:AE358)))</f>
        <v>75.13536026655558</v>
      </c>
      <c r="AF359" s="61">
        <f t="shared" ref="AF359" si="1140">IF($C$15&gt;($M$3-$M$5)/-($G$3-$G$5),"",IF(AE359="","",AE359*$G$5+$M$5))</f>
        <v>50270.720533111162</v>
      </c>
      <c r="AG359" s="61">
        <f t="shared" ref="AG359" si="1141">IF($C$15&gt;($M$3-$M$5)/-($G$3-$G$5),"",IF(AE359="","",AE359*$G$3+$M$3))</f>
        <v>624323.19866722217</v>
      </c>
    </row>
    <row r="360" spans="1:33" x14ac:dyDescent="0.5500000000000000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60">
        <f t="shared" ref="AC360" si="1142">IFERROR(AC359,"")</f>
        <v>127.32194918783932</v>
      </c>
      <c r="AD360" s="61">
        <f t="shared" ref="AD360" si="1143">IF(AC360="","",AC360*$G$3+$M$3)</f>
        <v>363390.25406080333</v>
      </c>
      <c r="AE360" s="60">
        <f t="shared" ref="AE360" si="1144">IFERROR(AE359,"")</f>
        <v>75.13536026655558</v>
      </c>
      <c r="AF360" s="61">
        <f t="shared" ref="AF360:AG360" si="1145">IF($C$15&gt;($M$3-$M$5)/-($G$3-$G$5),"",IF(AE360="","",$P$18))</f>
        <v>500000</v>
      </c>
      <c r="AG360" s="61">
        <f t="shared" si="1145"/>
        <v>500000</v>
      </c>
    </row>
    <row r="361" spans="1:33" x14ac:dyDescent="0.5500000000000000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60">
        <f>IF($C$15&gt;($M$3-$M$5)/-($G$3-$G$5),AC360+($C$15-($M$3-$M$5)/-($G$3-$G$5))/342,IFERROR(IF(AC360+((($M$3-$M$5)/($G$3-$G$5)*-1)-$C$15)/343&gt;($M$3-$M$5)/-($G$3-$G$5),MAX($AC$31:AC360),AC360+((($M$3-$M$5)/($G$3-$G$5)*-1)-$C$15)/343),MAX($AC$31:AC360)))</f>
        <v>127.48854643898468</v>
      </c>
      <c r="AD361" s="61">
        <f t="shared" ref="AD361" si="1146">IF(AC361="","",AC361*$G$5+$M$5)</f>
        <v>154977.09287796938</v>
      </c>
      <c r="AE361" s="60">
        <f>IF($C$15&gt;($M$3-$M$5)/-($G$3-$G$5),"",IFERROR(IF(AE360+(($M$3-$M$5)/($G$3-$G$5)*-1)/343&gt;$AC$24,MAX($AE$31:AE360),AE360+((($M$3-$M$5)/($G$3-$G$5)*-1))/343),MAX($AE$31:AE360)))</f>
        <v>75.593502707205303</v>
      </c>
      <c r="AF361" s="61">
        <f t="shared" ref="AF361" si="1147">IF($C$15&gt;($M$3-$M$5)/-($G$3-$G$5),"",IF(AE361="","",AE361*$G$5+$M$5))</f>
        <v>51187.005414410611</v>
      </c>
      <c r="AG361" s="61">
        <f t="shared" ref="AG361" si="1148">IF($C$15&gt;($M$3-$M$5)/-($G$3-$G$5),"",IF(AE361="","",AE361*$G$3+$M$3))</f>
        <v>622032.48646397353</v>
      </c>
    </row>
    <row r="362" spans="1:33" x14ac:dyDescent="0.5500000000000000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60">
        <f t="shared" ref="AC362" si="1149">IFERROR(AC361,"")</f>
        <v>127.48854643898468</v>
      </c>
      <c r="AD362" s="61">
        <f t="shared" ref="AD362" si="1150">IF(AC362="","",AC362*$G$3+$M$3)</f>
        <v>362557.26780507655</v>
      </c>
      <c r="AE362" s="60">
        <f t="shared" ref="AE362" si="1151">IFERROR(AE361,"")</f>
        <v>75.593502707205303</v>
      </c>
      <c r="AF362" s="61">
        <f t="shared" ref="AF362:AG362" si="1152">IF($C$15&gt;($M$3-$M$5)/-($G$3-$G$5),"",IF(AE362="","",$P$18))</f>
        <v>500000</v>
      </c>
      <c r="AG362" s="61">
        <f t="shared" si="1152"/>
        <v>500000</v>
      </c>
    </row>
    <row r="363" spans="1:33" x14ac:dyDescent="0.5500000000000000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60">
        <f>IF($C$15&gt;($M$3-$M$5)/-($G$3-$G$5),AC362+($C$15-($M$3-$M$5)/-($G$3-$G$5))/342,IFERROR(IF(AC362+((($M$3-$M$5)/($G$3-$G$5)*-1)-$C$15)/343&gt;($M$3-$M$5)/-($G$3-$G$5),MAX($AC$31:AC362),AC362+((($M$3-$M$5)/($G$3-$G$5)*-1)-$C$15)/343),MAX($AC$31:AC362)))</f>
        <v>127.65514369013005</v>
      </c>
      <c r="AD363" s="61">
        <f t="shared" ref="AD363" si="1153">IF(AC363="","",AC363*$G$5+$M$5)</f>
        <v>155310.2873802601</v>
      </c>
      <c r="AE363" s="60">
        <f>IF($C$15&gt;($M$3-$M$5)/-($G$3-$G$5),"",IFERROR(IF(AE362+(($M$3-$M$5)/($G$3-$G$5)*-1)/343&gt;$AC$24,MAX($AE$31:AE362),AE362+((($M$3-$M$5)/($G$3-$G$5)*-1))/343),MAX($AE$31:AE362)))</f>
        <v>76.051645147855027</v>
      </c>
      <c r="AF363" s="61">
        <f t="shared" ref="AF363" si="1154">IF($C$15&gt;($M$3-$M$5)/-($G$3-$G$5),"",IF(AE363="","",AE363*$G$5+$M$5))</f>
        <v>52103.29029571006</v>
      </c>
      <c r="AG363" s="61">
        <f t="shared" ref="AG363" si="1155">IF($C$15&gt;($M$3-$M$5)/-($G$3-$G$5),"",IF(AE363="","",AE363*$G$3+$M$3))</f>
        <v>619741.77426072489</v>
      </c>
    </row>
    <row r="364" spans="1:33" x14ac:dyDescent="0.5500000000000000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60">
        <f t="shared" ref="AC364" si="1156">IFERROR(AC363,"")</f>
        <v>127.65514369013005</v>
      </c>
      <c r="AD364" s="61">
        <f t="shared" ref="AD364" si="1157">IF(AC364="","",AC364*$G$3+$M$3)</f>
        <v>361724.28154934978</v>
      </c>
      <c r="AE364" s="60">
        <f t="shared" ref="AE364" si="1158">IFERROR(AE363,"")</f>
        <v>76.051645147855027</v>
      </c>
      <c r="AF364" s="61">
        <f t="shared" ref="AF364:AG364" si="1159">IF($C$15&gt;($M$3-$M$5)/-($G$3-$G$5),"",IF(AE364="","",$P$18))</f>
        <v>500000</v>
      </c>
      <c r="AG364" s="61">
        <f t="shared" si="1159"/>
        <v>500000</v>
      </c>
    </row>
    <row r="365" spans="1:33" x14ac:dyDescent="0.5500000000000000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60">
        <f>IF($C$15&gt;($M$3-$M$5)/-($G$3-$G$5),AC364+($C$15-($M$3-$M$5)/-($G$3-$G$5))/342,IFERROR(IF(AC364+((($M$3-$M$5)/($G$3-$G$5)*-1)-$C$15)/343&gt;($M$3-$M$5)/-($G$3-$G$5),MAX($AC$31:AC364),AC364+((($M$3-$M$5)/($G$3-$G$5)*-1)-$C$15)/343),MAX($AC$31:AC364)))</f>
        <v>127.82174094127541</v>
      </c>
      <c r="AD365" s="61">
        <f t="shared" ref="AD365" si="1160">IF(AC365="","",AC365*$G$5+$M$5)</f>
        <v>155643.48188255081</v>
      </c>
      <c r="AE365" s="60">
        <f>IF($C$15&gt;($M$3-$M$5)/-($G$3-$G$5),"",IFERROR(IF(AE364+(($M$3-$M$5)/($G$3-$G$5)*-1)/343&gt;$AC$24,MAX($AE$31:AE364),AE364+((($M$3-$M$5)/($G$3-$G$5)*-1))/343),MAX($AE$31:AE364)))</f>
        <v>76.50978758850475</v>
      </c>
      <c r="AF365" s="61">
        <f t="shared" ref="AF365" si="1161">IF($C$15&gt;($M$3-$M$5)/-($G$3-$G$5),"",IF(AE365="","",AE365*$G$5+$M$5))</f>
        <v>53019.575177009508</v>
      </c>
      <c r="AG365" s="61">
        <f t="shared" ref="AG365" si="1162">IF($C$15&gt;($M$3-$M$5)/-($G$3-$G$5),"",IF(AE365="","",AE365*$G$3+$M$3))</f>
        <v>617451.06205747626</v>
      </c>
    </row>
    <row r="366" spans="1:33" x14ac:dyDescent="0.5500000000000000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60">
        <f t="shared" ref="AC366" si="1163">IFERROR(AC365,"")</f>
        <v>127.82174094127541</v>
      </c>
      <c r="AD366" s="61">
        <f t="shared" ref="AD366" si="1164">IF(AC366="","",AC366*$G$3+$M$3)</f>
        <v>360891.295293623</v>
      </c>
      <c r="AE366" s="60">
        <f t="shared" ref="AE366" si="1165">IFERROR(AE365,"")</f>
        <v>76.50978758850475</v>
      </c>
      <c r="AF366" s="61">
        <f t="shared" ref="AF366:AG366" si="1166">IF($C$15&gt;($M$3-$M$5)/-($G$3-$G$5),"",IF(AE366="","",$P$18))</f>
        <v>500000</v>
      </c>
      <c r="AG366" s="61">
        <f t="shared" si="1166"/>
        <v>500000</v>
      </c>
    </row>
    <row r="367" spans="1:33" x14ac:dyDescent="0.5500000000000000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60">
        <f>IF($C$15&gt;($M$3-$M$5)/-($G$3-$G$5),AC366+($C$15-($M$3-$M$5)/-($G$3-$G$5))/342,IFERROR(IF(AC366+((($M$3-$M$5)/($G$3-$G$5)*-1)-$C$15)/343&gt;($M$3-$M$5)/-($G$3-$G$5),MAX($AC$31:AC366),AC366+((($M$3-$M$5)/($G$3-$G$5)*-1)-$C$15)/343),MAX($AC$31:AC366)))</f>
        <v>127.98833819242077</v>
      </c>
      <c r="AD367" s="61">
        <f t="shared" ref="AD367" si="1167">IF(AC367="","",AC367*$G$5+$M$5)</f>
        <v>155976.67638484153</v>
      </c>
      <c r="AE367" s="60">
        <f>IF($C$15&gt;($M$3-$M$5)/-($G$3-$G$5),"",IFERROR(IF(AE366+(($M$3-$M$5)/($G$3-$G$5)*-1)/343&gt;$AC$24,MAX($AE$31:AE366),AE366+((($M$3-$M$5)/($G$3-$G$5)*-1))/343),MAX($AE$31:AE366)))</f>
        <v>76.967930029154473</v>
      </c>
      <c r="AF367" s="61">
        <f t="shared" ref="AF367" si="1168">IF($C$15&gt;($M$3-$M$5)/-($G$3-$G$5),"",IF(AE367="","",AE367*$G$5+$M$5))</f>
        <v>53935.860058308957</v>
      </c>
      <c r="AG367" s="61">
        <f t="shared" ref="AG367" si="1169">IF($C$15&gt;($M$3-$M$5)/-($G$3-$G$5),"",IF(AE367="","",AE367*$G$3+$M$3))</f>
        <v>615160.34985422762</v>
      </c>
    </row>
    <row r="368" spans="1:33" x14ac:dyDescent="0.5500000000000000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60">
        <f t="shared" ref="AC368" si="1170">IFERROR(AC367,"")</f>
        <v>127.98833819242077</v>
      </c>
      <c r="AD368" s="61">
        <f t="shared" ref="AD368" si="1171">IF(AC368="","",AC368*$G$3+$M$3)</f>
        <v>360058.30903789611</v>
      </c>
      <c r="AE368" s="60">
        <f t="shared" ref="AE368" si="1172">IFERROR(AE367,"")</f>
        <v>76.967930029154473</v>
      </c>
      <c r="AF368" s="61">
        <f t="shared" ref="AF368:AG368" si="1173">IF($C$15&gt;($M$3-$M$5)/-($G$3-$G$5),"",IF(AE368="","",$P$18))</f>
        <v>500000</v>
      </c>
      <c r="AG368" s="61">
        <f t="shared" si="1173"/>
        <v>500000</v>
      </c>
    </row>
    <row r="369" spans="1:33" x14ac:dyDescent="0.5500000000000000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60">
        <f>IF($C$15&gt;($M$3-$M$5)/-($G$3-$G$5),AC368+($C$15-($M$3-$M$5)/-($G$3-$G$5))/342,IFERROR(IF(AC368+((($M$3-$M$5)/($G$3-$G$5)*-1)-$C$15)/343&gt;($M$3-$M$5)/-($G$3-$G$5),MAX($AC$31:AC368),AC368+((($M$3-$M$5)/($G$3-$G$5)*-1)-$C$15)/343),MAX($AC$31:AC368)))</f>
        <v>128.15493544356613</v>
      </c>
      <c r="AD369" s="61">
        <f t="shared" ref="AD369" si="1174">IF(AC369="","",AC369*$G$5+$M$5)</f>
        <v>156309.87088713227</v>
      </c>
      <c r="AE369" s="60">
        <f>IF($C$15&gt;($M$3-$M$5)/-($G$3-$G$5),"",IFERROR(IF(AE368+(($M$3-$M$5)/($G$3-$G$5)*-1)/343&gt;$AC$24,MAX($AE$31:AE368),AE368+((($M$3-$M$5)/($G$3-$G$5)*-1))/343),MAX($AE$31:AE368)))</f>
        <v>77.426072469804197</v>
      </c>
      <c r="AF369" s="61">
        <f t="shared" ref="AF369" si="1175">IF($C$15&gt;($M$3-$M$5)/-($G$3-$G$5),"",IF(AE369="","",AE369*$G$5+$M$5))</f>
        <v>54852.144939608406</v>
      </c>
      <c r="AG369" s="61">
        <f t="shared" ref="AG369" si="1176">IF($C$15&gt;($M$3-$M$5)/-($G$3-$G$5),"",IF(AE369="","",AE369*$G$3+$M$3))</f>
        <v>612869.63765097898</v>
      </c>
    </row>
    <row r="370" spans="1:33" x14ac:dyDescent="0.5500000000000000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60">
        <f t="shared" ref="AC370" si="1177">IFERROR(AC369,"")</f>
        <v>128.15493544356613</v>
      </c>
      <c r="AD370" s="61">
        <f t="shared" ref="AD370" si="1178">IF(AC370="","",AC370*$G$3+$M$3)</f>
        <v>359225.32278216933</v>
      </c>
      <c r="AE370" s="60">
        <f t="shared" ref="AE370" si="1179">IFERROR(AE369,"")</f>
        <v>77.426072469804197</v>
      </c>
      <c r="AF370" s="61">
        <f t="shared" ref="AF370:AG370" si="1180">IF($C$15&gt;($M$3-$M$5)/-($G$3-$G$5),"",IF(AE370="","",$P$18))</f>
        <v>500000</v>
      </c>
      <c r="AG370" s="61">
        <f t="shared" si="1180"/>
        <v>500000</v>
      </c>
    </row>
    <row r="371" spans="1:33" x14ac:dyDescent="0.5500000000000000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60">
        <f>IF($C$15&gt;($M$3-$M$5)/-($G$3-$G$5),AC370+($C$15-($M$3-$M$5)/-($G$3-$G$5))/342,IFERROR(IF(AC370+((($M$3-$M$5)/($G$3-$G$5)*-1)-$C$15)/343&gt;($M$3-$M$5)/-($G$3-$G$5),MAX($AC$31:AC370),AC370+((($M$3-$M$5)/($G$3-$G$5)*-1)-$C$15)/343),MAX($AC$31:AC370)))</f>
        <v>128.32153269471149</v>
      </c>
      <c r="AD371" s="61">
        <f t="shared" ref="AD371" si="1181">IF(AC371="","",AC371*$G$5+$M$5)</f>
        <v>156643.06538942299</v>
      </c>
      <c r="AE371" s="60">
        <f>IF($C$15&gt;($M$3-$M$5)/-($G$3-$G$5),"",IFERROR(IF(AE370+(($M$3-$M$5)/($G$3-$G$5)*-1)/343&gt;$AC$24,MAX($AE$31:AE370),AE370+((($M$3-$M$5)/($G$3-$G$5)*-1))/343),MAX($AE$31:AE370)))</f>
        <v>77.88421491045392</v>
      </c>
      <c r="AF371" s="61">
        <f t="shared" ref="AF371" si="1182">IF($C$15&gt;($M$3-$M$5)/-($G$3-$G$5),"",IF(AE371="","",AE371*$G$5+$M$5))</f>
        <v>55768.429820907826</v>
      </c>
      <c r="AG371" s="61">
        <f t="shared" ref="AG371" si="1183">IF($C$15&gt;($M$3-$M$5)/-($G$3-$G$5),"",IF(AE371="","",AE371*$G$3+$M$3))</f>
        <v>610578.92544773035</v>
      </c>
    </row>
    <row r="372" spans="1:33" x14ac:dyDescent="0.5500000000000000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60">
        <f t="shared" ref="AC372" si="1184">IFERROR(AC371,"")</f>
        <v>128.32153269471149</v>
      </c>
      <c r="AD372" s="61">
        <f t="shared" ref="AD372" si="1185">IF(AC372="","",AC372*$G$3+$M$3)</f>
        <v>358392.33652644255</v>
      </c>
      <c r="AE372" s="60">
        <f t="shared" ref="AE372" si="1186">IFERROR(AE371,"")</f>
        <v>77.88421491045392</v>
      </c>
      <c r="AF372" s="61">
        <f t="shared" ref="AF372:AG372" si="1187">IF($C$15&gt;($M$3-$M$5)/-($G$3-$G$5),"",IF(AE372="","",$P$18))</f>
        <v>500000</v>
      </c>
      <c r="AG372" s="61">
        <f t="shared" si="1187"/>
        <v>500000</v>
      </c>
    </row>
    <row r="373" spans="1:33" x14ac:dyDescent="0.5500000000000000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60">
        <f>IF($C$15&gt;($M$3-$M$5)/-($G$3-$G$5),AC372+($C$15-($M$3-$M$5)/-($G$3-$G$5))/342,IFERROR(IF(AC372+((($M$3-$M$5)/($G$3-$G$5)*-1)-$C$15)/343&gt;($M$3-$M$5)/-($G$3-$G$5),MAX($AC$31:AC372),AC372+((($M$3-$M$5)/($G$3-$G$5)*-1)-$C$15)/343),MAX($AC$31:AC372)))</f>
        <v>128.48812994585685</v>
      </c>
      <c r="AD373" s="61">
        <f t="shared" ref="AD373" si="1188">IF(AC373="","",AC373*$G$5+$M$5)</f>
        <v>156976.25989171371</v>
      </c>
      <c r="AE373" s="60">
        <f>IF($C$15&gt;($M$3-$M$5)/-($G$3-$G$5),"",IFERROR(IF(AE372+(($M$3-$M$5)/($G$3-$G$5)*-1)/343&gt;$AC$24,MAX($AE$31:AE372),AE372+((($M$3-$M$5)/($G$3-$G$5)*-1))/343),MAX($AE$31:AE372)))</f>
        <v>78.342357351103644</v>
      </c>
      <c r="AF373" s="61">
        <f t="shared" ref="AF373" si="1189">IF($C$15&gt;($M$3-$M$5)/-($G$3-$G$5),"",IF(AE373="","",AE373*$G$5+$M$5))</f>
        <v>56684.714702207275</v>
      </c>
      <c r="AG373" s="61">
        <f t="shared" ref="AG373" si="1190">IF($C$15&gt;($M$3-$M$5)/-($G$3-$G$5),"",IF(AE373="","",AE373*$G$3+$M$3))</f>
        <v>608288.21324448171</v>
      </c>
    </row>
    <row r="374" spans="1:33" x14ac:dyDescent="0.5500000000000000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60">
        <f t="shared" ref="AC374" si="1191">IFERROR(AC373,"")</f>
        <v>128.48812994585685</v>
      </c>
      <c r="AD374" s="61">
        <f t="shared" ref="AD374" si="1192">IF(AC374="","",AC374*$G$3+$M$3)</f>
        <v>357559.35027071577</v>
      </c>
      <c r="AE374" s="60">
        <f t="shared" ref="AE374" si="1193">IFERROR(AE373,"")</f>
        <v>78.342357351103644</v>
      </c>
      <c r="AF374" s="61">
        <f t="shared" ref="AF374:AG374" si="1194">IF($C$15&gt;($M$3-$M$5)/-($G$3-$G$5),"",IF(AE374="","",$P$18))</f>
        <v>500000</v>
      </c>
      <c r="AG374" s="61">
        <f t="shared" si="1194"/>
        <v>500000</v>
      </c>
    </row>
    <row r="375" spans="1:33" x14ac:dyDescent="0.5500000000000000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60">
        <f>IF($C$15&gt;($M$3-$M$5)/-($G$3-$G$5),AC374+($C$15-($M$3-$M$5)/-($G$3-$G$5))/342,IFERROR(IF(AC374+((($M$3-$M$5)/($G$3-$G$5)*-1)-$C$15)/343&gt;($M$3-$M$5)/-($G$3-$G$5),MAX($AC$31:AC374),AC374+((($M$3-$M$5)/($G$3-$G$5)*-1)-$C$15)/343),MAX($AC$31:AC374)))</f>
        <v>128.65472719700222</v>
      </c>
      <c r="AD375" s="61">
        <f t="shared" ref="AD375" si="1195">IF(AC375="","",AC375*$G$5+$M$5)</f>
        <v>157309.45439400442</v>
      </c>
      <c r="AE375" s="60">
        <f>IF($C$15&gt;($M$3-$M$5)/-($G$3-$G$5),"",IFERROR(IF(AE374+(($M$3-$M$5)/($G$3-$G$5)*-1)/343&gt;$AC$24,MAX($AE$31:AE374),AE374+((($M$3-$M$5)/($G$3-$G$5)*-1))/343),MAX($AE$31:AE374)))</f>
        <v>78.800499791753367</v>
      </c>
      <c r="AF375" s="61">
        <f t="shared" ref="AF375" si="1196">IF($C$15&gt;($M$3-$M$5)/-($G$3-$G$5),"",IF(AE375="","",AE375*$G$5+$M$5))</f>
        <v>57600.999583506724</v>
      </c>
      <c r="AG375" s="61">
        <f t="shared" ref="AG375" si="1197">IF($C$15&gt;($M$3-$M$5)/-($G$3-$G$5),"",IF(AE375="","",AE375*$G$3+$M$3))</f>
        <v>605997.50104123319</v>
      </c>
    </row>
    <row r="376" spans="1:33" x14ac:dyDescent="0.5500000000000000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60">
        <f t="shared" ref="AC376" si="1198">IFERROR(AC375,"")</f>
        <v>128.65472719700222</v>
      </c>
      <c r="AD376" s="61">
        <f t="shared" ref="AD376" si="1199">IF(AC376="","",AC376*$G$3+$M$3)</f>
        <v>356726.36401498888</v>
      </c>
      <c r="AE376" s="60">
        <f t="shared" ref="AE376" si="1200">IFERROR(AE375,"")</f>
        <v>78.800499791753367</v>
      </c>
      <c r="AF376" s="61">
        <f t="shared" ref="AF376:AG376" si="1201">IF($C$15&gt;($M$3-$M$5)/-($G$3-$G$5),"",IF(AE376="","",$P$18))</f>
        <v>500000</v>
      </c>
      <c r="AG376" s="61">
        <f t="shared" si="1201"/>
        <v>500000</v>
      </c>
    </row>
    <row r="377" spans="1:33" x14ac:dyDescent="0.5500000000000000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60">
        <f>IF($C$15&gt;($M$3-$M$5)/-($G$3-$G$5),AC376+($C$15-($M$3-$M$5)/-($G$3-$G$5))/342,IFERROR(IF(AC376+((($M$3-$M$5)/($G$3-$G$5)*-1)-$C$15)/343&gt;($M$3-$M$5)/-($G$3-$G$5),MAX($AC$31:AC376),AC376+((($M$3-$M$5)/($G$3-$G$5)*-1)-$C$15)/343),MAX($AC$31:AC376)))</f>
        <v>128.82132444814758</v>
      </c>
      <c r="AD377" s="61">
        <f t="shared" ref="AD377" si="1202">IF(AC377="","",AC377*$G$5+$M$5)</f>
        <v>157642.64889629517</v>
      </c>
      <c r="AE377" s="60">
        <f>IF($C$15&gt;($M$3-$M$5)/-($G$3-$G$5),"",IFERROR(IF(AE376+(($M$3-$M$5)/($G$3-$G$5)*-1)/343&gt;$AC$24,MAX($AE$31:AE376),AE376+((($M$3-$M$5)/($G$3-$G$5)*-1))/343),MAX($AE$31:AE376)))</f>
        <v>79.258642232403091</v>
      </c>
      <c r="AF377" s="61">
        <f t="shared" ref="AF377" si="1203">IF($C$15&gt;($M$3-$M$5)/-($G$3-$G$5),"",IF(AE377="","",AE377*$G$5+$M$5))</f>
        <v>58517.284464806173</v>
      </c>
      <c r="AG377" s="61">
        <f t="shared" ref="AG377" si="1204">IF($C$15&gt;($M$3-$M$5)/-($G$3-$G$5),"",IF(AE377="","",AE377*$G$3+$M$3))</f>
        <v>603706.78883798455</v>
      </c>
    </row>
    <row r="378" spans="1:33" x14ac:dyDescent="0.5500000000000000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60">
        <f t="shared" ref="AC378" si="1205">IFERROR(AC377,"")</f>
        <v>128.82132444814758</v>
      </c>
      <c r="AD378" s="61">
        <f t="shared" ref="AD378" si="1206">IF(AC378="","",AC378*$G$3+$M$3)</f>
        <v>355893.3777592621</v>
      </c>
      <c r="AE378" s="60">
        <f t="shared" ref="AE378" si="1207">IFERROR(AE377,"")</f>
        <v>79.258642232403091</v>
      </c>
      <c r="AF378" s="61">
        <f t="shared" ref="AF378:AG378" si="1208">IF($C$15&gt;($M$3-$M$5)/-($G$3-$G$5),"",IF(AE378="","",$P$18))</f>
        <v>500000</v>
      </c>
      <c r="AG378" s="61">
        <f t="shared" si="1208"/>
        <v>500000</v>
      </c>
    </row>
    <row r="379" spans="1:33" x14ac:dyDescent="0.5500000000000000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60">
        <f>IF($C$15&gt;($M$3-$M$5)/-($G$3-$G$5),AC378+($C$15-($M$3-$M$5)/-($G$3-$G$5))/342,IFERROR(IF(AC378+((($M$3-$M$5)/($G$3-$G$5)*-1)-$C$15)/343&gt;($M$3-$M$5)/-($G$3-$G$5),MAX($AC$31:AC378),AC378+((($M$3-$M$5)/($G$3-$G$5)*-1)-$C$15)/343),MAX($AC$31:AC378)))</f>
        <v>128.98792169929294</v>
      </c>
      <c r="AD379" s="61">
        <f t="shared" ref="AD379" si="1209">IF(AC379="","",AC379*$G$5+$M$5)</f>
        <v>157975.84339858589</v>
      </c>
      <c r="AE379" s="60">
        <f>IF($C$15&gt;($M$3-$M$5)/-($G$3-$G$5),"",IFERROR(IF(AE378+(($M$3-$M$5)/($G$3-$G$5)*-1)/343&gt;$AC$24,MAX($AE$31:AE378),AE378+((($M$3-$M$5)/($G$3-$G$5)*-1))/343),MAX($AE$31:AE378)))</f>
        <v>79.716784673052814</v>
      </c>
      <c r="AF379" s="61">
        <f t="shared" ref="AF379" si="1210">IF($C$15&gt;($M$3-$M$5)/-($G$3-$G$5),"",IF(AE379="","",AE379*$G$5+$M$5))</f>
        <v>59433.569346105622</v>
      </c>
      <c r="AG379" s="61">
        <f t="shared" ref="AG379" si="1211">IF($C$15&gt;($M$3-$M$5)/-($G$3-$G$5),"",IF(AE379="","",AE379*$G$3+$M$3))</f>
        <v>601416.07663473592</v>
      </c>
    </row>
    <row r="380" spans="1:33" x14ac:dyDescent="0.5500000000000000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60">
        <f t="shared" ref="AC380" si="1212">IFERROR(AC379,"")</f>
        <v>128.98792169929294</v>
      </c>
      <c r="AD380" s="61">
        <f t="shared" ref="AD380" si="1213">IF(AC380="","",AC380*$G$3+$M$3)</f>
        <v>355060.39150353533</v>
      </c>
      <c r="AE380" s="60">
        <f t="shared" ref="AE380" si="1214">IFERROR(AE379,"")</f>
        <v>79.716784673052814</v>
      </c>
      <c r="AF380" s="61">
        <f t="shared" ref="AF380:AG380" si="1215">IF($C$15&gt;($M$3-$M$5)/-($G$3-$G$5),"",IF(AE380="","",$P$18))</f>
        <v>500000</v>
      </c>
      <c r="AG380" s="61">
        <f t="shared" si="1215"/>
        <v>500000</v>
      </c>
    </row>
    <row r="381" spans="1:33" x14ac:dyDescent="0.5500000000000000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60">
        <f>IF($C$15&gt;($M$3-$M$5)/-($G$3-$G$5),AC380+($C$15-($M$3-$M$5)/-($G$3-$G$5))/342,IFERROR(IF(AC380+((($M$3-$M$5)/($G$3-$G$5)*-1)-$C$15)/343&gt;($M$3-$M$5)/-($G$3-$G$5),MAX($AC$31:AC380),AC380+((($M$3-$M$5)/($G$3-$G$5)*-1)-$C$15)/343),MAX($AC$31:AC380)))</f>
        <v>129.1545189504383</v>
      </c>
      <c r="AD381" s="61">
        <f t="shared" ref="AD381" si="1216">IF(AC381="","",AC381*$G$5+$M$5)</f>
        <v>158309.0379008766</v>
      </c>
      <c r="AE381" s="60">
        <f>IF($C$15&gt;($M$3-$M$5)/-($G$3-$G$5),"",IFERROR(IF(AE380+(($M$3-$M$5)/($G$3-$G$5)*-1)/343&gt;$AC$24,MAX($AE$31:AE380),AE380+((($M$3-$M$5)/($G$3-$G$5)*-1))/343),MAX($AE$31:AE380)))</f>
        <v>80.174927113702537</v>
      </c>
      <c r="AF381" s="61">
        <f t="shared" ref="AF381" si="1217">IF($C$15&gt;($M$3-$M$5)/-($G$3-$G$5),"",IF(AE381="","",AE381*$G$5+$M$5))</f>
        <v>60349.854227405071</v>
      </c>
      <c r="AG381" s="61">
        <f t="shared" ref="AG381" si="1218">IF($C$15&gt;($M$3-$M$5)/-($G$3-$G$5),"",IF(AE381="","",AE381*$G$3+$M$3))</f>
        <v>599125.3644314874</v>
      </c>
    </row>
    <row r="382" spans="1:33" x14ac:dyDescent="0.5500000000000000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60">
        <f t="shared" ref="AC382" si="1219">IFERROR(AC381,"")</f>
        <v>129.1545189504383</v>
      </c>
      <c r="AD382" s="61">
        <f t="shared" ref="AD382" si="1220">IF(AC382="","",AC382*$G$3+$M$3)</f>
        <v>354227.40524780843</v>
      </c>
      <c r="AE382" s="60">
        <f t="shared" ref="AE382" si="1221">IFERROR(AE381,"")</f>
        <v>80.174927113702537</v>
      </c>
      <c r="AF382" s="61">
        <f t="shared" ref="AF382:AG382" si="1222">IF($C$15&gt;($M$3-$M$5)/-($G$3-$G$5),"",IF(AE382="","",$P$18))</f>
        <v>500000</v>
      </c>
      <c r="AG382" s="61">
        <f t="shared" si="1222"/>
        <v>500000</v>
      </c>
    </row>
    <row r="383" spans="1:33" x14ac:dyDescent="0.5500000000000000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60">
        <f>IF($C$15&gt;($M$3-$M$5)/-($G$3-$G$5),AC382+($C$15-($M$3-$M$5)/-($G$3-$G$5))/342,IFERROR(IF(AC382+((($M$3-$M$5)/($G$3-$G$5)*-1)-$C$15)/343&gt;($M$3-$M$5)/-($G$3-$G$5),MAX($AC$31:AC382),AC382+((($M$3-$M$5)/($G$3-$G$5)*-1)-$C$15)/343),MAX($AC$31:AC382)))</f>
        <v>129.32111620158366</v>
      </c>
      <c r="AD383" s="61">
        <f t="shared" ref="AD383" si="1223">IF(AC383="","",AC383*$G$5+$M$5)</f>
        <v>158642.23240316732</v>
      </c>
      <c r="AE383" s="60">
        <f>IF($C$15&gt;($M$3-$M$5)/-($G$3-$G$5),"",IFERROR(IF(AE382+(($M$3-$M$5)/($G$3-$G$5)*-1)/343&gt;$AC$24,MAX($AE$31:AE382),AE382+((($M$3-$M$5)/($G$3-$G$5)*-1))/343),MAX($AE$31:AE382)))</f>
        <v>80.633069554352261</v>
      </c>
      <c r="AF383" s="61">
        <f t="shared" ref="AF383" si="1224">IF($C$15&gt;($M$3-$M$5)/-($G$3-$G$5),"",IF(AE383="","",AE383*$G$5+$M$5))</f>
        <v>61266.139108704519</v>
      </c>
      <c r="AG383" s="61">
        <f t="shared" ref="AG383" si="1225">IF($C$15&gt;($M$3-$M$5)/-($G$3-$G$5),"",IF(AE383="","",AE383*$G$3+$M$3))</f>
        <v>596834.65222823876</v>
      </c>
    </row>
    <row r="384" spans="1:33" x14ac:dyDescent="0.5500000000000000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60">
        <f t="shared" ref="AC384" si="1226">IFERROR(AC383,"")</f>
        <v>129.32111620158366</v>
      </c>
      <c r="AD384" s="61">
        <f t="shared" ref="AD384" si="1227">IF(AC384="","",AC384*$G$3+$M$3)</f>
        <v>353394.41899208166</v>
      </c>
      <c r="AE384" s="60">
        <f t="shared" ref="AE384" si="1228">IFERROR(AE383,"")</f>
        <v>80.633069554352261</v>
      </c>
      <c r="AF384" s="61">
        <f t="shared" ref="AF384:AG384" si="1229">IF($C$15&gt;($M$3-$M$5)/-($G$3-$G$5),"",IF(AE384="","",$P$18))</f>
        <v>500000</v>
      </c>
      <c r="AG384" s="61">
        <f t="shared" si="1229"/>
        <v>500000</v>
      </c>
    </row>
    <row r="385" spans="1:33" x14ac:dyDescent="0.5500000000000000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60">
        <f>IF($C$15&gt;($M$3-$M$5)/-($G$3-$G$5),AC384+($C$15-($M$3-$M$5)/-($G$3-$G$5))/342,IFERROR(IF(AC384+((($M$3-$M$5)/($G$3-$G$5)*-1)-$C$15)/343&gt;($M$3-$M$5)/-($G$3-$G$5),MAX($AC$31:AC384),AC384+((($M$3-$M$5)/($G$3-$G$5)*-1)-$C$15)/343),MAX($AC$31:AC384)))</f>
        <v>129.48771345272903</v>
      </c>
      <c r="AD385" s="61">
        <f t="shared" ref="AD385" si="1230">IF(AC385="","",AC385*$G$5+$M$5)</f>
        <v>158975.42690545804</v>
      </c>
      <c r="AE385" s="60">
        <f>IF($C$15&gt;($M$3-$M$5)/-($G$3-$G$5),"",IFERROR(IF(AE384+(($M$3-$M$5)/($G$3-$G$5)*-1)/343&gt;$AC$24,MAX($AE$31:AE384),AE384+((($M$3-$M$5)/($G$3-$G$5)*-1))/343),MAX($AE$31:AE384)))</f>
        <v>81.091211995001984</v>
      </c>
      <c r="AF385" s="61">
        <f t="shared" ref="AF385" si="1231">IF($C$15&gt;($M$3-$M$5)/-($G$3-$G$5),"",IF(AE385="","",AE385*$G$5+$M$5))</f>
        <v>62182.423990003968</v>
      </c>
      <c r="AG385" s="61">
        <f t="shared" ref="AG385" si="1232">IF($C$15&gt;($M$3-$M$5)/-($G$3-$G$5),"",IF(AE385="","",AE385*$G$3+$M$3))</f>
        <v>594543.94002499012</v>
      </c>
    </row>
    <row r="386" spans="1:33" x14ac:dyDescent="0.5500000000000000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60">
        <f t="shared" ref="AC386" si="1233">IFERROR(AC385,"")</f>
        <v>129.48771345272903</v>
      </c>
      <c r="AD386" s="61">
        <f t="shared" ref="AD386" si="1234">IF(AC386="","",AC386*$G$3+$M$3)</f>
        <v>352561.43273635488</v>
      </c>
      <c r="AE386" s="60">
        <f t="shared" ref="AE386" si="1235">IFERROR(AE385,"")</f>
        <v>81.091211995001984</v>
      </c>
      <c r="AF386" s="61">
        <f t="shared" ref="AF386:AG386" si="1236">IF($C$15&gt;($M$3-$M$5)/-($G$3-$G$5),"",IF(AE386="","",$P$18))</f>
        <v>500000</v>
      </c>
      <c r="AG386" s="61">
        <f t="shared" si="1236"/>
        <v>500000</v>
      </c>
    </row>
    <row r="387" spans="1:33" x14ac:dyDescent="0.5500000000000000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60">
        <f>IF($C$15&gt;($M$3-$M$5)/-($G$3-$G$5),AC386+($C$15-($M$3-$M$5)/-($G$3-$G$5))/342,IFERROR(IF(AC386+((($M$3-$M$5)/($G$3-$G$5)*-1)-$C$15)/343&gt;($M$3-$M$5)/-($G$3-$G$5),MAX($AC$31:AC386),AC386+((($M$3-$M$5)/($G$3-$G$5)*-1)-$C$15)/343),MAX($AC$31:AC386)))</f>
        <v>129.65431070387439</v>
      </c>
      <c r="AD387" s="61">
        <f t="shared" ref="AD387" si="1237">IF(AC387="","",AC387*$G$5+$M$5)</f>
        <v>159308.62140774878</v>
      </c>
      <c r="AE387" s="60">
        <f>IF($C$15&gt;($M$3-$M$5)/-($G$3-$G$5),"",IFERROR(IF(AE386+(($M$3-$M$5)/($G$3-$G$5)*-1)/343&gt;$AC$24,MAX($AE$31:AE386),AE386+((($M$3-$M$5)/($G$3-$G$5)*-1))/343),MAX($AE$31:AE386)))</f>
        <v>81.549354435651708</v>
      </c>
      <c r="AF387" s="61">
        <f t="shared" ref="AF387" si="1238">IF($C$15&gt;($M$3-$M$5)/-($G$3-$G$5),"",IF(AE387="","",AE387*$G$5+$M$5))</f>
        <v>63098.708871303417</v>
      </c>
      <c r="AG387" s="61">
        <f t="shared" ref="AG387" si="1239">IF($C$15&gt;($M$3-$M$5)/-($G$3-$G$5),"",IF(AE387="","",AE387*$G$3+$M$3))</f>
        <v>592253.22782174149</v>
      </c>
    </row>
    <row r="388" spans="1:33" x14ac:dyDescent="0.5500000000000000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60">
        <f t="shared" ref="AC388" si="1240">IFERROR(AC387,"")</f>
        <v>129.65431070387439</v>
      </c>
      <c r="AD388" s="61">
        <f t="shared" ref="AD388" si="1241">IF(AC388="","",AC388*$G$3+$M$3)</f>
        <v>351728.4464806281</v>
      </c>
      <c r="AE388" s="60">
        <f t="shared" ref="AE388" si="1242">IFERROR(AE387,"")</f>
        <v>81.549354435651708</v>
      </c>
      <c r="AF388" s="61">
        <f t="shared" ref="AF388:AG388" si="1243">IF($C$15&gt;($M$3-$M$5)/-($G$3-$G$5),"",IF(AE388="","",$P$18))</f>
        <v>500000</v>
      </c>
      <c r="AG388" s="61">
        <f t="shared" si="1243"/>
        <v>500000</v>
      </c>
    </row>
    <row r="389" spans="1:33" x14ac:dyDescent="0.5500000000000000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60">
        <f>IF($C$15&gt;($M$3-$M$5)/-($G$3-$G$5),AC388+($C$15-($M$3-$M$5)/-($G$3-$G$5))/342,IFERROR(IF(AC388+((($M$3-$M$5)/($G$3-$G$5)*-1)-$C$15)/343&gt;($M$3-$M$5)/-($G$3-$G$5),MAX($AC$31:AC388),AC388+((($M$3-$M$5)/($G$3-$G$5)*-1)-$C$15)/343),MAX($AC$31:AC388)))</f>
        <v>129.82090795501975</v>
      </c>
      <c r="AD389" s="61">
        <f t="shared" ref="AD389" si="1244">IF(AC389="","",AC389*$G$5+$M$5)</f>
        <v>159641.8159100395</v>
      </c>
      <c r="AE389" s="60">
        <f>IF($C$15&gt;($M$3-$M$5)/-($G$3-$G$5),"",IFERROR(IF(AE388+(($M$3-$M$5)/($G$3-$G$5)*-1)/343&gt;$AC$24,MAX($AE$31:AE388),AE388+((($M$3-$M$5)/($G$3-$G$5)*-1))/343),MAX($AE$31:AE388)))</f>
        <v>82.007496876301431</v>
      </c>
      <c r="AF389" s="61">
        <f t="shared" ref="AF389" si="1245">IF($C$15&gt;($M$3-$M$5)/-($G$3-$G$5),"",IF(AE389="","",AE389*$G$5+$M$5))</f>
        <v>64014.993752602866</v>
      </c>
      <c r="AG389" s="61">
        <f t="shared" ref="AG389" si="1246">IF($C$15&gt;($M$3-$M$5)/-($G$3-$G$5),"",IF(AE389="","",AE389*$G$3+$M$3))</f>
        <v>589962.51561849285</v>
      </c>
    </row>
    <row r="390" spans="1:33" x14ac:dyDescent="0.5500000000000000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60">
        <f t="shared" ref="AC390" si="1247">IFERROR(AC389,"")</f>
        <v>129.82090795501975</v>
      </c>
      <c r="AD390" s="61">
        <f t="shared" ref="AD390" si="1248">IF(AC390="","",AC390*$G$3+$M$3)</f>
        <v>350895.46022490121</v>
      </c>
      <c r="AE390" s="60">
        <f t="shared" ref="AE390" si="1249">IFERROR(AE389,"")</f>
        <v>82.007496876301431</v>
      </c>
      <c r="AF390" s="61">
        <f t="shared" ref="AF390:AG390" si="1250">IF($C$15&gt;($M$3-$M$5)/-($G$3-$G$5),"",IF(AE390="","",$P$18))</f>
        <v>500000</v>
      </c>
      <c r="AG390" s="61">
        <f t="shared" si="1250"/>
        <v>500000</v>
      </c>
    </row>
    <row r="391" spans="1:33" x14ac:dyDescent="0.5500000000000000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60">
        <f>IF($C$15&gt;($M$3-$M$5)/-($G$3-$G$5),AC390+($C$15-($M$3-$M$5)/-($G$3-$G$5))/342,IFERROR(IF(AC390+((($M$3-$M$5)/($G$3-$G$5)*-1)-$C$15)/343&gt;($M$3-$M$5)/-($G$3-$G$5),MAX($AC$31:AC390),AC390+((($M$3-$M$5)/($G$3-$G$5)*-1)-$C$15)/343),MAX($AC$31:AC390)))</f>
        <v>129.98750520616511</v>
      </c>
      <c r="AD391" s="61">
        <f t="shared" ref="AD391" si="1251">IF(AC391="","",AC391*$G$5+$M$5)</f>
        <v>159975.01041233022</v>
      </c>
      <c r="AE391" s="60">
        <f>IF($C$15&gt;($M$3-$M$5)/-($G$3-$G$5),"",IFERROR(IF(AE390+(($M$3-$M$5)/($G$3-$G$5)*-1)/343&gt;$AC$24,MAX($AE$31:AE390),AE390+((($M$3-$M$5)/($G$3-$G$5)*-1))/343),MAX($AE$31:AE390)))</f>
        <v>82.465639316951155</v>
      </c>
      <c r="AF391" s="61">
        <f t="shared" ref="AF391" si="1252">IF($C$15&gt;($M$3-$M$5)/-($G$3-$G$5),"",IF(AE391="","",AE391*$G$5+$M$5))</f>
        <v>64931.278633902315</v>
      </c>
      <c r="AG391" s="61">
        <f t="shared" ref="AG391" si="1253">IF($C$15&gt;($M$3-$M$5)/-($G$3-$G$5),"",IF(AE391="","",AE391*$G$3+$M$3))</f>
        <v>587671.80341524421</v>
      </c>
    </row>
    <row r="392" spans="1:33" x14ac:dyDescent="0.5500000000000000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60">
        <f t="shared" ref="AC392" si="1254">IFERROR(AC391,"")</f>
        <v>129.98750520616511</v>
      </c>
      <c r="AD392" s="61">
        <f t="shared" ref="AD392" si="1255">IF(AC392="","",AC392*$G$3+$M$3)</f>
        <v>350062.47396917443</v>
      </c>
      <c r="AE392" s="60">
        <f t="shared" ref="AE392" si="1256">IFERROR(AE391,"")</f>
        <v>82.465639316951155</v>
      </c>
      <c r="AF392" s="61">
        <f t="shared" ref="AF392:AG392" si="1257">IF($C$15&gt;($M$3-$M$5)/-($G$3-$G$5),"",IF(AE392="","",$P$18))</f>
        <v>500000</v>
      </c>
      <c r="AG392" s="61">
        <f t="shared" si="1257"/>
        <v>500000</v>
      </c>
    </row>
    <row r="393" spans="1:33" x14ac:dyDescent="0.5500000000000000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60">
        <f>IF($C$15&gt;($M$3-$M$5)/-($G$3-$G$5),AC392+($C$15-($M$3-$M$5)/-($G$3-$G$5))/342,IFERROR(IF(AC392+((($M$3-$M$5)/($G$3-$G$5)*-1)-$C$15)/343&gt;($M$3-$M$5)/-($G$3-$G$5),MAX($AC$31:AC392),AC392+((($M$3-$M$5)/($G$3-$G$5)*-1)-$C$15)/343),MAX($AC$31:AC392)))</f>
        <v>130.15410245731047</v>
      </c>
      <c r="AD393" s="61">
        <f t="shared" ref="AD393" si="1258">IF(AC393="","",AC393*$G$5+$M$5)</f>
        <v>160308.20491462093</v>
      </c>
      <c r="AE393" s="60">
        <f>IF($C$15&gt;($M$3-$M$5)/-($G$3-$G$5),"",IFERROR(IF(AE392+(($M$3-$M$5)/($G$3-$G$5)*-1)/343&gt;$AC$24,MAX($AE$31:AE392),AE392+((($M$3-$M$5)/($G$3-$G$5)*-1))/343),MAX($AE$31:AE392)))</f>
        <v>82.923781757600878</v>
      </c>
      <c r="AF393" s="61">
        <f t="shared" ref="AF393" si="1259">IF($C$15&gt;($M$3-$M$5)/-($G$3-$G$5),"",IF(AE393="","",AE393*$G$5+$M$5))</f>
        <v>65847.563515201764</v>
      </c>
      <c r="AG393" s="61">
        <f t="shared" ref="AG393" si="1260">IF($C$15&gt;($M$3-$M$5)/-($G$3-$G$5),"",IF(AE393="","",AE393*$G$3+$M$3))</f>
        <v>585381.09121199558</v>
      </c>
    </row>
    <row r="394" spans="1:33" x14ac:dyDescent="0.5500000000000000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60">
        <f t="shared" ref="AC394" si="1261">IFERROR(AC393,"")</f>
        <v>130.15410245731047</v>
      </c>
      <c r="AD394" s="61">
        <f t="shared" ref="AD394" si="1262">IF(AC394="","",AC394*$G$3+$M$3)</f>
        <v>349229.48771344766</v>
      </c>
      <c r="AE394" s="60">
        <f t="shared" ref="AE394" si="1263">IFERROR(AE393,"")</f>
        <v>82.923781757600878</v>
      </c>
      <c r="AF394" s="61">
        <f t="shared" ref="AF394:AG394" si="1264">IF($C$15&gt;($M$3-$M$5)/-($G$3-$G$5),"",IF(AE394="","",$P$18))</f>
        <v>500000</v>
      </c>
      <c r="AG394" s="61">
        <f t="shared" si="1264"/>
        <v>500000</v>
      </c>
    </row>
    <row r="395" spans="1:33" x14ac:dyDescent="0.5500000000000000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60">
        <f>IF($C$15&gt;($M$3-$M$5)/-($G$3-$G$5),AC394+($C$15-($M$3-$M$5)/-($G$3-$G$5))/342,IFERROR(IF(AC394+((($M$3-$M$5)/($G$3-$G$5)*-1)-$C$15)/343&gt;($M$3-$M$5)/-($G$3-$G$5),MAX($AC$31:AC394),AC394+((($M$3-$M$5)/($G$3-$G$5)*-1)-$C$15)/343),MAX($AC$31:AC394)))</f>
        <v>130.32069970845583</v>
      </c>
      <c r="AD395" s="61">
        <f t="shared" ref="AD395" si="1265">IF(AC395="","",AC395*$G$5+$M$5)</f>
        <v>160641.39941691168</v>
      </c>
      <c r="AE395" s="60">
        <f>IF($C$15&gt;($M$3-$M$5)/-($G$3-$G$5),"",IFERROR(IF(AE394+(($M$3-$M$5)/($G$3-$G$5)*-1)/343&gt;$AC$24,MAX($AE$31:AE394),AE394+((($M$3-$M$5)/($G$3-$G$5)*-1))/343),MAX($AE$31:AE394)))</f>
        <v>83.381924198250601</v>
      </c>
      <c r="AF395" s="61">
        <f t="shared" ref="AF395" si="1266">IF($C$15&gt;($M$3-$M$5)/-($G$3-$G$5),"",IF(AE395="","",AE395*$G$5+$M$5))</f>
        <v>66763.848396501213</v>
      </c>
      <c r="AG395" s="61">
        <f t="shared" ref="AG395" si="1267">IF($C$15&gt;($M$3-$M$5)/-($G$3-$G$5),"",IF(AE395="","",AE395*$G$3+$M$3))</f>
        <v>583090.37900874694</v>
      </c>
    </row>
    <row r="396" spans="1:33" x14ac:dyDescent="0.5500000000000000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60">
        <f t="shared" ref="AC396" si="1268">IFERROR(AC395,"")</f>
        <v>130.32069970845583</v>
      </c>
      <c r="AD396" s="61">
        <f t="shared" ref="AD396" si="1269">IF(AC396="","",AC396*$G$3+$M$3)</f>
        <v>348396.50145772088</v>
      </c>
      <c r="AE396" s="60">
        <f t="shared" ref="AE396" si="1270">IFERROR(AE395,"")</f>
        <v>83.381924198250601</v>
      </c>
      <c r="AF396" s="61">
        <f t="shared" ref="AF396:AG396" si="1271">IF($C$15&gt;($M$3-$M$5)/-($G$3-$G$5),"",IF(AE396="","",$P$18))</f>
        <v>500000</v>
      </c>
      <c r="AG396" s="61">
        <f t="shared" si="1271"/>
        <v>500000</v>
      </c>
    </row>
    <row r="397" spans="1:33" x14ac:dyDescent="0.5500000000000000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60">
        <f>IF($C$15&gt;($M$3-$M$5)/-($G$3-$G$5),AC396+($C$15-($M$3-$M$5)/-($G$3-$G$5))/342,IFERROR(IF(AC396+((($M$3-$M$5)/($G$3-$G$5)*-1)-$C$15)/343&gt;($M$3-$M$5)/-($G$3-$G$5),MAX($AC$31:AC396),AC396+((($M$3-$M$5)/($G$3-$G$5)*-1)-$C$15)/343),MAX($AC$31:AC396)))</f>
        <v>130.4872969596012</v>
      </c>
      <c r="AD397" s="61">
        <f t="shared" ref="AD397" si="1272">IF(AC397="","",AC397*$G$5+$M$5)</f>
        <v>160974.59391920239</v>
      </c>
      <c r="AE397" s="60">
        <f>IF($C$15&gt;($M$3-$M$5)/-($G$3-$G$5),"",IFERROR(IF(AE396+(($M$3-$M$5)/($G$3-$G$5)*-1)/343&gt;$AC$24,MAX($AE$31:AE396),AE396+((($M$3-$M$5)/($G$3-$G$5)*-1))/343),MAX($AE$31:AE396)))</f>
        <v>83.840066638900325</v>
      </c>
      <c r="AF397" s="61">
        <f t="shared" ref="AF397" si="1273">IF($C$15&gt;($M$3-$M$5)/-($G$3-$G$5),"",IF(AE397="","",AE397*$G$5+$M$5))</f>
        <v>67680.133277800662</v>
      </c>
      <c r="AG397" s="61">
        <f t="shared" ref="AG397" si="1274">IF($C$15&gt;($M$3-$M$5)/-($G$3-$G$5),"",IF(AE397="","",AE397*$G$3+$M$3))</f>
        <v>580799.6668054983</v>
      </c>
    </row>
    <row r="398" spans="1:33" x14ac:dyDescent="0.5500000000000000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60">
        <f t="shared" ref="AC398" si="1275">IFERROR(AC397,"")</f>
        <v>130.4872969596012</v>
      </c>
      <c r="AD398" s="61">
        <f t="shared" ref="AD398" si="1276">IF(AC398="","",AC398*$G$3+$M$3)</f>
        <v>347563.51520199399</v>
      </c>
      <c r="AE398" s="60">
        <f t="shared" ref="AE398" si="1277">IFERROR(AE397,"")</f>
        <v>83.840066638900325</v>
      </c>
      <c r="AF398" s="61">
        <f t="shared" ref="AF398:AG398" si="1278">IF($C$15&gt;($M$3-$M$5)/-($G$3-$G$5),"",IF(AE398="","",$P$18))</f>
        <v>500000</v>
      </c>
      <c r="AG398" s="61">
        <f t="shared" si="1278"/>
        <v>500000</v>
      </c>
    </row>
    <row r="399" spans="1:33" x14ac:dyDescent="0.5500000000000000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60">
        <f>IF($C$15&gt;($M$3-$M$5)/-($G$3-$G$5),AC398+($C$15-($M$3-$M$5)/-($G$3-$G$5))/342,IFERROR(IF(AC398+((($M$3-$M$5)/($G$3-$G$5)*-1)-$C$15)/343&gt;($M$3-$M$5)/-($G$3-$G$5),MAX($AC$31:AC398),AC398+((($M$3-$M$5)/($G$3-$G$5)*-1)-$C$15)/343),MAX($AC$31:AC398)))</f>
        <v>130.65389421074656</v>
      </c>
      <c r="AD399" s="61">
        <f t="shared" ref="AD399" si="1279">IF(AC399="","",AC399*$G$5+$M$5)</f>
        <v>161307.78842149311</v>
      </c>
      <c r="AE399" s="60">
        <f>IF($C$15&gt;($M$3-$M$5)/-($G$3-$G$5),"",IFERROR(IF(AE398+(($M$3-$M$5)/($G$3-$G$5)*-1)/343&gt;$AC$24,MAX($AE$31:AE398),AE398+((($M$3-$M$5)/($G$3-$G$5)*-1))/343),MAX($AE$31:AE398)))</f>
        <v>84.298209079550048</v>
      </c>
      <c r="AF399" s="61">
        <f t="shared" ref="AF399" si="1280">IF($C$15&gt;($M$3-$M$5)/-($G$3-$G$5),"",IF(AE399="","",AE399*$G$5+$M$5))</f>
        <v>68596.418159100111</v>
      </c>
      <c r="AG399" s="61">
        <f t="shared" ref="AG399" si="1281">IF($C$15&gt;($M$3-$M$5)/-($G$3-$G$5),"",IF(AE399="","",AE399*$G$3+$M$3))</f>
        <v>578508.95460224978</v>
      </c>
    </row>
    <row r="400" spans="1:33" x14ac:dyDescent="0.5500000000000000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60">
        <f t="shared" ref="AC400" si="1282">IFERROR(AC399,"")</f>
        <v>130.65389421074656</v>
      </c>
      <c r="AD400" s="61">
        <f t="shared" ref="AD400" si="1283">IF(AC400="","",AC400*$G$3+$M$3)</f>
        <v>346730.52894626721</v>
      </c>
      <c r="AE400" s="60">
        <f t="shared" ref="AE400" si="1284">IFERROR(AE399,"")</f>
        <v>84.298209079550048</v>
      </c>
      <c r="AF400" s="61">
        <f t="shared" ref="AF400:AG400" si="1285">IF($C$15&gt;($M$3-$M$5)/-($G$3-$G$5),"",IF(AE400="","",$P$18))</f>
        <v>500000</v>
      </c>
      <c r="AG400" s="61">
        <f t="shared" si="1285"/>
        <v>500000</v>
      </c>
    </row>
    <row r="401" spans="1:33" x14ac:dyDescent="0.5500000000000000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60">
        <f>IF($C$15&gt;($M$3-$M$5)/-($G$3-$G$5),AC400+($C$15-($M$3-$M$5)/-($G$3-$G$5))/342,IFERROR(IF(AC400+((($M$3-$M$5)/($G$3-$G$5)*-1)-$C$15)/343&gt;($M$3-$M$5)/-($G$3-$G$5),MAX($AC$31:AC400),AC400+((($M$3-$M$5)/($G$3-$G$5)*-1)-$C$15)/343),MAX($AC$31:AC400)))</f>
        <v>130.82049146189192</v>
      </c>
      <c r="AD401" s="61">
        <f t="shared" ref="AD401" si="1286">IF(AC401="","",AC401*$G$5+$M$5)</f>
        <v>161640.98292378383</v>
      </c>
      <c r="AE401" s="60">
        <f>IF($C$15&gt;($M$3-$M$5)/-($G$3-$G$5),"",IFERROR(IF(AE400+(($M$3-$M$5)/($G$3-$G$5)*-1)/343&gt;$AC$24,MAX($AE$31:AE400),AE400+((($M$3-$M$5)/($G$3-$G$5)*-1))/343),MAX($AE$31:AE400)))</f>
        <v>84.756351520199772</v>
      </c>
      <c r="AF401" s="61">
        <f t="shared" ref="AF401" si="1287">IF($C$15&gt;($M$3-$M$5)/-($G$3-$G$5),"",IF(AE401="","",AE401*$G$5+$M$5))</f>
        <v>69512.70304039953</v>
      </c>
      <c r="AG401" s="61">
        <f t="shared" ref="AG401" si="1288">IF($C$15&gt;($M$3-$M$5)/-($G$3-$G$5),"",IF(AE401="","",AE401*$G$3+$M$3))</f>
        <v>576218.24239900114</v>
      </c>
    </row>
    <row r="402" spans="1:33" x14ac:dyDescent="0.5500000000000000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60">
        <f t="shared" ref="AC402" si="1289">IFERROR(AC401,"")</f>
        <v>130.82049146189192</v>
      </c>
      <c r="AD402" s="61">
        <f t="shared" ref="AD402" si="1290">IF(AC402="","",AC402*$G$3+$M$3)</f>
        <v>345897.54269054043</v>
      </c>
      <c r="AE402" s="60">
        <f t="shared" ref="AE402" si="1291">IFERROR(AE401,"")</f>
        <v>84.756351520199772</v>
      </c>
      <c r="AF402" s="61">
        <f t="shared" ref="AF402:AG402" si="1292">IF($C$15&gt;($M$3-$M$5)/-($G$3-$G$5),"",IF(AE402="","",$P$18))</f>
        <v>500000</v>
      </c>
      <c r="AG402" s="61">
        <f t="shared" si="1292"/>
        <v>500000</v>
      </c>
    </row>
    <row r="403" spans="1:33" x14ac:dyDescent="0.5500000000000000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60">
        <f>IF($C$15&gt;($M$3-$M$5)/-($G$3-$G$5),AC402+($C$15-($M$3-$M$5)/-($G$3-$G$5))/342,IFERROR(IF(AC402+((($M$3-$M$5)/($G$3-$G$5)*-1)-$C$15)/343&gt;($M$3-$M$5)/-($G$3-$G$5),MAX($AC$31:AC402),AC402+((($M$3-$M$5)/($G$3-$G$5)*-1)-$C$15)/343),MAX($AC$31:AC402)))</f>
        <v>130.98708871303728</v>
      </c>
      <c r="AD403" s="61">
        <f t="shared" ref="AD403" si="1293">IF(AC403="","",AC403*$G$5+$M$5)</f>
        <v>161974.17742607457</v>
      </c>
      <c r="AE403" s="60">
        <f>IF($C$15&gt;($M$3-$M$5)/-($G$3-$G$5),"",IFERROR(IF(AE402+(($M$3-$M$5)/($G$3-$G$5)*-1)/343&gt;$AC$24,MAX($AE$31:AE402),AE402+((($M$3-$M$5)/($G$3-$G$5)*-1))/343),MAX($AE$31:AE402)))</f>
        <v>85.214493960849495</v>
      </c>
      <c r="AF403" s="61">
        <f t="shared" ref="AF403" si="1294">IF($C$15&gt;($M$3-$M$5)/-($G$3-$G$5),"",IF(AE403="","",AE403*$G$5+$M$5))</f>
        <v>70428.987921698979</v>
      </c>
      <c r="AG403" s="61">
        <f t="shared" ref="AG403" si="1295">IF($C$15&gt;($M$3-$M$5)/-($G$3-$G$5),"",IF(AE403="","",AE403*$G$3+$M$3))</f>
        <v>573927.53019575251</v>
      </c>
    </row>
    <row r="404" spans="1:33" x14ac:dyDescent="0.550000000000000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60">
        <f t="shared" ref="AC404" si="1296">IFERROR(AC403,"")</f>
        <v>130.98708871303728</v>
      </c>
      <c r="AD404" s="61">
        <f t="shared" ref="AD404" si="1297">IF(AC404="","",AC404*$G$3+$M$3)</f>
        <v>345064.55643481365</v>
      </c>
      <c r="AE404" s="60">
        <f t="shared" ref="AE404" si="1298">IFERROR(AE403,"")</f>
        <v>85.214493960849495</v>
      </c>
      <c r="AF404" s="61">
        <f t="shared" ref="AF404:AG404" si="1299">IF($C$15&gt;($M$3-$M$5)/-($G$3-$G$5),"",IF(AE404="","",$P$18))</f>
        <v>500000</v>
      </c>
      <c r="AG404" s="61">
        <f t="shared" si="1299"/>
        <v>500000</v>
      </c>
    </row>
    <row r="405" spans="1:33" x14ac:dyDescent="0.5500000000000000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60">
        <f>IF($C$15&gt;($M$3-$M$5)/-($G$3-$G$5),AC404+($C$15-($M$3-$M$5)/-($G$3-$G$5))/342,IFERROR(IF(AC404+((($M$3-$M$5)/($G$3-$G$5)*-1)-$C$15)/343&gt;($M$3-$M$5)/-($G$3-$G$5),MAX($AC$31:AC404),AC404+((($M$3-$M$5)/($G$3-$G$5)*-1)-$C$15)/343),MAX($AC$31:AC404)))</f>
        <v>131.15368596418264</v>
      </c>
      <c r="AD405" s="61">
        <f t="shared" ref="AD405" si="1300">IF(AC405="","",AC405*$G$5+$M$5)</f>
        <v>162307.37192836526</v>
      </c>
      <c r="AE405" s="60">
        <f>IF($C$15&gt;($M$3-$M$5)/-($G$3-$G$5),"",IFERROR(IF(AE404+(($M$3-$M$5)/($G$3-$G$5)*-1)/343&gt;$AC$24,MAX($AE$31:AE404),AE404+((($M$3-$M$5)/($G$3-$G$5)*-1))/343),MAX($AE$31:AE404)))</f>
        <v>85.672636401499219</v>
      </c>
      <c r="AF405" s="61">
        <f t="shared" ref="AF405" si="1301">IF($C$15&gt;($M$3-$M$5)/-($G$3-$G$5),"",IF(AE405="","",AE405*$G$5+$M$5))</f>
        <v>71345.272802998428</v>
      </c>
      <c r="AG405" s="61">
        <f t="shared" ref="AG405" si="1302">IF($C$15&gt;($M$3-$M$5)/-($G$3-$G$5),"",IF(AE405="","",AE405*$G$3+$M$3))</f>
        <v>571636.81799250399</v>
      </c>
    </row>
    <row r="406" spans="1:33" x14ac:dyDescent="0.5500000000000000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60">
        <f t="shared" ref="AC406" si="1303">IFERROR(AC405,"")</f>
        <v>131.15368596418264</v>
      </c>
      <c r="AD406" s="61">
        <f t="shared" ref="AD406" si="1304">IF(AC406="","",AC406*$G$3+$M$3)</f>
        <v>344231.57017908676</v>
      </c>
      <c r="AE406" s="60">
        <f t="shared" ref="AE406" si="1305">IFERROR(AE405,"")</f>
        <v>85.672636401499219</v>
      </c>
      <c r="AF406" s="61">
        <f t="shared" ref="AF406:AG406" si="1306">IF($C$15&gt;($M$3-$M$5)/-($G$3-$G$5),"",IF(AE406="","",$P$18))</f>
        <v>500000</v>
      </c>
      <c r="AG406" s="61">
        <f t="shared" si="1306"/>
        <v>500000</v>
      </c>
    </row>
    <row r="407" spans="1:33" x14ac:dyDescent="0.5500000000000000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60">
        <f>IF($C$15&gt;($M$3-$M$5)/-($G$3-$G$5),AC406+($C$15-($M$3-$M$5)/-($G$3-$G$5))/342,IFERROR(IF(AC406+((($M$3-$M$5)/($G$3-$G$5)*-1)-$C$15)/343&gt;($M$3-$M$5)/-($G$3-$G$5),MAX($AC$31:AC406),AC406+((($M$3-$M$5)/($G$3-$G$5)*-1)-$C$15)/343),MAX($AC$31:AC406)))</f>
        <v>131.320283215328</v>
      </c>
      <c r="AD407" s="61">
        <f t="shared" ref="AD407" si="1307">IF(AC407="","",AC407*$G$5+$M$5)</f>
        <v>162640.56643065601</v>
      </c>
      <c r="AE407" s="60">
        <f>IF($C$15&gt;($M$3-$M$5)/-($G$3-$G$5),"",IFERROR(IF(AE406+(($M$3-$M$5)/($G$3-$G$5)*-1)/343&gt;$AC$24,MAX($AE$31:AE406),AE406+((($M$3-$M$5)/($G$3-$G$5)*-1))/343),MAX($AE$31:AE406)))</f>
        <v>86.130778842148942</v>
      </c>
      <c r="AF407" s="61">
        <f t="shared" ref="AF407" si="1308">IF($C$15&gt;($M$3-$M$5)/-($G$3-$G$5),"",IF(AE407="","",AE407*$G$5+$M$5))</f>
        <v>72261.557684297877</v>
      </c>
      <c r="AG407" s="61">
        <f t="shared" ref="AG407" si="1309">IF($C$15&gt;($M$3-$M$5)/-($G$3-$G$5),"",IF(AE407="","",AE407*$G$3+$M$3))</f>
        <v>569346.10578925535</v>
      </c>
    </row>
    <row r="408" spans="1:33" x14ac:dyDescent="0.5500000000000000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60">
        <f t="shared" ref="AC408" si="1310">IFERROR(AC407,"")</f>
        <v>131.320283215328</v>
      </c>
      <c r="AD408" s="61">
        <f t="shared" ref="AD408" si="1311">IF(AC408="","",AC408*$G$3+$M$3)</f>
        <v>343398.58392335998</v>
      </c>
      <c r="AE408" s="60">
        <f t="shared" ref="AE408" si="1312">IFERROR(AE407,"")</f>
        <v>86.130778842148942</v>
      </c>
      <c r="AF408" s="61">
        <f t="shared" ref="AF408:AG408" si="1313">IF($C$15&gt;($M$3-$M$5)/-($G$3-$G$5),"",IF(AE408="","",$P$18))</f>
        <v>500000</v>
      </c>
      <c r="AG408" s="61">
        <f t="shared" si="1313"/>
        <v>500000</v>
      </c>
    </row>
    <row r="409" spans="1:33" x14ac:dyDescent="0.5500000000000000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60">
        <f>IF($C$15&gt;($M$3-$M$5)/-($G$3-$G$5),AC408+($C$15-($M$3-$M$5)/-($G$3-$G$5))/342,IFERROR(IF(AC408+((($M$3-$M$5)/($G$3-$G$5)*-1)-$C$15)/343&gt;($M$3-$M$5)/-($G$3-$G$5),MAX($AC$31:AC408),AC408+((($M$3-$M$5)/($G$3-$G$5)*-1)-$C$15)/343),MAX($AC$31:AC408)))</f>
        <v>131.48688046647337</v>
      </c>
      <c r="AD409" s="61">
        <f t="shared" ref="AD409" si="1314">IF(AC409="","",AC409*$G$5+$M$5)</f>
        <v>162973.76093294675</v>
      </c>
      <c r="AE409" s="60">
        <f>IF($C$15&gt;($M$3-$M$5)/-($G$3-$G$5),"",IFERROR(IF(AE408+(($M$3-$M$5)/($G$3-$G$5)*-1)/343&gt;$AC$24,MAX($AE$31:AE408),AE408+((($M$3-$M$5)/($G$3-$G$5)*-1))/343),MAX($AE$31:AE408)))</f>
        <v>86.588921282798665</v>
      </c>
      <c r="AF409" s="61">
        <f t="shared" ref="AF409" si="1315">IF($C$15&gt;($M$3-$M$5)/-($G$3-$G$5),"",IF(AE409="","",AE409*$G$5+$M$5))</f>
        <v>73177.842565597326</v>
      </c>
      <c r="AG409" s="61">
        <f t="shared" ref="AG409" si="1316">IF($C$15&gt;($M$3-$M$5)/-($G$3-$G$5),"",IF(AE409="","",AE409*$G$3+$M$3))</f>
        <v>567055.39358600671</v>
      </c>
    </row>
    <row r="410" spans="1:33" x14ac:dyDescent="0.5500000000000000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60">
        <f t="shared" ref="AC410" si="1317">IFERROR(AC409,"")</f>
        <v>131.48688046647337</v>
      </c>
      <c r="AD410" s="61">
        <f t="shared" ref="AD410" si="1318">IF(AC410="","",AC410*$G$3+$M$3)</f>
        <v>342565.59766763321</v>
      </c>
      <c r="AE410" s="60">
        <f t="shared" ref="AE410" si="1319">IFERROR(AE409,"")</f>
        <v>86.588921282798665</v>
      </c>
      <c r="AF410" s="61">
        <f t="shared" ref="AF410:AG410" si="1320">IF($C$15&gt;($M$3-$M$5)/-($G$3-$G$5),"",IF(AE410="","",$P$18))</f>
        <v>500000</v>
      </c>
      <c r="AG410" s="61">
        <f t="shared" si="1320"/>
        <v>500000</v>
      </c>
    </row>
    <row r="411" spans="1:33" x14ac:dyDescent="0.5500000000000000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60">
        <f>IF($C$15&gt;($M$3-$M$5)/-($G$3-$G$5),AC410+($C$15-($M$3-$M$5)/-($G$3-$G$5))/342,IFERROR(IF(AC410+((($M$3-$M$5)/($G$3-$G$5)*-1)-$C$15)/343&gt;($M$3-$M$5)/-($G$3-$G$5),MAX($AC$31:AC410),AC410+((($M$3-$M$5)/($G$3-$G$5)*-1)-$C$15)/343),MAX($AC$31:AC410)))</f>
        <v>131.65347771761873</v>
      </c>
      <c r="AD411" s="61">
        <f t="shared" ref="AD411" si="1321">IF(AC411="","",AC411*$G$5+$M$5)</f>
        <v>163306.95543523744</v>
      </c>
      <c r="AE411" s="60">
        <f>IF($C$15&gt;($M$3-$M$5)/-($G$3-$G$5),"",IFERROR(IF(AE410+(($M$3-$M$5)/($G$3-$G$5)*-1)/343&gt;$AC$24,MAX($AE$31:AE410),AE410+((($M$3-$M$5)/($G$3-$G$5)*-1))/343),MAX($AE$31:AE410)))</f>
        <v>87.047063723448389</v>
      </c>
      <c r="AF411" s="61">
        <f t="shared" ref="AF411" si="1322">IF($C$15&gt;($M$3-$M$5)/-($G$3-$G$5),"",IF(AE411="","",AE411*$G$5+$M$5))</f>
        <v>74094.127446896775</v>
      </c>
      <c r="AG411" s="61">
        <f t="shared" ref="AG411" si="1323">IF($C$15&gt;($M$3-$M$5)/-($G$3-$G$5),"",IF(AE411="","",AE411*$G$3+$M$3))</f>
        <v>564764.68138275808</v>
      </c>
    </row>
    <row r="412" spans="1:33" x14ac:dyDescent="0.5500000000000000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60">
        <f t="shared" ref="AC412" si="1324">IFERROR(AC411,"")</f>
        <v>131.65347771761873</v>
      </c>
      <c r="AD412" s="61">
        <f t="shared" ref="AD412" si="1325">IF(AC412="","",AC412*$G$3+$M$3)</f>
        <v>341732.61141190631</v>
      </c>
      <c r="AE412" s="60">
        <f t="shared" ref="AE412" si="1326">IFERROR(AE411,"")</f>
        <v>87.047063723448389</v>
      </c>
      <c r="AF412" s="61">
        <f t="shared" ref="AF412:AG412" si="1327">IF($C$15&gt;($M$3-$M$5)/-($G$3-$G$5),"",IF(AE412="","",$P$18))</f>
        <v>500000</v>
      </c>
      <c r="AG412" s="61">
        <f t="shared" si="1327"/>
        <v>500000</v>
      </c>
    </row>
    <row r="413" spans="1:33" x14ac:dyDescent="0.5500000000000000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60">
        <f>IF($C$15&gt;($M$3-$M$5)/-($G$3-$G$5),AC412+($C$15-($M$3-$M$5)/-($G$3-$G$5))/342,IFERROR(IF(AC412+((($M$3-$M$5)/($G$3-$G$5)*-1)-$C$15)/343&gt;($M$3-$M$5)/-($G$3-$G$5),MAX($AC$31:AC412),AC412+((($M$3-$M$5)/($G$3-$G$5)*-1)-$C$15)/343),MAX($AC$31:AC412)))</f>
        <v>131.82007496876409</v>
      </c>
      <c r="AD413" s="61">
        <f t="shared" ref="AD413" si="1328">IF(AC413="","",AC413*$G$5+$M$5)</f>
        <v>163640.14993752819</v>
      </c>
      <c r="AE413" s="60">
        <f>IF($C$15&gt;($M$3-$M$5)/-($G$3-$G$5),"",IFERROR(IF(AE412+(($M$3-$M$5)/($G$3-$G$5)*-1)/343&gt;$AC$24,MAX($AE$31:AE412),AE412+((($M$3-$M$5)/($G$3-$G$5)*-1))/343),MAX($AE$31:AE412)))</f>
        <v>87.505206164098112</v>
      </c>
      <c r="AF413" s="61">
        <f t="shared" ref="AF413" si="1329">IF($C$15&gt;($M$3-$M$5)/-($G$3-$G$5),"",IF(AE413="","",AE413*$G$5+$M$5))</f>
        <v>75010.412328196224</v>
      </c>
      <c r="AG413" s="61">
        <f t="shared" ref="AG413" si="1330">IF($C$15&gt;($M$3-$M$5)/-($G$3-$G$5),"",IF(AE413="","",AE413*$G$3+$M$3))</f>
        <v>562473.96917950944</v>
      </c>
    </row>
    <row r="414" spans="1:33" x14ac:dyDescent="0.5500000000000000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60">
        <f t="shared" ref="AC414" si="1331">IFERROR(AC413,"")</f>
        <v>131.82007496876409</v>
      </c>
      <c r="AD414" s="61">
        <f t="shared" ref="AD414" si="1332">IF(AC414="","",AC414*$G$3+$M$3)</f>
        <v>340899.62515617954</v>
      </c>
      <c r="AE414" s="60">
        <f t="shared" ref="AE414" si="1333">IFERROR(AE413,"")</f>
        <v>87.505206164098112</v>
      </c>
      <c r="AF414" s="61">
        <f t="shared" ref="AF414:AG414" si="1334">IF($C$15&gt;($M$3-$M$5)/-($G$3-$G$5),"",IF(AE414="","",$P$18))</f>
        <v>500000</v>
      </c>
      <c r="AG414" s="61">
        <f t="shared" si="1334"/>
        <v>500000</v>
      </c>
    </row>
    <row r="415" spans="1:33" x14ac:dyDescent="0.5500000000000000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60">
        <f>IF($C$15&gt;($M$3-$M$5)/-($G$3-$G$5),AC414+($C$15-($M$3-$M$5)/-($G$3-$G$5))/342,IFERROR(IF(AC414+((($M$3-$M$5)/($G$3-$G$5)*-1)-$C$15)/343&gt;($M$3-$M$5)/-($G$3-$G$5),MAX($AC$31:AC414),AC414+((($M$3-$M$5)/($G$3-$G$5)*-1)-$C$15)/343),MAX($AC$31:AC414)))</f>
        <v>131.98667221990945</v>
      </c>
      <c r="AD415" s="61">
        <f t="shared" ref="AD415" si="1335">IF(AC415="","",AC415*$G$5+$M$5)</f>
        <v>163973.34443981887</v>
      </c>
      <c r="AE415" s="60">
        <f>IF($C$15&gt;($M$3-$M$5)/-($G$3-$G$5),"",IFERROR(IF(AE414+(($M$3-$M$5)/($G$3-$G$5)*-1)/343&gt;$AC$24,MAX($AE$31:AE414),AE414+((($M$3-$M$5)/($G$3-$G$5)*-1))/343),MAX($AE$31:AE414)))</f>
        <v>87.963348604747836</v>
      </c>
      <c r="AF415" s="61">
        <f t="shared" ref="AF415" si="1336">IF($C$15&gt;($M$3-$M$5)/-($G$3-$G$5),"",IF(AE415="","",AE415*$G$5+$M$5))</f>
        <v>75926.697209495673</v>
      </c>
      <c r="AG415" s="61">
        <f t="shared" ref="AG415" si="1337">IF($C$15&gt;($M$3-$M$5)/-($G$3-$G$5),"",IF(AE415="","",AE415*$G$3+$M$3))</f>
        <v>560183.2569762608</v>
      </c>
    </row>
    <row r="416" spans="1:33" x14ac:dyDescent="0.5500000000000000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60">
        <f t="shared" ref="AC416" si="1338">IFERROR(AC415,"")</f>
        <v>131.98667221990945</v>
      </c>
      <c r="AD416" s="61">
        <f t="shared" ref="AD416" si="1339">IF(AC416="","",AC416*$G$3+$M$3)</f>
        <v>340066.63890045276</v>
      </c>
      <c r="AE416" s="60">
        <f t="shared" ref="AE416" si="1340">IFERROR(AE415,"")</f>
        <v>87.963348604747836</v>
      </c>
      <c r="AF416" s="61">
        <f t="shared" ref="AF416:AG416" si="1341">IF($C$15&gt;($M$3-$M$5)/-($G$3-$G$5),"",IF(AE416="","",$P$18))</f>
        <v>500000</v>
      </c>
      <c r="AG416" s="61">
        <f t="shared" si="1341"/>
        <v>500000</v>
      </c>
    </row>
    <row r="417" spans="1:33" x14ac:dyDescent="0.5500000000000000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60">
        <f>IF($C$15&gt;($M$3-$M$5)/-($G$3-$G$5),AC416+($C$15-($M$3-$M$5)/-($G$3-$G$5))/342,IFERROR(IF(AC416+((($M$3-$M$5)/($G$3-$G$5)*-1)-$C$15)/343&gt;($M$3-$M$5)/-($G$3-$G$5),MAX($AC$31:AC416),AC416+((($M$3-$M$5)/($G$3-$G$5)*-1)-$C$15)/343),MAX($AC$31:AC416)))</f>
        <v>132.15326947105481</v>
      </c>
      <c r="AD417" s="61">
        <f t="shared" ref="AD417" si="1342">IF(AC417="","",AC417*$G$5+$M$5)</f>
        <v>164306.53894210962</v>
      </c>
      <c r="AE417" s="60">
        <f>IF($C$15&gt;($M$3-$M$5)/-($G$3-$G$5),"",IFERROR(IF(AE416+(($M$3-$M$5)/($G$3-$G$5)*-1)/343&gt;$AC$24,MAX($AE$31:AE416),AE416+((($M$3-$M$5)/($G$3-$G$5)*-1))/343),MAX($AE$31:AE416)))</f>
        <v>88.421491045397559</v>
      </c>
      <c r="AF417" s="61">
        <f t="shared" ref="AF417" si="1343">IF($C$15&gt;($M$3-$M$5)/-($G$3-$G$5),"",IF(AE417="","",AE417*$G$5+$M$5))</f>
        <v>76842.982090795122</v>
      </c>
      <c r="AG417" s="61">
        <f t="shared" ref="AG417" si="1344">IF($C$15&gt;($M$3-$M$5)/-($G$3-$G$5),"",IF(AE417="","",AE417*$G$3+$M$3))</f>
        <v>557892.54477301217</v>
      </c>
    </row>
    <row r="418" spans="1:33" x14ac:dyDescent="0.5500000000000000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60">
        <f t="shared" ref="AC418" si="1345">IFERROR(AC417,"")</f>
        <v>132.15326947105481</v>
      </c>
      <c r="AD418" s="61">
        <f t="shared" ref="AD418" si="1346">IF(AC418="","",AC418*$G$3+$M$3)</f>
        <v>339233.65264472598</v>
      </c>
      <c r="AE418" s="60">
        <f t="shared" ref="AE418" si="1347">IFERROR(AE417,"")</f>
        <v>88.421491045397559</v>
      </c>
      <c r="AF418" s="61">
        <f t="shared" ref="AF418:AG418" si="1348">IF($C$15&gt;($M$3-$M$5)/-($G$3-$G$5),"",IF(AE418="","",$P$18))</f>
        <v>500000</v>
      </c>
      <c r="AG418" s="61">
        <f t="shared" si="1348"/>
        <v>500000</v>
      </c>
    </row>
    <row r="419" spans="1:33" x14ac:dyDescent="0.5500000000000000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60">
        <f>IF($C$15&gt;($M$3-$M$5)/-($G$3-$G$5),AC418+($C$15-($M$3-$M$5)/-($G$3-$G$5))/342,IFERROR(IF(AC418+((($M$3-$M$5)/($G$3-$G$5)*-1)-$C$15)/343&gt;($M$3-$M$5)/-($G$3-$G$5),MAX($AC$31:AC418),AC418+((($M$3-$M$5)/($G$3-$G$5)*-1)-$C$15)/343),MAX($AC$31:AC418)))</f>
        <v>132.31986672220017</v>
      </c>
      <c r="AD419" s="61">
        <f t="shared" ref="AD419" si="1349">IF(AC419="","",AC419*$G$5+$M$5)</f>
        <v>164639.73344440036</v>
      </c>
      <c r="AE419" s="60">
        <f>IF($C$15&gt;($M$3-$M$5)/-($G$3-$G$5),"",IFERROR(IF(AE418+(($M$3-$M$5)/($G$3-$G$5)*-1)/343&gt;$AC$24,MAX($AE$31:AE418),AE418+((($M$3-$M$5)/($G$3-$G$5)*-1))/343),MAX($AE$31:AE418)))</f>
        <v>88.879633486047283</v>
      </c>
      <c r="AF419" s="61">
        <f t="shared" ref="AF419" si="1350">IF($C$15&gt;($M$3-$M$5)/-($G$3-$G$5),"",IF(AE419="","",AE419*$G$5+$M$5))</f>
        <v>77759.266972094571</v>
      </c>
      <c r="AG419" s="61">
        <f t="shared" ref="AG419" si="1351">IF($C$15&gt;($M$3-$M$5)/-($G$3-$G$5),"",IF(AE419="","",AE419*$G$3+$M$3))</f>
        <v>555601.83256976353</v>
      </c>
    </row>
    <row r="420" spans="1:33" x14ac:dyDescent="0.5500000000000000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60">
        <f t="shared" ref="AC420" si="1352">IFERROR(AC419,"")</f>
        <v>132.31986672220017</v>
      </c>
      <c r="AD420" s="61">
        <f t="shared" ref="AD420" si="1353">IF(AC420="","",AC420*$G$3+$M$3)</f>
        <v>338400.66638899909</v>
      </c>
      <c r="AE420" s="60">
        <f t="shared" ref="AE420" si="1354">IFERROR(AE419,"")</f>
        <v>88.879633486047283</v>
      </c>
      <c r="AF420" s="61">
        <f t="shared" ref="AF420:AG420" si="1355">IF($C$15&gt;($M$3-$M$5)/-($G$3-$G$5),"",IF(AE420="","",$P$18))</f>
        <v>500000</v>
      </c>
      <c r="AG420" s="61">
        <f t="shared" si="1355"/>
        <v>500000</v>
      </c>
    </row>
    <row r="421" spans="1:33" x14ac:dyDescent="0.5500000000000000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60">
        <f>IF($C$15&gt;($M$3-$M$5)/-($G$3-$G$5),AC420+($C$15-($M$3-$M$5)/-($G$3-$G$5))/342,IFERROR(IF(AC420+((($M$3-$M$5)/($G$3-$G$5)*-1)-$C$15)/343&gt;($M$3-$M$5)/-($G$3-$G$5),MAX($AC$31:AC420),AC420+((($M$3-$M$5)/($G$3-$G$5)*-1)-$C$15)/343),MAX($AC$31:AC420)))</f>
        <v>132.48646397334554</v>
      </c>
      <c r="AD421" s="61">
        <f t="shared" ref="AD421" si="1356">IF(AC421="","",AC421*$G$5+$M$5)</f>
        <v>164972.92794669105</v>
      </c>
      <c r="AE421" s="60">
        <f>IF($C$15&gt;($M$3-$M$5)/-($G$3-$G$5),"",IFERROR(IF(AE420+(($M$3-$M$5)/($G$3-$G$5)*-1)/343&gt;$AC$24,MAX($AE$31:AE420),AE420+((($M$3-$M$5)/($G$3-$G$5)*-1))/343),MAX($AE$31:AE420)))</f>
        <v>89.337775926697006</v>
      </c>
      <c r="AF421" s="61">
        <f t="shared" ref="AF421" si="1357">IF($C$15&gt;($M$3-$M$5)/-($G$3-$G$5),"",IF(AE421="","",AE421*$G$5+$M$5))</f>
        <v>78675.551853394019</v>
      </c>
      <c r="AG421" s="61">
        <f t="shared" ref="AG421" si="1358">IF($C$15&gt;($M$3-$M$5)/-($G$3-$G$5),"",IF(AE421="","",AE421*$G$3+$M$3))</f>
        <v>553311.12036651489</v>
      </c>
    </row>
    <row r="422" spans="1:33" x14ac:dyDescent="0.5500000000000000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60">
        <f t="shared" ref="AC422" si="1359">IFERROR(AC421,"")</f>
        <v>132.48646397334554</v>
      </c>
      <c r="AD422" s="61">
        <f t="shared" ref="AD422" si="1360">IF(AC422="","",AC422*$G$3+$M$3)</f>
        <v>337567.68013327231</v>
      </c>
      <c r="AE422" s="60">
        <f t="shared" ref="AE422" si="1361">IFERROR(AE421,"")</f>
        <v>89.337775926697006</v>
      </c>
      <c r="AF422" s="61">
        <f t="shared" ref="AF422:AG422" si="1362">IF($C$15&gt;($M$3-$M$5)/-($G$3-$G$5),"",IF(AE422="","",$P$18))</f>
        <v>500000</v>
      </c>
      <c r="AG422" s="61">
        <f t="shared" si="1362"/>
        <v>500000</v>
      </c>
    </row>
    <row r="423" spans="1:33" x14ac:dyDescent="0.5500000000000000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60">
        <f>IF($C$15&gt;($M$3-$M$5)/-($G$3-$G$5),AC422+($C$15-($M$3-$M$5)/-($G$3-$G$5))/342,IFERROR(IF(AC422+((($M$3-$M$5)/($G$3-$G$5)*-1)-$C$15)/343&gt;($M$3-$M$5)/-($G$3-$G$5),MAX($AC$31:AC422),AC422+((($M$3-$M$5)/($G$3-$G$5)*-1)-$C$15)/343),MAX($AC$31:AC422)))</f>
        <v>132.6530612244909</v>
      </c>
      <c r="AD423" s="61">
        <f t="shared" ref="AD423" si="1363">IF(AC423="","",AC423*$G$5+$M$5)</f>
        <v>165306.1224489818</v>
      </c>
      <c r="AE423" s="60">
        <f>IF($C$15&gt;($M$3-$M$5)/-($G$3-$G$5),"",IFERROR(IF(AE422+(($M$3-$M$5)/($G$3-$G$5)*-1)/343&gt;$AC$24,MAX($AE$31:AE422),AE422+((($M$3-$M$5)/($G$3-$G$5)*-1))/343),MAX($AE$31:AE422)))</f>
        <v>89.795918367346729</v>
      </c>
      <c r="AF423" s="61">
        <f t="shared" ref="AF423" si="1364">IF($C$15&gt;($M$3-$M$5)/-($G$3-$G$5),"",IF(AE423="","",AE423*$G$5+$M$5))</f>
        <v>79591.836734693468</v>
      </c>
      <c r="AG423" s="61">
        <f t="shared" ref="AG423" si="1365">IF($C$15&gt;($M$3-$M$5)/-($G$3-$G$5),"",IF(AE423="","",AE423*$G$3+$M$3))</f>
        <v>551020.40816326637</v>
      </c>
    </row>
    <row r="424" spans="1:33" x14ac:dyDescent="0.5500000000000000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60">
        <f t="shared" ref="AC424" si="1366">IFERROR(AC423,"")</f>
        <v>132.6530612244909</v>
      </c>
      <c r="AD424" s="61">
        <f t="shared" ref="AD424" si="1367">IF(AC424="","",AC424*$G$3+$M$3)</f>
        <v>336734.69387754553</v>
      </c>
      <c r="AE424" s="60">
        <f t="shared" ref="AE424" si="1368">IFERROR(AE423,"")</f>
        <v>89.795918367346729</v>
      </c>
      <c r="AF424" s="61">
        <f t="shared" ref="AF424:AG424" si="1369">IF($C$15&gt;($M$3-$M$5)/-($G$3-$G$5),"",IF(AE424="","",$P$18))</f>
        <v>500000</v>
      </c>
      <c r="AG424" s="61">
        <f t="shared" si="1369"/>
        <v>500000</v>
      </c>
    </row>
    <row r="425" spans="1:33" x14ac:dyDescent="0.5500000000000000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60">
        <f>IF($C$15&gt;($M$3-$M$5)/-($G$3-$G$5),AC424+($C$15-($M$3-$M$5)/-($G$3-$G$5))/342,IFERROR(IF(AC424+((($M$3-$M$5)/($G$3-$G$5)*-1)-$C$15)/343&gt;($M$3-$M$5)/-($G$3-$G$5),MAX($AC$31:AC424),AC424+((($M$3-$M$5)/($G$3-$G$5)*-1)-$C$15)/343),MAX($AC$31:AC424)))</f>
        <v>132.81965847563626</v>
      </c>
      <c r="AD425" s="61">
        <f t="shared" ref="AD425" si="1370">IF(AC425="","",AC425*$G$5+$M$5)</f>
        <v>165639.31695127254</v>
      </c>
      <c r="AE425" s="60">
        <f>IF($C$15&gt;($M$3-$M$5)/-($G$3-$G$5),"",IFERROR(IF(AE424+(($M$3-$M$5)/($G$3-$G$5)*-1)/343&gt;$AC$24,MAX($AE$31:AE424),AE424+((($M$3-$M$5)/($G$3-$G$5)*-1))/343),MAX($AE$31:AE424)))</f>
        <v>90.254060807996453</v>
      </c>
      <c r="AF425" s="61">
        <f t="shared" ref="AF425" si="1371">IF($C$15&gt;($M$3-$M$5)/-($G$3-$G$5),"",IF(AE425="","",AE425*$G$5+$M$5))</f>
        <v>80508.121615992917</v>
      </c>
      <c r="AG425" s="61">
        <f t="shared" ref="AG425" si="1372">IF($C$15&gt;($M$3-$M$5)/-($G$3-$G$5),"",IF(AE425="","",AE425*$G$3+$M$3))</f>
        <v>548729.69596001774</v>
      </c>
    </row>
    <row r="426" spans="1:33" x14ac:dyDescent="0.5500000000000000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60">
        <f t="shared" ref="AC426" si="1373">IFERROR(AC425,"")</f>
        <v>132.81965847563626</v>
      </c>
      <c r="AD426" s="61">
        <f t="shared" ref="AD426" si="1374">IF(AC426="","",AC426*$G$3+$M$3)</f>
        <v>335901.70762181876</v>
      </c>
      <c r="AE426" s="60">
        <f t="shared" ref="AE426" si="1375">IFERROR(AE425,"")</f>
        <v>90.254060807996453</v>
      </c>
      <c r="AF426" s="61">
        <f t="shared" ref="AF426:AG426" si="1376">IF($C$15&gt;($M$3-$M$5)/-($G$3-$G$5),"",IF(AE426="","",$P$18))</f>
        <v>500000</v>
      </c>
      <c r="AG426" s="61">
        <f t="shared" si="1376"/>
        <v>500000</v>
      </c>
    </row>
    <row r="427" spans="1:33" x14ac:dyDescent="0.5500000000000000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60">
        <f>IF($C$15&gt;($M$3-$M$5)/-($G$3-$G$5),AC426+($C$15-($M$3-$M$5)/-($G$3-$G$5))/342,IFERROR(IF(AC426+((($M$3-$M$5)/($G$3-$G$5)*-1)-$C$15)/343&gt;($M$3-$M$5)/-($G$3-$G$5),MAX($AC$31:AC426),AC426+((($M$3-$M$5)/($G$3-$G$5)*-1)-$C$15)/343),MAX($AC$31:AC426)))</f>
        <v>132.98625572678162</v>
      </c>
      <c r="AD427" s="61">
        <f t="shared" ref="AD427" si="1377">IF(AC427="","",AC427*$G$5+$M$5)</f>
        <v>165972.51145356323</v>
      </c>
      <c r="AE427" s="60">
        <f>IF($C$15&gt;($M$3-$M$5)/-($G$3-$G$5),"",IFERROR(IF(AE426+(($M$3-$M$5)/($G$3-$G$5)*-1)/343&gt;$AC$24,MAX($AE$31:AE426),AE426+((($M$3-$M$5)/($G$3-$G$5)*-1))/343),MAX($AE$31:AE426)))</f>
        <v>90.712203248646176</v>
      </c>
      <c r="AF427" s="61">
        <f t="shared" ref="AF427" si="1378">IF($C$15&gt;($M$3-$M$5)/-($G$3-$G$5),"",IF(AE427="","",AE427*$G$5+$M$5))</f>
        <v>81424.406497292366</v>
      </c>
      <c r="AG427" s="61">
        <f t="shared" ref="AG427" si="1379">IF($C$15&gt;($M$3-$M$5)/-($G$3-$G$5),"",IF(AE427="","",AE427*$G$3+$M$3))</f>
        <v>546438.9837567691</v>
      </c>
    </row>
    <row r="428" spans="1:33" x14ac:dyDescent="0.5500000000000000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60">
        <f t="shared" ref="AC428" si="1380">IFERROR(AC427,"")</f>
        <v>132.98625572678162</v>
      </c>
      <c r="AD428" s="61">
        <f t="shared" ref="AD428" si="1381">IF(AC428="","",AC428*$G$3+$M$3)</f>
        <v>335068.72136609186</v>
      </c>
      <c r="AE428" s="60">
        <f t="shared" ref="AE428" si="1382">IFERROR(AE427,"")</f>
        <v>90.712203248646176</v>
      </c>
      <c r="AF428" s="61">
        <f t="shared" ref="AF428:AG428" si="1383">IF($C$15&gt;($M$3-$M$5)/-($G$3-$G$5),"",IF(AE428="","",$P$18))</f>
        <v>500000</v>
      </c>
      <c r="AG428" s="61">
        <f t="shared" si="1383"/>
        <v>500000</v>
      </c>
    </row>
    <row r="429" spans="1:33" x14ac:dyDescent="0.5500000000000000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60">
        <f>IF($C$15&gt;($M$3-$M$5)/-($G$3-$G$5),AC428+($C$15-($M$3-$M$5)/-($G$3-$G$5))/342,IFERROR(IF(AC428+((($M$3-$M$5)/($G$3-$G$5)*-1)-$C$15)/343&gt;($M$3-$M$5)/-($G$3-$G$5),MAX($AC$31:AC428),AC428+((($M$3-$M$5)/($G$3-$G$5)*-1)-$C$15)/343),MAX($AC$31:AC428)))</f>
        <v>133.15285297792698</v>
      </c>
      <c r="AD429" s="61">
        <f t="shared" ref="AD429" si="1384">IF(AC429="","",AC429*$G$5+$M$5)</f>
        <v>166305.70595585398</v>
      </c>
      <c r="AE429" s="60">
        <f>IF($C$15&gt;($M$3-$M$5)/-($G$3-$G$5),"",IFERROR(IF(AE428+(($M$3-$M$5)/($G$3-$G$5)*-1)/343&gt;$AC$24,MAX($AE$31:AE428),AE428+((($M$3-$M$5)/($G$3-$G$5)*-1))/343),MAX($AE$31:AE428)))</f>
        <v>91.1703456892959</v>
      </c>
      <c r="AF429" s="61">
        <f t="shared" ref="AF429" si="1385">IF($C$15&gt;($M$3-$M$5)/-($G$3-$G$5),"",IF(AE429="","",AE429*$G$5+$M$5))</f>
        <v>82340.691378591786</v>
      </c>
      <c r="AG429" s="61">
        <f t="shared" ref="AG429" si="1386">IF($C$15&gt;($M$3-$M$5)/-($G$3-$G$5),"",IF(AE429="","",AE429*$G$3+$M$3))</f>
        <v>544148.27155352058</v>
      </c>
    </row>
    <row r="430" spans="1:33" x14ac:dyDescent="0.5500000000000000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60">
        <f t="shared" ref="AC430" si="1387">IFERROR(AC429,"")</f>
        <v>133.15285297792698</v>
      </c>
      <c r="AD430" s="61">
        <f t="shared" ref="AD430" si="1388">IF(AC430="","",AC430*$G$3+$M$3)</f>
        <v>334235.73511036509</v>
      </c>
      <c r="AE430" s="60">
        <f t="shared" ref="AE430" si="1389">IFERROR(AE429,"")</f>
        <v>91.1703456892959</v>
      </c>
      <c r="AF430" s="61">
        <f t="shared" ref="AF430:AG430" si="1390">IF($C$15&gt;($M$3-$M$5)/-($G$3-$G$5),"",IF(AE430="","",$P$18))</f>
        <v>500000</v>
      </c>
      <c r="AG430" s="61">
        <f t="shared" si="1390"/>
        <v>500000</v>
      </c>
    </row>
    <row r="431" spans="1:33" x14ac:dyDescent="0.5500000000000000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60">
        <f>IF($C$15&gt;($M$3-$M$5)/-($G$3-$G$5),AC430+($C$15-($M$3-$M$5)/-($G$3-$G$5))/342,IFERROR(IF(AC430+((($M$3-$M$5)/($G$3-$G$5)*-1)-$C$15)/343&gt;($M$3-$M$5)/-($G$3-$G$5),MAX($AC$31:AC430),AC430+((($M$3-$M$5)/($G$3-$G$5)*-1)-$C$15)/343),MAX($AC$31:AC430)))</f>
        <v>133.31945022907234</v>
      </c>
      <c r="AD431" s="61">
        <f t="shared" ref="AD431" si="1391">IF(AC431="","",AC431*$G$5+$M$5)</f>
        <v>166638.90045814466</v>
      </c>
      <c r="AE431" s="60">
        <f>IF($C$15&gt;($M$3-$M$5)/-($G$3-$G$5),"",IFERROR(IF(AE430+(($M$3-$M$5)/($G$3-$G$5)*-1)/343&gt;$AC$24,MAX($AE$31:AE430),AE430+((($M$3-$M$5)/($G$3-$G$5)*-1))/343),MAX($AE$31:AE430)))</f>
        <v>91.628488129945623</v>
      </c>
      <c r="AF431" s="61">
        <f t="shared" ref="AF431" si="1392">IF($C$15&gt;($M$3-$M$5)/-($G$3-$G$5),"",IF(AE431="","",AE431*$G$5+$M$5))</f>
        <v>83256.976259891235</v>
      </c>
      <c r="AG431" s="61">
        <f t="shared" ref="AG431" si="1393">IF($C$15&gt;($M$3-$M$5)/-($G$3-$G$5),"",IF(AE431="","",AE431*$G$3+$M$3))</f>
        <v>541857.55935027194</v>
      </c>
    </row>
    <row r="432" spans="1:33" x14ac:dyDescent="0.5500000000000000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60">
        <f t="shared" ref="AC432" si="1394">IFERROR(AC431,"")</f>
        <v>133.31945022907234</v>
      </c>
      <c r="AD432" s="61">
        <f t="shared" ref="AD432" si="1395">IF(AC432="","",AC432*$G$3+$M$3)</f>
        <v>333402.74885463831</v>
      </c>
      <c r="AE432" s="60">
        <f t="shared" ref="AE432" si="1396">IFERROR(AE431,"")</f>
        <v>91.628488129945623</v>
      </c>
      <c r="AF432" s="61">
        <f t="shared" ref="AF432:AG432" si="1397">IF($C$15&gt;($M$3-$M$5)/-($G$3-$G$5),"",IF(AE432="","",$P$18))</f>
        <v>500000</v>
      </c>
      <c r="AG432" s="61">
        <f t="shared" si="1397"/>
        <v>500000</v>
      </c>
    </row>
    <row r="433" spans="1:33" x14ac:dyDescent="0.5500000000000000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60">
        <f>IF($C$15&gt;($M$3-$M$5)/-($G$3-$G$5),AC432+($C$15-($M$3-$M$5)/-($G$3-$G$5))/342,IFERROR(IF(AC432+((($M$3-$M$5)/($G$3-$G$5)*-1)-$C$15)/343&gt;($M$3-$M$5)/-($G$3-$G$5),MAX($AC$31:AC432),AC432+((($M$3-$M$5)/($G$3-$G$5)*-1)-$C$15)/343),MAX($AC$31:AC432)))</f>
        <v>133.48604748021771</v>
      </c>
      <c r="AD433" s="61">
        <f t="shared" ref="AD433" si="1398">IF(AC433="","",AC433*$G$5+$M$5)</f>
        <v>166972.09496043541</v>
      </c>
      <c r="AE433" s="60">
        <f>IF($C$15&gt;($M$3-$M$5)/-($G$3-$G$5),"",IFERROR(IF(AE432+(($M$3-$M$5)/($G$3-$G$5)*-1)/343&gt;$AC$24,MAX($AE$31:AE432),AE432+((($M$3-$M$5)/($G$3-$G$5)*-1))/343),MAX($AE$31:AE432)))</f>
        <v>92.086630570595347</v>
      </c>
      <c r="AF433" s="61">
        <f t="shared" ref="AF433" si="1399">IF($C$15&gt;($M$3-$M$5)/-($G$3-$G$5),"",IF(AE433="","",AE433*$G$5+$M$5))</f>
        <v>84173.261141190684</v>
      </c>
      <c r="AG433" s="61">
        <f t="shared" ref="AG433" si="1400">IF($C$15&gt;($M$3-$M$5)/-($G$3-$G$5),"",IF(AE433="","",AE433*$G$3+$M$3))</f>
        <v>539566.84714702331</v>
      </c>
    </row>
    <row r="434" spans="1:33" x14ac:dyDescent="0.5500000000000000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60">
        <f t="shared" ref="AC434" si="1401">IFERROR(AC433,"")</f>
        <v>133.48604748021771</v>
      </c>
      <c r="AD434" s="61">
        <f t="shared" ref="AD434" si="1402">IF(AC434="","",AC434*$G$3+$M$3)</f>
        <v>332569.76259891142</v>
      </c>
      <c r="AE434" s="60">
        <f t="shared" ref="AE434" si="1403">IFERROR(AE433,"")</f>
        <v>92.086630570595347</v>
      </c>
      <c r="AF434" s="61">
        <f t="shared" ref="AF434:AG434" si="1404">IF($C$15&gt;($M$3-$M$5)/-($G$3-$G$5),"",IF(AE434="","",$P$18))</f>
        <v>500000</v>
      </c>
      <c r="AG434" s="61">
        <f t="shared" si="1404"/>
        <v>500000</v>
      </c>
    </row>
    <row r="435" spans="1:33" x14ac:dyDescent="0.5500000000000000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60">
        <f>IF($C$15&gt;($M$3-$M$5)/-($G$3-$G$5),AC434+($C$15-($M$3-$M$5)/-($G$3-$G$5))/342,IFERROR(IF(AC434+((($M$3-$M$5)/($G$3-$G$5)*-1)-$C$15)/343&gt;($M$3-$M$5)/-($G$3-$G$5),MAX($AC$31:AC434),AC434+((($M$3-$M$5)/($G$3-$G$5)*-1)-$C$15)/343),MAX($AC$31:AC434)))</f>
        <v>133.65264473136307</v>
      </c>
      <c r="AD435" s="61">
        <f t="shared" ref="AD435" si="1405">IF(AC435="","",AC435*$G$5+$M$5)</f>
        <v>167305.28946272616</v>
      </c>
      <c r="AE435" s="60">
        <f>IF($C$15&gt;($M$3-$M$5)/-($G$3-$G$5),"",IFERROR(IF(AE434+(($M$3-$M$5)/($G$3-$G$5)*-1)/343&gt;$AC$24,MAX($AE$31:AE434),AE434+((($M$3-$M$5)/($G$3-$G$5)*-1))/343),MAX($AE$31:AE434)))</f>
        <v>92.54477301124507</v>
      </c>
      <c r="AF435" s="61">
        <f t="shared" ref="AF435" si="1406">IF($C$15&gt;($M$3-$M$5)/-($G$3-$G$5),"",IF(AE435="","",AE435*$G$5+$M$5))</f>
        <v>85089.546022490133</v>
      </c>
      <c r="AG435" s="61">
        <f t="shared" ref="AG435" si="1407">IF($C$15&gt;($M$3-$M$5)/-($G$3-$G$5),"",IF(AE435="","",AE435*$G$3+$M$3))</f>
        <v>537276.13494377467</v>
      </c>
    </row>
    <row r="436" spans="1:33" x14ac:dyDescent="0.5500000000000000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60">
        <f t="shared" ref="AC436" si="1408">IFERROR(AC435,"")</f>
        <v>133.65264473136307</v>
      </c>
      <c r="AD436" s="61">
        <f t="shared" ref="AD436" si="1409">IF(AC436="","",AC436*$G$3+$M$3)</f>
        <v>331736.77634318464</v>
      </c>
      <c r="AE436" s="60">
        <f t="shared" ref="AE436" si="1410">IFERROR(AE435,"")</f>
        <v>92.54477301124507</v>
      </c>
      <c r="AF436" s="61">
        <f t="shared" ref="AF436:AG436" si="1411">IF($C$15&gt;($M$3-$M$5)/-($G$3-$G$5),"",IF(AE436="","",$P$18))</f>
        <v>500000</v>
      </c>
      <c r="AG436" s="61">
        <f t="shared" si="1411"/>
        <v>500000</v>
      </c>
    </row>
    <row r="437" spans="1:33" x14ac:dyDescent="0.5500000000000000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60">
        <f>IF($C$15&gt;($M$3-$M$5)/-($G$3-$G$5),AC436+($C$15-($M$3-$M$5)/-($G$3-$G$5))/342,IFERROR(IF(AC436+((($M$3-$M$5)/($G$3-$G$5)*-1)-$C$15)/343&gt;($M$3-$M$5)/-($G$3-$G$5),MAX($AC$31:AC436),AC436+((($M$3-$M$5)/($G$3-$G$5)*-1)-$C$15)/343),MAX($AC$31:AC436)))</f>
        <v>133.81924198250843</v>
      </c>
      <c r="AD437" s="61">
        <f t="shared" ref="AD437" si="1412">IF(AC437="","",AC437*$G$5+$M$5)</f>
        <v>167638.48396501684</v>
      </c>
      <c r="AE437" s="60">
        <f>IF($C$15&gt;($M$3-$M$5)/-($G$3-$G$5),"",IFERROR(IF(AE436+(($M$3-$M$5)/($G$3-$G$5)*-1)/343&gt;$AC$24,MAX($AE$31:AE436),AE436+((($M$3-$M$5)/($G$3-$G$5)*-1))/343),MAX($AE$31:AE436)))</f>
        <v>93.002915451894793</v>
      </c>
      <c r="AF437" s="61">
        <f t="shared" ref="AF437" si="1413">IF($C$15&gt;($M$3-$M$5)/-($G$3-$G$5),"",IF(AE437="","",AE437*$G$5+$M$5))</f>
        <v>86005.830903789581</v>
      </c>
      <c r="AG437" s="61">
        <f t="shared" ref="AG437" si="1414">IF($C$15&gt;($M$3-$M$5)/-($G$3-$G$5),"",IF(AE437="","",AE437*$G$3+$M$3))</f>
        <v>534985.42274052603</v>
      </c>
    </row>
    <row r="438" spans="1:33" x14ac:dyDescent="0.5500000000000000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60">
        <f t="shared" ref="AC438" si="1415">IFERROR(AC437,"")</f>
        <v>133.81924198250843</v>
      </c>
      <c r="AD438" s="61">
        <f t="shared" ref="AD438" si="1416">IF(AC438="","",AC438*$G$3+$M$3)</f>
        <v>330903.79008745786</v>
      </c>
      <c r="AE438" s="60">
        <f t="shared" ref="AE438" si="1417">IFERROR(AE437,"")</f>
        <v>93.002915451894793</v>
      </c>
      <c r="AF438" s="61">
        <f t="shared" ref="AF438:AG438" si="1418">IF($C$15&gt;($M$3-$M$5)/-($G$3-$G$5),"",IF(AE438="","",$P$18))</f>
        <v>500000</v>
      </c>
      <c r="AG438" s="61">
        <f t="shared" si="1418"/>
        <v>500000</v>
      </c>
    </row>
    <row r="439" spans="1:33" x14ac:dyDescent="0.5500000000000000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60">
        <f>IF($C$15&gt;($M$3-$M$5)/-($G$3-$G$5),AC438+($C$15-($M$3-$M$5)/-($G$3-$G$5))/342,IFERROR(IF(AC438+((($M$3-$M$5)/($G$3-$G$5)*-1)-$C$15)/343&gt;($M$3-$M$5)/-($G$3-$G$5),MAX($AC$31:AC438),AC438+((($M$3-$M$5)/($G$3-$G$5)*-1)-$C$15)/343),MAX($AC$31:AC438)))</f>
        <v>133.98583923365379</v>
      </c>
      <c r="AD439" s="61">
        <f t="shared" ref="AD439" si="1419">IF(AC439="","",AC439*$G$5+$M$5)</f>
        <v>167971.67846730759</v>
      </c>
      <c r="AE439" s="60">
        <f>IF($C$15&gt;($M$3-$M$5)/-($G$3-$G$5),"",IFERROR(IF(AE438+(($M$3-$M$5)/($G$3-$G$5)*-1)/343&gt;$AC$24,MAX($AE$31:AE438),AE438+((($M$3-$M$5)/($G$3-$G$5)*-1))/343),MAX($AE$31:AE438)))</f>
        <v>93.461057892544517</v>
      </c>
      <c r="AF439" s="61">
        <f t="shared" ref="AF439" si="1420">IF($C$15&gt;($M$3-$M$5)/-($G$3-$G$5),"",IF(AE439="","",AE439*$G$5+$M$5))</f>
        <v>86922.11578508903</v>
      </c>
      <c r="AG439" s="61">
        <f t="shared" ref="AG439" si="1421">IF($C$15&gt;($M$3-$M$5)/-($G$3-$G$5),"",IF(AE439="","",AE439*$G$3+$M$3))</f>
        <v>532694.71053727739</v>
      </c>
    </row>
    <row r="440" spans="1:33" x14ac:dyDescent="0.5500000000000000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60">
        <f t="shared" ref="AC440" si="1422">IFERROR(AC439,"")</f>
        <v>133.98583923365379</v>
      </c>
      <c r="AD440" s="61">
        <f t="shared" ref="AD440" si="1423">IF(AC440="","",AC440*$G$3+$M$3)</f>
        <v>330070.80383173109</v>
      </c>
      <c r="AE440" s="60">
        <f t="shared" ref="AE440" si="1424">IFERROR(AE439,"")</f>
        <v>93.461057892544517</v>
      </c>
      <c r="AF440" s="61">
        <f t="shared" ref="AF440:AG440" si="1425">IF($C$15&gt;($M$3-$M$5)/-($G$3-$G$5),"",IF(AE440="","",$P$18))</f>
        <v>500000</v>
      </c>
      <c r="AG440" s="61">
        <f t="shared" si="1425"/>
        <v>500000</v>
      </c>
    </row>
    <row r="441" spans="1:33" x14ac:dyDescent="0.5500000000000000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60">
        <f>IF($C$15&gt;($M$3-$M$5)/-($G$3-$G$5),AC440+($C$15-($M$3-$M$5)/-($G$3-$G$5))/342,IFERROR(IF(AC440+((($M$3-$M$5)/($G$3-$G$5)*-1)-$C$15)/343&gt;($M$3-$M$5)/-($G$3-$G$5),MAX($AC$31:AC440),AC440+((($M$3-$M$5)/($G$3-$G$5)*-1)-$C$15)/343),MAX($AC$31:AC440)))</f>
        <v>134.15243648479915</v>
      </c>
      <c r="AD441" s="61">
        <f t="shared" ref="AD441" si="1426">IF(AC441="","",AC441*$G$5+$M$5)</f>
        <v>168304.87296959833</v>
      </c>
      <c r="AE441" s="60">
        <f>IF($C$15&gt;($M$3-$M$5)/-($G$3-$G$5),"",IFERROR(IF(AE440+(($M$3-$M$5)/($G$3-$G$5)*-1)/343&gt;$AC$24,MAX($AE$31:AE440),AE440+((($M$3-$M$5)/($G$3-$G$5)*-1))/343),MAX($AE$31:AE440)))</f>
        <v>93.91920033319424</v>
      </c>
      <c r="AF441" s="61">
        <f t="shared" ref="AF441" si="1427">IF($C$15&gt;($M$3-$M$5)/-($G$3-$G$5),"",IF(AE441="","",AE441*$G$5+$M$5))</f>
        <v>87838.400666388479</v>
      </c>
      <c r="AG441" s="61">
        <f t="shared" ref="AG441" si="1428">IF($C$15&gt;($M$3-$M$5)/-($G$3-$G$5),"",IF(AE441="","",AE441*$G$3+$M$3))</f>
        <v>530403.99833402876</v>
      </c>
    </row>
    <row r="442" spans="1:33" x14ac:dyDescent="0.5500000000000000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60">
        <f t="shared" ref="AC442" si="1429">IFERROR(AC441,"")</f>
        <v>134.15243648479915</v>
      </c>
      <c r="AD442" s="61">
        <f t="shared" ref="AD442" si="1430">IF(AC442="","",AC442*$G$3+$M$3)</f>
        <v>329237.81757600419</v>
      </c>
      <c r="AE442" s="60">
        <f t="shared" ref="AE442" si="1431">IFERROR(AE441,"")</f>
        <v>93.91920033319424</v>
      </c>
      <c r="AF442" s="61">
        <f t="shared" ref="AF442:AG442" si="1432">IF($C$15&gt;($M$3-$M$5)/-($G$3-$G$5),"",IF(AE442="","",$P$18))</f>
        <v>500000</v>
      </c>
      <c r="AG442" s="61">
        <f t="shared" si="1432"/>
        <v>500000</v>
      </c>
    </row>
    <row r="443" spans="1:33" x14ac:dyDescent="0.5500000000000000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60">
        <f>IF($C$15&gt;($M$3-$M$5)/-($G$3-$G$5),AC442+($C$15-($M$3-$M$5)/-($G$3-$G$5))/342,IFERROR(IF(AC442+((($M$3-$M$5)/($G$3-$G$5)*-1)-$C$15)/343&gt;($M$3-$M$5)/-($G$3-$G$5),MAX($AC$31:AC442),AC442+((($M$3-$M$5)/($G$3-$G$5)*-1)-$C$15)/343),MAX($AC$31:AC442)))</f>
        <v>134.31903373594452</v>
      </c>
      <c r="AD443" s="61">
        <f t="shared" ref="AD443" si="1433">IF(AC443="","",AC443*$G$5+$M$5)</f>
        <v>168638.06747188902</v>
      </c>
      <c r="AE443" s="60">
        <f>IF($C$15&gt;($M$3-$M$5)/-($G$3-$G$5),"",IFERROR(IF(AE442+(($M$3-$M$5)/($G$3-$G$5)*-1)/343&gt;$AC$24,MAX($AE$31:AE442),AE442+((($M$3-$M$5)/($G$3-$G$5)*-1))/343),MAX($AE$31:AE442)))</f>
        <v>94.377342773843964</v>
      </c>
      <c r="AF443" s="61">
        <f t="shared" ref="AF443" si="1434">IF($C$15&gt;($M$3-$M$5)/-($G$3-$G$5),"",IF(AE443="","",AE443*$G$5+$M$5))</f>
        <v>88754.685547687928</v>
      </c>
      <c r="AG443" s="61">
        <f t="shared" ref="AG443" si="1435">IF($C$15&gt;($M$3-$M$5)/-($G$3-$G$5),"",IF(AE443="","",AE443*$G$3+$M$3))</f>
        <v>528113.28613078012</v>
      </c>
    </row>
    <row r="444" spans="1:33" x14ac:dyDescent="0.5500000000000000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60">
        <f t="shared" ref="AC444" si="1436">IFERROR(AC443,"")</f>
        <v>134.31903373594452</v>
      </c>
      <c r="AD444" s="61">
        <f t="shared" ref="AD444" si="1437">IF(AC444="","",AC444*$G$3+$M$3)</f>
        <v>328404.83132027742</v>
      </c>
      <c r="AE444" s="60">
        <f t="shared" ref="AE444" si="1438">IFERROR(AE443,"")</f>
        <v>94.377342773843964</v>
      </c>
      <c r="AF444" s="61">
        <f t="shared" ref="AF444:AG444" si="1439">IF($C$15&gt;($M$3-$M$5)/-($G$3-$G$5),"",IF(AE444="","",$P$18))</f>
        <v>500000</v>
      </c>
      <c r="AG444" s="61">
        <f t="shared" si="1439"/>
        <v>500000</v>
      </c>
    </row>
    <row r="445" spans="1:33" x14ac:dyDescent="0.5500000000000000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60">
        <f>IF($C$15&gt;($M$3-$M$5)/-($G$3-$G$5),AC444+($C$15-($M$3-$M$5)/-($G$3-$G$5))/342,IFERROR(IF(AC444+((($M$3-$M$5)/($G$3-$G$5)*-1)-$C$15)/343&gt;($M$3-$M$5)/-($G$3-$G$5),MAX($AC$31:AC444),AC444+((($M$3-$M$5)/($G$3-$G$5)*-1)-$C$15)/343),MAX($AC$31:AC444)))</f>
        <v>134.48563098708988</v>
      </c>
      <c r="AD445" s="61">
        <f t="shared" ref="AD445" si="1440">IF(AC445="","",AC445*$G$5+$M$5)</f>
        <v>168971.26197417977</v>
      </c>
      <c r="AE445" s="60">
        <f>IF($C$15&gt;($M$3-$M$5)/-($G$3-$G$5),"",IFERROR(IF(AE444+(($M$3-$M$5)/($G$3-$G$5)*-1)/343&gt;$AC$24,MAX($AE$31:AE444),AE444+((($M$3-$M$5)/($G$3-$G$5)*-1))/343),MAX($AE$31:AE444)))</f>
        <v>94.835485214493687</v>
      </c>
      <c r="AF445" s="61">
        <f t="shared" ref="AF445" si="1441">IF($C$15&gt;($M$3-$M$5)/-($G$3-$G$5),"",IF(AE445="","",AE445*$G$5+$M$5))</f>
        <v>89670.970428987377</v>
      </c>
      <c r="AG445" s="61">
        <f t="shared" ref="AG445" si="1442">IF($C$15&gt;($M$3-$M$5)/-($G$3-$G$5),"",IF(AE445="","",AE445*$G$3+$M$3))</f>
        <v>525822.57392753148</v>
      </c>
    </row>
    <row r="446" spans="1:33" x14ac:dyDescent="0.5500000000000000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60">
        <f t="shared" ref="AC446" si="1443">IFERROR(AC445,"")</f>
        <v>134.48563098708988</v>
      </c>
      <c r="AD446" s="61">
        <f t="shared" ref="AD446" si="1444">IF(AC446="","",AC446*$G$3+$M$3)</f>
        <v>327571.84506455064</v>
      </c>
      <c r="AE446" s="60">
        <f t="shared" ref="AE446" si="1445">IFERROR(AE445,"")</f>
        <v>94.835485214493687</v>
      </c>
      <c r="AF446" s="61">
        <f t="shared" ref="AF446:AG446" si="1446">IF($C$15&gt;($M$3-$M$5)/-($G$3-$G$5),"",IF(AE446="","",$P$18))</f>
        <v>500000</v>
      </c>
      <c r="AG446" s="61">
        <f t="shared" si="1446"/>
        <v>500000</v>
      </c>
    </row>
    <row r="447" spans="1:33" x14ac:dyDescent="0.5500000000000000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60">
        <f>IF($C$15&gt;($M$3-$M$5)/-($G$3-$G$5),AC446+($C$15-($M$3-$M$5)/-($G$3-$G$5))/342,IFERROR(IF(AC446+((($M$3-$M$5)/($G$3-$G$5)*-1)-$C$15)/343&gt;($M$3-$M$5)/-($G$3-$G$5),MAX($AC$31:AC446),AC446+((($M$3-$M$5)/($G$3-$G$5)*-1)-$C$15)/343),MAX($AC$31:AC446)))</f>
        <v>134.65222823823524</v>
      </c>
      <c r="AD447" s="61">
        <f t="shared" ref="AD447" si="1447">IF(AC447="","",AC447*$G$5+$M$5)</f>
        <v>169304.45647647046</v>
      </c>
      <c r="AE447" s="60">
        <f>IF($C$15&gt;($M$3-$M$5)/-($G$3-$G$5),"",IFERROR(IF(AE446+(($M$3-$M$5)/($G$3-$G$5)*-1)/343&gt;$AC$24,MAX($AE$31:AE446),AE446+((($M$3-$M$5)/($G$3-$G$5)*-1))/343),MAX($AE$31:AE446)))</f>
        <v>95.29362765514341</v>
      </c>
      <c r="AF447" s="61">
        <f t="shared" ref="AF447" si="1448">IF($C$15&gt;($M$3-$M$5)/-($G$3-$G$5),"",IF(AE447="","",AE447*$G$5+$M$5))</f>
        <v>90587.255310286826</v>
      </c>
      <c r="AG447" s="61">
        <f t="shared" ref="AG447" si="1449">IF($C$15&gt;($M$3-$M$5)/-($G$3-$G$5),"",IF(AE447="","",AE447*$G$3+$M$3))</f>
        <v>523531.86172428296</v>
      </c>
    </row>
    <row r="448" spans="1:33" x14ac:dyDescent="0.5500000000000000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60">
        <f t="shared" ref="AC448" si="1450">IFERROR(AC447,"")</f>
        <v>134.65222823823524</v>
      </c>
      <c r="AD448" s="61">
        <f t="shared" ref="AD448" si="1451">IF(AC448="","",AC448*$G$3+$M$3)</f>
        <v>326738.85880882386</v>
      </c>
      <c r="AE448" s="60">
        <f t="shared" ref="AE448" si="1452">IFERROR(AE447,"")</f>
        <v>95.29362765514341</v>
      </c>
      <c r="AF448" s="61">
        <f t="shared" ref="AF448:AG448" si="1453">IF($C$15&gt;($M$3-$M$5)/-($G$3-$G$5),"",IF(AE448="","",$P$18))</f>
        <v>500000</v>
      </c>
      <c r="AG448" s="61">
        <f t="shared" si="1453"/>
        <v>500000</v>
      </c>
    </row>
    <row r="449" spans="1:33" x14ac:dyDescent="0.5500000000000000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60">
        <f>IF($C$15&gt;($M$3-$M$5)/-($G$3-$G$5),AC448+($C$15-($M$3-$M$5)/-($G$3-$G$5))/342,IFERROR(IF(AC448+((($M$3-$M$5)/($G$3-$G$5)*-1)-$C$15)/343&gt;($M$3-$M$5)/-($G$3-$G$5),MAX($AC$31:AC448),AC448+((($M$3-$M$5)/($G$3-$G$5)*-1)-$C$15)/343),MAX($AC$31:AC448)))</f>
        <v>134.8188254893806</v>
      </c>
      <c r="AD449" s="61">
        <f t="shared" ref="AD449" si="1454">IF(AC449="","",AC449*$G$5+$M$5)</f>
        <v>169637.6509787612</v>
      </c>
      <c r="AE449" s="60">
        <f>IF($C$15&gt;($M$3-$M$5)/-($G$3-$G$5),"",IFERROR(IF(AE448+(($M$3-$M$5)/($G$3-$G$5)*-1)/343&gt;$AC$24,MAX($AE$31:AE448),AE448+((($M$3-$M$5)/($G$3-$G$5)*-1))/343),MAX($AE$31:AE448)))</f>
        <v>95.751770095793134</v>
      </c>
      <c r="AF449" s="61">
        <f t="shared" ref="AF449" si="1455">IF($C$15&gt;($M$3-$M$5)/-($G$3-$G$5),"",IF(AE449="","",AE449*$G$5+$M$5))</f>
        <v>91503.540191586275</v>
      </c>
      <c r="AG449" s="61">
        <f t="shared" ref="AG449" si="1456">IF($C$15&gt;($M$3-$M$5)/-($G$3-$G$5),"",IF(AE449="","",AE449*$G$3+$M$3))</f>
        <v>521241.14952103433</v>
      </c>
    </row>
    <row r="450" spans="1:33" x14ac:dyDescent="0.5500000000000000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60">
        <f t="shared" ref="AC450" si="1457">IFERROR(AC449,"")</f>
        <v>134.8188254893806</v>
      </c>
      <c r="AD450" s="61">
        <f t="shared" ref="AD450" si="1458">IF(AC450="","",AC450*$G$3+$M$3)</f>
        <v>325905.87255309697</v>
      </c>
      <c r="AE450" s="60">
        <f t="shared" ref="AE450" si="1459">IFERROR(AE449,"")</f>
        <v>95.751770095793134</v>
      </c>
      <c r="AF450" s="61">
        <f t="shared" ref="AF450:AG450" si="1460">IF($C$15&gt;($M$3-$M$5)/-($G$3-$G$5),"",IF(AE450="","",$P$18))</f>
        <v>500000</v>
      </c>
      <c r="AG450" s="61">
        <f t="shared" si="1460"/>
        <v>500000</v>
      </c>
    </row>
    <row r="451" spans="1:33" x14ac:dyDescent="0.5500000000000000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60">
        <f>IF($C$15&gt;($M$3-$M$5)/-($G$3-$G$5),AC450+($C$15-($M$3-$M$5)/-($G$3-$G$5))/342,IFERROR(IF(AC450+((($M$3-$M$5)/($G$3-$G$5)*-1)-$C$15)/343&gt;($M$3-$M$5)/-($G$3-$G$5),MAX($AC$31:AC450),AC450+((($M$3-$M$5)/($G$3-$G$5)*-1)-$C$15)/343),MAX($AC$31:AC450)))</f>
        <v>134.98542274052596</v>
      </c>
      <c r="AD451" s="61">
        <f t="shared" ref="AD451" si="1461">IF(AC451="","",AC451*$G$5+$M$5)</f>
        <v>169970.84548105195</v>
      </c>
      <c r="AE451" s="60">
        <f>IF($C$15&gt;($M$3-$M$5)/-($G$3-$G$5),"",IFERROR(IF(AE450+(($M$3-$M$5)/($G$3-$G$5)*-1)/343&gt;$AC$24,MAX($AE$31:AE450),AE450+((($M$3-$M$5)/($G$3-$G$5)*-1))/343),MAX($AE$31:AE450)))</f>
        <v>96.209912536442857</v>
      </c>
      <c r="AF451" s="61">
        <f t="shared" ref="AF451" si="1462">IF($C$15&gt;($M$3-$M$5)/-($G$3-$G$5),"",IF(AE451="","",AE451*$G$5+$M$5))</f>
        <v>92419.825072885724</v>
      </c>
      <c r="AG451" s="61">
        <f t="shared" ref="AG451" si="1463">IF($C$15&gt;($M$3-$M$5)/-($G$3-$G$5),"",IF(AE451="","",AE451*$G$3+$M$3))</f>
        <v>518950.43731778569</v>
      </c>
    </row>
    <row r="452" spans="1:33" x14ac:dyDescent="0.5500000000000000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60">
        <f t="shared" ref="AC452" si="1464">IFERROR(AC451,"")</f>
        <v>134.98542274052596</v>
      </c>
      <c r="AD452" s="61">
        <f t="shared" ref="AD452" si="1465">IF(AC452="","",AC452*$G$3+$M$3)</f>
        <v>325072.88629737019</v>
      </c>
      <c r="AE452" s="60">
        <f t="shared" ref="AE452" si="1466">IFERROR(AE451,"")</f>
        <v>96.209912536442857</v>
      </c>
      <c r="AF452" s="61">
        <f t="shared" ref="AF452:AG452" si="1467">IF($C$15&gt;($M$3-$M$5)/-($G$3-$G$5),"",IF(AE452="","",$P$18))</f>
        <v>500000</v>
      </c>
      <c r="AG452" s="61">
        <f t="shared" si="1467"/>
        <v>500000</v>
      </c>
    </row>
    <row r="453" spans="1:33" x14ac:dyDescent="0.5500000000000000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60">
        <f>IF($C$15&gt;($M$3-$M$5)/-($G$3-$G$5),AC452+($C$15-($M$3-$M$5)/-($G$3-$G$5))/342,IFERROR(IF(AC452+((($M$3-$M$5)/($G$3-$G$5)*-1)-$C$15)/343&gt;($M$3-$M$5)/-($G$3-$G$5),MAX($AC$31:AC452),AC452+((($M$3-$M$5)/($G$3-$G$5)*-1)-$C$15)/343),MAX($AC$31:AC452)))</f>
        <v>135.15201999167132</v>
      </c>
      <c r="AD453" s="61">
        <f t="shared" ref="AD453" si="1468">IF(AC453="","",AC453*$G$5+$M$5)</f>
        <v>170304.03998334263</v>
      </c>
      <c r="AE453" s="60">
        <f>IF($C$15&gt;($M$3-$M$5)/-($G$3-$G$5),"",IFERROR(IF(AE452+(($M$3-$M$5)/($G$3-$G$5)*-1)/343&gt;$AC$24,MAX($AE$31:AE452),AE452+((($M$3-$M$5)/($G$3-$G$5)*-1))/343),MAX($AE$31:AE452)))</f>
        <v>96.668054977092581</v>
      </c>
      <c r="AF453" s="61">
        <f t="shared" ref="AF453" si="1469">IF($C$15&gt;($M$3-$M$5)/-($G$3-$G$5),"",IF(AE453="","",AE453*$G$5+$M$5))</f>
        <v>93336.109954185173</v>
      </c>
      <c r="AG453" s="61">
        <f t="shared" ref="AG453" si="1470">IF($C$15&gt;($M$3-$M$5)/-($G$3-$G$5),"",IF(AE453="","",AE453*$G$3+$M$3))</f>
        <v>516659.72511453711</v>
      </c>
    </row>
    <row r="454" spans="1:33" x14ac:dyDescent="0.5500000000000000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60">
        <f t="shared" ref="AC454" si="1471">IFERROR(AC453,"")</f>
        <v>135.15201999167132</v>
      </c>
      <c r="AD454" s="61">
        <f t="shared" ref="AD454" si="1472">IF(AC454="","",AC454*$G$3+$M$3)</f>
        <v>324239.90004164341</v>
      </c>
      <c r="AE454" s="60">
        <f t="shared" ref="AE454" si="1473">IFERROR(AE453,"")</f>
        <v>96.668054977092581</v>
      </c>
      <c r="AF454" s="61">
        <f t="shared" ref="AF454:AG454" si="1474">IF($C$15&gt;($M$3-$M$5)/-($G$3-$G$5),"",IF(AE454="","",$P$18))</f>
        <v>500000</v>
      </c>
      <c r="AG454" s="61">
        <f t="shared" si="1474"/>
        <v>500000</v>
      </c>
    </row>
    <row r="455" spans="1:33" x14ac:dyDescent="0.5500000000000000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60">
        <f>IF($C$15&gt;($M$3-$M$5)/-($G$3-$G$5),AC454+($C$15-($M$3-$M$5)/-($G$3-$G$5))/342,IFERROR(IF(AC454+((($M$3-$M$5)/($G$3-$G$5)*-1)-$C$15)/343&gt;($M$3-$M$5)/-($G$3-$G$5),MAX($AC$31:AC454),AC454+((($M$3-$M$5)/($G$3-$G$5)*-1)-$C$15)/343),MAX($AC$31:AC454)))</f>
        <v>135.31861724281669</v>
      </c>
      <c r="AD455" s="61">
        <f t="shared" ref="AD455" si="1475">IF(AC455="","",AC455*$G$5+$M$5)</f>
        <v>170637.23448563338</v>
      </c>
      <c r="AE455" s="60">
        <f>IF($C$15&gt;($M$3-$M$5)/-($G$3-$G$5),"",IFERROR(IF(AE454+(($M$3-$M$5)/($G$3-$G$5)*-1)/343&gt;$AC$24,MAX($AE$31:AE454),AE454+((($M$3-$M$5)/($G$3-$G$5)*-1))/343),MAX($AE$31:AE454)))</f>
        <v>97.126197417742304</v>
      </c>
      <c r="AF455" s="61">
        <f t="shared" ref="AF455" si="1476">IF($C$15&gt;($M$3-$M$5)/-($G$3-$G$5),"",IF(AE455="","",AE455*$G$5+$M$5))</f>
        <v>94252.394835484622</v>
      </c>
      <c r="AG455" s="61">
        <f t="shared" ref="AG455" si="1477">IF($C$15&gt;($M$3-$M$5)/-($G$3-$G$5),"",IF(AE455="","",AE455*$G$3+$M$3))</f>
        <v>514369.01291128848</v>
      </c>
    </row>
    <row r="456" spans="1:33" x14ac:dyDescent="0.5500000000000000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60">
        <f t="shared" ref="AC456" si="1478">IFERROR(AC455,"")</f>
        <v>135.31861724281669</v>
      </c>
      <c r="AD456" s="61">
        <f t="shared" ref="AD456" si="1479">IF(AC456="","",AC456*$G$3+$M$3)</f>
        <v>323406.91378591652</v>
      </c>
      <c r="AE456" s="60">
        <f t="shared" ref="AE456" si="1480">IFERROR(AE455,"")</f>
        <v>97.126197417742304</v>
      </c>
      <c r="AF456" s="61">
        <f t="shared" ref="AF456:AG456" si="1481">IF($C$15&gt;($M$3-$M$5)/-($G$3-$G$5),"",IF(AE456="","",$P$18))</f>
        <v>500000</v>
      </c>
      <c r="AG456" s="61">
        <f t="shared" si="1481"/>
        <v>500000</v>
      </c>
    </row>
    <row r="457" spans="1:33" x14ac:dyDescent="0.5500000000000000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60">
        <f>IF($C$15&gt;($M$3-$M$5)/-($G$3-$G$5),AC456+($C$15-($M$3-$M$5)/-($G$3-$G$5))/342,IFERROR(IF(AC456+((($M$3-$M$5)/($G$3-$G$5)*-1)-$C$15)/343&gt;($M$3-$M$5)/-($G$3-$G$5),MAX($AC$31:AC456),AC456+((($M$3-$M$5)/($G$3-$G$5)*-1)-$C$15)/343),MAX($AC$31:AC456)))</f>
        <v>135.48521449396205</v>
      </c>
      <c r="AD457" s="61">
        <f t="shared" ref="AD457" si="1482">IF(AC457="","",AC457*$G$5+$M$5)</f>
        <v>170970.42898792407</v>
      </c>
      <c r="AE457" s="60">
        <f>IF($C$15&gt;($M$3-$M$5)/-($G$3-$G$5),"",IFERROR(IF(AE456+(($M$3-$M$5)/($G$3-$G$5)*-1)/343&gt;$AC$24,MAX($AE$31:AE456),AE456+((($M$3-$M$5)/($G$3-$G$5)*-1))/343),MAX($AE$31:AE456)))</f>
        <v>97.584339858392028</v>
      </c>
      <c r="AF457" s="61">
        <f t="shared" ref="AF457" si="1483">IF($C$15&gt;($M$3-$M$5)/-($G$3-$G$5),"",IF(AE457="","",AE457*$G$5+$M$5))</f>
        <v>95168.679716784041</v>
      </c>
      <c r="AG457" s="61">
        <f t="shared" ref="AG457" si="1484">IF($C$15&gt;($M$3-$M$5)/-($G$3-$G$5),"",IF(AE457="","",AE457*$G$3+$M$3))</f>
        <v>512078.30070803984</v>
      </c>
    </row>
    <row r="458" spans="1:33" x14ac:dyDescent="0.5500000000000000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60">
        <f t="shared" ref="AC458" si="1485">IFERROR(AC457,"")</f>
        <v>135.48521449396205</v>
      </c>
      <c r="AD458" s="61">
        <f t="shared" ref="AD458" si="1486">IF(AC458="","",AC458*$G$3+$M$3)</f>
        <v>322573.92753018974</v>
      </c>
      <c r="AE458" s="60">
        <f t="shared" ref="AE458" si="1487">IFERROR(AE457,"")</f>
        <v>97.584339858392028</v>
      </c>
      <c r="AF458" s="61">
        <f t="shared" ref="AF458:AG458" si="1488">IF($C$15&gt;($M$3-$M$5)/-($G$3-$G$5),"",IF(AE458="","",$P$18))</f>
        <v>500000</v>
      </c>
      <c r="AG458" s="61">
        <f t="shared" si="1488"/>
        <v>500000</v>
      </c>
    </row>
    <row r="459" spans="1:33" x14ac:dyDescent="0.5500000000000000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60">
        <f>IF($C$15&gt;($M$3-$M$5)/-($G$3-$G$5),AC458+($C$15-($M$3-$M$5)/-($G$3-$G$5))/342,IFERROR(IF(AC458+((($M$3-$M$5)/($G$3-$G$5)*-1)-$C$15)/343&gt;($M$3-$M$5)/-($G$3-$G$5),MAX($AC$31:AC458),AC458+((($M$3-$M$5)/($G$3-$G$5)*-1)-$C$15)/343),MAX($AC$31:AC458)))</f>
        <v>135.65181174510741</v>
      </c>
      <c r="AD459" s="61">
        <f t="shared" ref="AD459" si="1489">IF(AC459="","",AC459*$G$5+$M$5)</f>
        <v>171303.62349021481</v>
      </c>
      <c r="AE459" s="60">
        <f>IF($C$15&gt;($M$3-$M$5)/-($G$3-$G$5),"",IFERROR(IF(AE458+(($M$3-$M$5)/($G$3-$G$5)*-1)/343&gt;$AC$24,MAX($AE$31:AE458),AE458+((($M$3-$M$5)/($G$3-$G$5)*-1))/343),MAX($AE$31:AE458)))</f>
        <v>98.042482299041751</v>
      </c>
      <c r="AF459" s="61">
        <f t="shared" ref="AF459" si="1490">IF($C$15&gt;($M$3-$M$5)/-($G$3-$G$5),"",IF(AE459="","",AE459*$G$5+$M$5))</f>
        <v>96084.96459808349</v>
      </c>
      <c r="AG459" s="61">
        <f t="shared" ref="AG459" si="1491">IF($C$15&gt;($M$3-$M$5)/-($G$3-$G$5),"",IF(AE459="","",AE459*$G$3+$M$3))</f>
        <v>509787.58850479126</v>
      </c>
    </row>
    <row r="460" spans="1:33" x14ac:dyDescent="0.5500000000000000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60">
        <f t="shared" ref="AC460" si="1492">IFERROR(AC459,"")</f>
        <v>135.65181174510741</v>
      </c>
      <c r="AD460" s="61">
        <f t="shared" ref="AD460" si="1493">IF(AC460="","",AC460*$G$3+$M$3)</f>
        <v>321740.94127446297</v>
      </c>
      <c r="AE460" s="60">
        <f t="shared" ref="AE460" si="1494">IFERROR(AE459,"")</f>
        <v>98.042482299041751</v>
      </c>
      <c r="AF460" s="61">
        <f t="shared" ref="AF460:AG460" si="1495">IF($C$15&gt;($M$3-$M$5)/-($G$3-$G$5),"",IF(AE460="","",$P$18))</f>
        <v>500000</v>
      </c>
      <c r="AG460" s="61">
        <f t="shared" si="1495"/>
        <v>500000</v>
      </c>
    </row>
    <row r="461" spans="1:33" x14ac:dyDescent="0.5500000000000000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60">
        <f>IF($C$15&gt;($M$3-$M$5)/-($G$3-$G$5),AC460+($C$15-($M$3-$M$5)/-($G$3-$G$5))/342,IFERROR(IF(AC460+((($M$3-$M$5)/($G$3-$G$5)*-1)-$C$15)/343&gt;($M$3-$M$5)/-($G$3-$G$5),MAX($AC$31:AC460),AC460+((($M$3-$M$5)/($G$3-$G$5)*-1)-$C$15)/343),MAX($AC$31:AC460)))</f>
        <v>135.81840899625277</v>
      </c>
      <c r="AD461" s="61">
        <f t="shared" ref="AD461" si="1496">IF(AC461="","",AC461*$G$5+$M$5)</f>
        <v>171636.81799250556</v>
      </c>
      <c r="AE461" s="60">
        <f>IF($C$15&gt;($M$3-$M$5)/-($G$3-$G$5),"",IFERROR(IF(AE460+(($M$3-$M$5)/($G$3-$G$5)*-1)/343&gt;$AC$24,MAX($AE$31:AE460),AE460+((($M$3-$M$5)/($G$3-$G$5)*-1))/343),MAX($AE$31:AE460)))</f>
        <v>98.500624739691474</v>
      </c>
      <c r="AF461" s="61">
        <f t="shared" ref="AF461" si="1497">IF($C$15&gt;($M$3-$M$5)/-($G$3-$G$5),"",IF(AE461="","",AE461*$G$5+$M$5))</f>
        <v>97001.249479382939</v>
      </c>
      <c r="AG461" s="61">
        <f t="shared" ref="AG461" si="1498">IF($C$15&gt;($M$3-$M$5)/-($G$3-$G$5),"",IF(AE461="","",AE461*$G$3+$M$3))</f>
        <v>507496.87630154262</v>
      </c>
    </row>
    <row r="462" spans="1:33" x14ac:dyDescent="0.5500000000000000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60">
        <f t="shared" ref="AC462" si="1499">IFERROR(AC461,"")</f>
        <v>135.81840899625277</v>
      </c>
      <c r="AD462" s="61">
        <f t="shared" ref="AD462" si="1500">IF(AC462="","",AC462*$G$3+$M$3)</f>
        <v>320907.95501873619</v>
      </c>
      <c r="AE462" s="60">
        <f t="shared" ref="AE462" si="1501">IFERROR(AE461,"")</f>
        <v>98.500624739691474</v>
      </c>
      <c r="AF462" s="61">
        <f t="shared" ref="AF462:AG462" si="1502">IF($C$15&gt;($M$3-$M$5)/-($G$3-$G$5),"",IF(AE462="","",$P$18))</f>
        <v>500000</v>
      </c>
      <c r="AG462" s="61">
        <f t="shared" si="1502"/>
        <v>500000</v>
      </c>
    </row>
    <row r="463" spans="1:33" x14ac:dyDescent="0.5500000000000000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60">
        <f>IF($C$15&gt;($M$3-$M$5)/-($G$3-$G$5),AC462+($C$15-($M$3-$M$5)/-($G$3-$G$5))/342,IFERROR(IF(AC462+((($M$3-$M$5)/($G$3-$G$5)*-1)-$C$15)/343&gt;($M$3-$M$5)/-($G$3-$G$5),MAX($AC$31:AC462),AC462+((($M$3-$M$5)/($G$3-$G$5)*-1)-$C$15)/343),MAX($AC$31:AC462)))</f>
        <v>135.98500624739813</v>
      </c>
      <c r="AD463" s="61">
        <f t="shared" ref="AD463" si="1503">IF(AC463="","",AC463*$G$5+$M$5)</f>
        <v>171970.01249479625</v>
      </c>
      <c r="AE463" s="60">
        <f>IF($C$15&gt;($M$3-$M$5)/-($G$3-$G$5),"",IFERROR(IF(AE462+(($M$3-$M$5)/($G$3-$G$5)*-1)/343&gt;$AC$24,MAX($AE$31:AE462),AE462+((($M$3-$M$5)/($G$3-$G$5)*-1))/343),MAX($AE$31:AE462)))</f>
        <v>98.958767180341198</v>
      </c>
      <c r="AF463" s="61">
        <f t="shared" ref="AF463" si="1504">IF($C$15&gt;($M$3-$M$5)/-($G$3-$G$5),"",IF(AE463="","",AE463*$G$5+$M$5))</f>
        <v>97917.534360682388</v>
      </c>
      <c r="AG463" s="61">
        <f t="shared" ref="AG463" si="1505">IF($C$15&gt;($M$3-$M$5)/-($G$3-$G$5),"",IF(AE463="","",AE463*$G$3+$M$3))</f>
        <v>505206.16409829399</v>
      </c>
    </row>
    <row r="464" spans="1:33" x14ac:dyDescent="0.5500000000000000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60">
        <f t="shared" ref="AC464" si="1506">IFERROR(AC463,"")</f>
        <v>135.98500624739813</v>
      </c>
      <c r="AD464" s="61">
        <f t="shared" ref="AD464" si="1507">IF(AC464="","",AC464*$G$3+$M$3)</f>
        <v>320074.9687630093</v>
      </c>
      <c r="AE464" s="60">
        <f t="shared" ref="AE464" si="1508">IFERROR(AE463,"")</f>
        <v>98.958767180341198</v>
      </c>
      <c r="AF464" s="61">
        <f t="shared" ref="AF464:AG464" si="1509">IF($C$15&gt;($M$3-$M$5)/-($G$3-$G$5),"",IF(AE464="","",$P$18))</f>
        <v>500000</v>
      </c>
      <c r="AG464" s="61">
        <f t="shared" si="1509"/>
        <v>500000</v>
      </c>
    </row>
    <row r="465" spans="1:33" x14ac:dyDescent="0.5500000000000000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60">
        <f>IF($C$15&gt;($M$3-$M$5)/-($G$3-$G$5),AC464+($C$15-($M$3-$M$5)/-($G$3-$G$5))/342,IFERROR(IF(AC464+((($M$3-$M$5)/($G$3-$G$5)*-1)-$C$15)/343&gt;($M$3-$M$5)/-($G$3-$G$5),MAX($AC$31:AC464),AC464+((($M$3-$M$5)/($G$3-$G$5)*-1)-$C$15)/343),MAX($AC$31:AC464)))</f>
        <v>136.15160349854349</v>
      </c>
      <c r="AD465" s="61">
        <f t="shared" ref="AD465" si="1510">IF(AC465="","",AC465*$G$5+$M$5)</f>
        <v>172303.20699708699</v>
      </c>
      <c r="AE465" s="60">
        <f>IF($C$15&gt;($M$3-$M$5)/-($G$3-$G$5),"",IFERROR(IF(AE464+(($M$3-$M$5)/($G$3-$G$5)*-1)/343&gt;$AC$24,MAX($AE$31:AE464),AE464+((($M$3-$M$5)/($G$3-$G$5)*-1))/343),MAX($AE$31:AE464)))</f>
        <v>99.416909620990921</v>
      </c>
      <c r="AF465" s="61">
        <f t="shared" ref="AF465" si="1511">IF($C$15&gt;($M$3-$M$5)/-($G$3-$G$5),"",IF(AE465="","",AE465*$G$5+$M$5))</f>
        <v>98833.819241981837</v>
      </c>
      <c r="AG465" s="61">
        <f t="shared" ref="AG465" si="1512">IF($C$15&gt;($M$3-$M$5)/-($G$3-$G$5),"",IF(AE465="","",AE465*$G$3+$M$3))</f>
        <v>502915.45189504541</v>
      </c>
    </row>
    <row r="466" spans="1:33" x14ac:dyDescent="0.5500000000000000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60">
        <f t="shared" ref="AC466" si="1513">IFERROR(AC465,"")</f>
        <v>136.15160349854349</v>
      </c>
      <c r="AD466" s="61">
        <f t="shared" ref="AD466" si="1514">IF(AC466="","",AC466*$G$3+$M$3)</f>
        <v>319241.98250728252</v>
      </c>
      <c r="AE466" s="60">
        <f t="shared" ref="AE466" si="1515">IFERROR(AE465,"")</f>
        <v>99.416909620990921</v>
      </c>
      <c r="AF466" s="61">
        <f t="shared" ref="AF466:AG466" si="1516">IF($C$15&gt;($M$3-$M$5)/-($G$3-$G$5),"",IF(AE466="","",$P$18))</f>
        <v>500000</v>
      </c>
      <c r="AG466" s="61">
        <f t="shared" si="1516"/>
        <v>500000</v>
      </c>
    </row>
    <row r="467" spans="1:33" x14ac:dyDescent="0.5500000000000000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60">
        <f>IF($C$15&gt;($M$3-$M$5)/-($G$3-$G$5),AC466+($C$15-($M$3-$M$5)/-($G$3-$G$5))/342,IFERROR(IF(AC466+((($M$3-$M$5)/($G$3-$G$5)*-1)-$C$15)/343&gt;($M$3-$M$5)/-($G$3-$G$5),MAX($AC$31:AC466),AC466+((($M$3-$M$5)/($G$3-$G$5)*-1)-$C$15)/343),MAX($AC$31:AC466)))</f>
        <v>136.31820074968886</v>
      </c>
      <c r="AD467" s="61">
        <f t="shared" ref="AD467" si="1517">IF(AC467="","",AC467*$G$5+$M$5)</f>
        <v>172636.40149937774</v>
      </c>
      <c r="AE467" s="60">
        <f>IF($C$15&gt;($M$3-$M$5)/-($G$3-$G$5),"",IFERROR(IF(AE466+(($M$3-$M$5)/($G$3-$G$5)*-1)/343&gt;$AC$24,MAX($AE$31:AE466),AE466+((($M$3-$M$5)/($G$3-$G$5)*-1))/343),MAX($AE$31:AE466)))</f>
        <v>99.875052061640645</v>
      </c>
      <c r="AF467" s="61">
        <f t="shared" ref="AF467" si="1518">IF($C$15&gt;($M$3-$M$5)/-($G$3-$G$5),"",IF(AE467="","",AE467*$G$5+$M$5))</f>
        <v>99750.104123281286</v>
      </c>
      <c r="AG467" s="61">
        <f t="shared" ref="AG467" si="1519">IF($C$15&gt;($M$3-$M$5)/-($G$3-$G$5),"",IF(AE467="","",AE467*$G$3+$M$3))</f>
        <v>500624.73969179677</v>
      </c>
    </row>
    <row r="468" spans="1:33" x14ac:dyDescent="0.5500000000000000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60">
        <f t="shared" ref="AC468" si="1520">IFERROR(AC467,"")</f>
        <v>136.31820074968886</v>
      </c>
      <c r="AD468" s="61">
        <f t="shared" ref="AD468" si="1521">IF(AC468="","",AC468*$G$3+$M$3)</f>
        <v>318408.99625155574</v>
      </c>
      <c r="AE468" s="60">
        <f t="shared" ref="AE468" si="1522">IFERROR(AE467,"")</f>
        <v>99.875052061640645</v>
      </c>
      <c r="AF468" s="61">
        <f t="shared" ref="AF468:AG468" si="1523">IF($C$15&gt;($M$3-$M$5)/-($G$3-$G$5),"",IF(AE468="","",$P$18))</f>
        <v>500000</v>
      </c>
      <c r="AG468" s="61">
        <f t="shared" si="1523"/>
        <v>500000</v>
      </c>
    </row>
    <row r="469" spans="1:33" x14ac:dyDescent="0.5500000000000000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60">
        <f>IF($C$15&gt;($M$3-$M$5)/-($G$3-$G$5),AC468+($C$15-($M$3-$M$5)/-($G$3-$G$5))/342,IFERROR(IF(AC468+((($M$3-$M$5)/($G$3-$G$5)*-1)-$C$15)/343&gt;($M$3-$M$5)/-($G$3-$G$5),MAX($AC$31:AC468),AC468+((($M$3-$M$5)/($G$3-$G$5)*-1)-$C$15)/343),MAX($AC$31:AC468)))</f>
        <v>136.48479800083422</v>
      </c>
      <c r="AD469" s="61">
        <f t="shared" ref="AD469" si="1524">IF(AC469="","",AC469*$G$5+$M$5)</f>
        <v>172969.59600166843</v>
      </c>
      <c r="AE469" s="60">
        <f>IF($C$15&gt;($M$3-$M$5)/-($G$3-$G$5),"",IFERROR(IF(AE468+(($M$3-$M$5)/($G$3-$G$5)*-1)/343&gt;$AC$24,MAX($AE$31:AE468),AE468+((($M$3-$M$5)/($G$3-$G$5)*-1))/343),MAX($AE$31:AE468)))</f>
        <v>99.875052061640645</v>
      </c>
      <c r="AF469" s="61">
        <f t="shared" ref="AF469" si="1525">IF($C$15&gt;($M$3-$M$5)/-($G$3-$G$5),"",IF(AE469="","",AE469*$G$5+$M$5))</f>
        <v>99750.104123281286</v>
      </c>
      <c r="AG469" s="61">
        <f t="shared" ref="AG469" si="1526">IF($C$15&gt;($M$3-$M$5)/-($G$3-$G$5),"",IF(AE469="","",AE469*$G$3+$M$3))</f>
        <v>500624.73969179677</v>
      </c>
    </row>
    <row r="470" spans="1:33" x14ac:dyDescent="0.5500000000000000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60">
        <f t="shared" ref="AC470" si="1527">IFERROR(AC469,"")</f>
        <v>136.48479800083422</v>
      </c>
      <c r="AD470" s="61">
        <f t="shared" ref="AD470" si="1528">IF(AC470="","",AC470*$G$3+$M$3)</f>
        <v>317576.00999582896</v>
      </c>
      <c r="AE470" s="60">
        <f t="shared" ref="AE470" si="1529">IFERROR(AE469,"")</f>
        <v>99.875052061640645</v>
      </c>
      <c r="AF470" s="61">
        <f t="shared" ref="AF470:AG470" si="1530">IF($C$15&gt;($M$3-$M$5)/-($G$3-$G$5),"",IF(AE470="","",$P$18))</f>
        <v>500000</v>
      </c>
      <c r="AG470" s="61">
        <f t="shared" si="1530"/>
        <v>500000</v>
      </c>
    </row>
    <row r="471" spans="1:33" x14ac:dyDescent="0.5500000000000000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60">
        <f>IF($C$15&gt;($M$3-$M$5)/-($G$3-$G$5),AC470+($C$15-($M$3-$M$5)/-($G$3-$G$5))/342,IFERROR(IF(AC470+((($M$3-$M$5)/($G$3-$G$5)*-1)-$C$15)/343&gt;($M$3-$M$5)/-($G$3-$G$5),MAX($AC$31:AC470),AC470+((($M$3-$M$5)/($G$3-$G$5)*-1)-$C$15)/343),MAX($AC$31:AC470)))</f>
        <v>136.65139525197958</v>
      </c>
      <c r="AD471" s="61">
        <f t="shared" ref="AD471" si="1531">IF(AC471="","",AC471*$G$5+$M$5)</f>
        <v>173302.79050395917</v>
      </c>
      <c r="AE471" s="60">
        <f>IF($C$15&gt;($M$3-$M$5)/-($G$3-$G$5),"",IFERROR(IF(AE470+(($M$3-$M$5)/($G$3-$G$5)*-1)/343&gt;$AC$24,MAX($AE$31:AE470),AE470+((($M$3-$M$5)/($G$3-$G$5)*-1))/343),MAX($AE$31:AE470)))</f>
        <v>99.875052061640645</v>
      </c>
      <c r="AF471" s="61">
        <f t="shared" ref="AF471" si="1532">IF($C$15&gt;($M$3-$M$5)/-($G$3-$G$5),"",IF(AE471="","",AE471*$G$5+$M$5))</f>
        <v>99750.104123281286</v>
      </c>
      <c r="AG471" s="61">
        <f t="shared" ref="AG471" si="1533">IF($C$15&gt;($M$3-$M$5)/-($G$3-$G$5),"",IF(AE471="","",AE471*$G$3+$M$3))</f>
        <v>500624.73969179677</v>
      </c>
    </row>
    <row r="472" spans="1:33" x14ac:dyDescent="0.5500000000000000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60">
        <f t="shared" ref="AC472" si="1534">IFERROR(AC471,"")</f>
        <v>136.65139525197958</v>
      </c>
      <c r="AD472" s="61">
        <f t="shared" ref="AD472" si="1535">IF(AC472="","",AC472*$G$3+$M$3)</f>
        <v>316743.02374010207</v>
      </c>
      <c r="AE472" s="60">
        <f t="shared" ref="AE472" si="1536">IFERROR(AE471,"")</f>
        <v>99.875052061640645</v>
      </c>
      <c r="AF472" s="61">
        <f t="shared" ref="AF472:AG472" si="1537">IF($C$15&gt;($M$3-$M$5)/-($G$3-$G$5),"",IF(AE472="","",$P$18))</f>
        <v>500000</v>
      </c>
      <c r="AG472" s="61">
        <f t="shared" si="1537"/>
        <v>500000</v>
      </c>
    </row>
    <row r="473" spans="1:33" x14ac:dyDescent="0.5500000000000000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60">
        <f>IF($C$15&gt;($M$3-$M$5)/-($G$3-$G$5),AC472+($C$15-($M$3-$M$5)/-($G$3-$G$5))/342,IFERROR(IF(AC472+((($M$3-$M$5)/($G$3-$G$5)*-1)-$C$15)/343&gt;($M$3-$M$5)/-($G$3-$G$5),MAX($AC$31:AC472),AC472+((($M$3-$M$5)/($G$3-$G$5)*-1)-$C$15)/343),MAX($AC$31:AC472)))</f>
        <v>136.81799250312494</v>
      </c>
      <c r="AD473" s="61">
        <f t="shared" ref="AD473" si="1538">IF(AC473="","",AC473*$G$5+$M$5)</f>
        <v>173635.98500624986</v>
      </c>
      <c r="AE473" s="60">
        <f>IF($C$15&gt;($M$3-$M$5)/-($G$3-$G$5),"",IFERROR(IF(AE472+(($M$3-$M$5)/($G$3-$G$5)*-1)/343&gt;$AC$24,MAX($AE$31:AE472),AE472+((($M$3-$M$5)/($G$3-$G$5)*-1))/343),MAX($AE$31:AE472)))</f>
        <v>99.875052061640645</v>
      </c>
      <c r="AF473" s="61">
        <f t="shared" ref="AF473" si="1539">IF($C$15&gt;($M$3-$M$5)/-($G$3-$G$5),"",IF(AE473="","",AE473*$G$5+$M$5))</f>
        <v>99750.104123281286</v>
      </c>
      <c r="AG473" s="61">
        <f t="shared" ref="AG473" si="1540">IF($C$15&gt;($M$3-$M$5)/-($G$3-$G$5),"",IF(AE473="","",AE473*$G$3+$M$3))</f>
        <v>500624.73969179677</v>
      </c>
    </row>
    <row r="474" spans="1:33" x14ac:dyDescent="0.5500000000000000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60">
        <f t="shared" ref="AC474" si="1541">IFERROR(AC473,"")</f>
        <v>136.81799250312494</v>
      </c>
      <c r="AD474" s="61">
        <f t="shared" ref="AD474" si="1542">IF(AC474="","",AC474*$G$3+$M$3)</f>
        <v>315910.03748437529</v>
      </c>
      <c r="AE474" s="60">
        <f t="shared" ref="AE474" si="1543">IFERROR(AE473,"")</f>
        <v>99.875052061640645</v>
      </c>
      <c r="AF474" s="61">
        <f t="shared" ref="AF474:AG474" si="1544">IF($C$15&gt;($M$3-$M$5)/-($G$3-$G$5),"",IF(AE474="","",$P$18))</f>
        <v>500000</v>
      </c>
      <c r="AG474" s="61">
        <f t="shared" si="1544"/>
        <v>500000</v>
      </c>
    </row>
    <row r="475" spans="1:33" x14ac:dyDescent="0.5500000000000000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60">
        <f>IF($C$15&gt;($M$3-$M$5)/-($G$3-$G$5),AC474+($C$15-($M$3-$M$5)/-($G$3-$G$5))/342,IFERROR(IF(AC474+((($M$3-$M$5)/($G$3-$G$5)*-1)-$C$15)/343&gt;($M$3-$M$5)/-($G$3-$G$5),MAX($AC$31:AC474),AC474+((($M$3-$M$5)/($G$3-$G$5)*-1)-$C$15)/343),MAX($AC$31:AC474)))</f>
        <v>136.9845897542703</v>
      </c>
      <c r="AD475" s="61">
        <f t="shared" ref="AD475" si="1545">IF(AC475="","",AC475*$G$5+$M$5)</f>
        <v>173969.1795085406</v>
      </c>
      <c r="AE475" s="60">
        <f>IF($C$15&gt;($M$3-$M$5)/-($G$3-$G$5),"",IFERROR(IF(AE474+(($M$3-$M$5)/($G$3-$G$5)*-1)/343&gt;$AC$24,MAX($AE$31:AE474),AE474+((($M$3-$M$5)/($G$3-$G$5)*-1))/343),MAX($AE$31:AE474)))</f>
        <v>99.875052061640645</v>
      </c>
      <c r="AF475" s="61">
        <f t="shared" ref="AF475" si="1546">IF($C$15&gt;($M$3-$M$5)/-($G$3-$G$5),"",IF(AE475="","",AE475*$G$5+$M$5))</f>
        <v>99750.104123281286</v>
      </c>
      <c r="AG475" s="61">
        <f t="shared" ref="AG475" si="1547">IF($C$15&gt;($M$3-$M$5)/-($G$3-$G$5),"",IF(AE475="","",AE475*$G$3+$M$3))</f>
        <v>500624.73969179677</v>
      </c>
    </row>
    <row r="476" spans="1:33" x14ac:dyDescent="0.5500000000000000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60">
        <f t="shared" ref="AC476" si="1548">IFERROR(AC475,"")</f>
        <v>136.9845897542703</v>
      </c>
      <c r="AD476" s="61">
        <f t="shared" ref="AD476" si="1549">IF(AC476="","",AC476*$G$3+$M$3)</f>
        <v>315077.05122864852</v>
      </c>
      <c r="AE476" s="60">
        <f t="shared" ref="AE476" si="1550">IFERROR(AE475,"")</f>
        <v>99.875052061640645</v>
      </c>
      <c r="AF476" s="61">
        <f t="shared" ref="AF476:AG476" si="1551">IF($C$15&gt;($M$3-$M$5)/-($G$3-$G$5),"",IF(AE476="","",$P$18))</f>
        <v>500000</v>
      </c>
      <c r="AG476" s="61">
        <f t="shared" si="1551"/>
        <v>500000</v>
      </c>
    </row>
    <row r="477" spans="1:33" x14ac:dyDescent="0.5500000000000000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60">
        <f>IF($C$15&gt;($M$3-$M$5)/-($G$3-$G$5),AC476+($C$15-($M$3-$M$5)/-($G$3-$G$5))/342,IFERROR(IF(AC476+((($M$3-$M$5)/($G$3-$G$5)*-1)-$C$15)/343&gt;($M$3-$M$5)/-($G$3-$G$5),MAX($AC$31:AC476),AC476+((($M$3-$M$5)/($G$3-$G$5)*-1)-$C$15)/343),MAX($AC$31:AC476)))</f>
        <v>137.15118700541566</v>
      </c>
      <c r="AD477" s="61">
        <f t="shared" ref="AD477" si="1552">IF(AC477="","",AC477*$G$5+$M$5)</f>
        <v>174302.37401083135</v>
      </c>
      <c r="AE477" s="60">
        <f>IF($C$15&gt;($M$3-$M$5)/-($G$3-$G$5),"",IFERROR(IF(AE476+(($M$3-$M$5)/($G$3-$G$5)*-1)/343&gt;$AC$24,MAX($AE$31:AE476),AE476+((($M$3-$M$5)/($G$3-$G$5)*-1))/343),MAX($AE$31:AE476)))</f>
        <v>99.875052061640645</v>
      </c>
      <c r="AF477" s="61">
        <f t="shared" ref="AF477" si="1553">IF($C$15&gt;($M$3-$M$5)/-($G$3-$G$5),"",IF(AE477="","",AE477*$G$5+$M$5))</f>
        <v>99750.104123281286</v>
      </c>
      <c r="AG477" s="61">
        <f t="shared" ref="AG477" si="1554">IF($C$15&gt;($M$3-$M$5)/-($G$3-$G$5),"",IF(AE477="","",AE477*$G$3+$M$3))</f>
        <v>500624.73969179677</v>
      </c>
    </row>
    <row r="478" spans="1:33" x14ac:dyDescent="0.5500000000000000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60">
        <f t="shared" ref="AC478" si="1555">IFERROR(AC477,"")</f>
        <v>137.15118700541566</v>
      </c>
      <c r="AD478" s="61">
        <f t="shared" ref="AD478" si="1556">IF(AC478="","",AC478*$G$3+$M$3)</f>
        <v>314244.06497292162</v>
      </c>
      <c r="AE478" s="60">
        <f t="shared" ref="AE478" si="1557">IFERROR(AE477,"")</f>
        <v>99.875052061640645</v>
      </c>
      <c r="AF478" s="61">
        <f t="shared" ref="AF478:AG478" si="1558">IF($C$15&gt;($M$3-$M$5)/-($G$3-$G$5),"",IF(AE478="","",$P$18))</f>
        <v>500000</v>
      </c>
      <c r="AG478" s="61">
        <f t="shared" si="1558"/>
        <v>500000</v>
      </c>
    </row>
    <row r="479" spans="1:33" x14ac:dyDescent="0.5500000000000000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60">
        <f>IF($C$15&gt;($M$3-$M$5)/-($G$3-$G$5),AC478+($C$15-($M$3-$M$5)/-($G$3-$G$5))/342,IFERROR(IF(AC478+((($M$3-$M$5)/($G$3-$G$5)*-1)-$C$15)/343&gt;($M$3-$M$5)/-($G$3-$G$5),MAX($AC$31:AC478),AC478+((($M$3-$M$5)/($G$3-$G$5)*-1)-$C$15)/343),MAX($AC$31:AC478)))</f>
        <v>137.31778425656103</v>
      </c>
      <c r="AD479" s="61">
        <f t="shared" ref="AD479" si="1559">IF(AC479="","",AC479*$G$5+$M$5)</f>
        <v>174635.56851312204</v>
      </c>
      <c r="AE479" s="60">
        <f>IF($C$15&gt;($M$3-$M$5)/-($G$3-$G$5),"",IFERROR(IF(AE478+(($M$3-$M$5)/($G$3-$G$5)*-1)/343&gt;$AC$24,MAX($AE$31:AE478),AE478+((($M$3-$M$5)/($G$3-$G$5)*-1))/343),MAX($AE$31:AE478)))</f>
        <v>99.875052061640645</v>
      </c>
      <c r="AF479" s="61">
        <f t="shared" ref="AF479" si="1560">IF($C$15&gt;($M$3-$M$5)/-($G$3-$G$5),"",IF(AE479="","",AE479*$G$5+$M$5))</f>
        <v>99750.104123281286</v>
      </c>
      <c r="AG479" s="61">
        <f t="shared" ref="AG479" si="1561">IF($C$15&gt;($M$3-$M$5)/-($G$3-$G$5),"",IF(AE479="","",AE479*$G$3+$M$3))</f>
        <v>500624.73969179677</v>
      </c>
    </row>
    <row r="480" spans="1:33" x14ac:dyDescent="0.5500000000000000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60">
        <f t="shared" ref="AC480" si="1562">IFERROR(AC479,"")</f>
        <v>137.31778425656103</v>
      </c>
      <c r="AD480" s="61">
        <f t="shared" ref="AD480" si="1563">IF(AC480="","",AC480*$G$3+$M$3)</f>
        <v>313411.07871719485</v>
      </c>
      <c r="AE480" s="60">
        <f t="shared" ref="AE480" si="1564">IFERROR(AE479,"")</f>
        <v>99.875052061640645</v>
      </c>
      <c r="AF480" s="61">
        <f t="shared" ref="AF480:AG480" si="1565">IF($C$15&gt;($M$3-$M$5)/-($G$3-$G$5),"",IF(AE480="","",$P$18))</f>
        <v>500000</v>
      </c>
      <c r="AG480" s="61">
        <f t="shared" si="1565"/>
        <v>500000</v>
      </c>
    </row>
    <row r="481" spans="1:33" x14ac:dyDescent="0.5500000000000000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60">
        <f>IF($C$15&gt;($M$3-$M$5)/-($G$3-$G$5),AC480+($C$15-($M$3-$M$5)/-($G$3-$G$5))/342,IFERROR(IF(AC480+((($M$3-$M$5)/($G$3-$G$5)*-1)-$C$15)/343&gt;($M$3-$M$5)/-($G$3-$G$5),MAX($AC$31:AC480),AC480+((($M$3-$M$5)/($G$3-$G$5)*-1)-$C$15)/343),MAX($AC$31:AC480)))</f>
        <v>137.48438150770639</v>
      </c>
      <c r="AD481" s="61">
        <f t="shared" ref="AD481" si="1566">IF(AC481="","",AC481*$G$5+$M$5)</f>
        <v>174968.76301541278</v>
      </c>
      <c r="AE481" s="60">
        <f>IF($C$15&gt;($M$3-$M$5)/-($G$3-$G$5),"",IFERROR(IF(AE480+(($M$3-$M$5)/($G$3-$G$5)*-1)/343&gt;$AC$24,MAX($AE$31:AE480),AE480+((($M$3-$M$5)/($G$3-$G$5)*-1))/343),MAX($AE$31:AE480)))</f>
        <v>99.875052061640645</v>
      </c>
      <c r="AF481" s="61">
        <f t="shared" ref="AF481" si="1567">IF($C$15&gt;($M$3-$M$5)/-($G$3-$G$5),"",IF(AE481="","",AE481*$G$5+$M$5))</f>
        <v>99750.104123281286</v>
      </c>
      <c r="AG481" s="61">
        <f t="shared" ref="AG481" si="1568">IF($C$15&gt;($M$3-$M$5)/-($G$3-$G$5),"",IF(AE481="","",AE481*$G$3+$M$3))</f>
        <v>500624.73969179677</v>
      </c>
    </row>
    <row r="482" spans="1:33" x14ac:dyDescent="0.5500000000000000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60">
        <f t="shared" ref="AC482" si="1569">IFERROR(AC481,"")</f>
        <v>137.48438150770639</v>
      </c>
      <c r="AD482" s="61">
        <f t="shared" ref="AD482" si="1570">IF(AC482="","",AC482*$G$3+$M$3)</f>
        <v>312578.09246146807</v>
      </c>
      <c r="AE482" s="60">
        <f t="shared" ref="AE482" si="1571">IFERROR(AE481,"")</f>
        <v>99.875052061640645</v>
      </c>
      <c r="AF482" s="61">
        <f t="shared" ref="AF482:AG482" si="1572">IF($C$15&gt;($M$3-$M$5)/-($G$3-$G$5),"",IF(AE482="","",$P$18))</f>
        <v>500000</v>
      </c>
      <c r="AG482" s="61">
        <f t="shared" si="1572"/>
        <v>500000</v>
      </c>
    </row>
    <row r="483" spans="1:33" x14ac:dyDescent="0.5500000000000000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60">
        <f>IF($C$15&gt;($M$3-$M$5)/-($G$3-$G$5),AC482+($C$15-($M$3-$M$5)/-($G$3-$G$5))/342,IFERROR(IF(AC482+((($M$3-$M$5)/($G$3-$G$5)*-1)-$C$15)/343&gt;($M$3-$M$5)/-($G$3-$G$5),MAX($AC$31:AC482),AC482+((($M$3-$M$5)/($G$3-$G$5)*-1)-$C$15)/343),MAX($AC$31:AC482)))</f>
        <v>137.65097875885175</v>
      </c>
      <c r="AD483" s="61">
        <f t="shared" ref="AD483" si="1573">IF(AC483="","",AC483*$G$5+$M$5)</f>
        <v>175301.95751770347</v>
      </c>
      <c r="AE483" s="60">
        <f>IF($C$15&gt;($M$3-$M$5)/-($G$3-$G$5),"",IFERROR(IF(AE482+(($M$3-$M$5)/($G$3-$G$5)*-1)/343&gt;$AC$24,MAX($AE$31:AE482),AE482+((($M$3-$M$5)/($G$3-$G$5)*-1))/343),MAX($AE$31:AE482)))</f>
        <v>99.875052061640645</v>
      </c>
      <c r="AF483" s="61">
        <f t="shared" ref="AF483" si="1574">IF($C$15&gt;($M$3-$M$5)/-($G$3-$G$5),"",IF(AE483="","",AE483*$G$5+$M$5))</f>
        <v>99750.104123281286</v>
      </c>
      <c r="AG483" s="61">
        <f t="shared" ref="AG483" si="1575">IF($C$15&gt;($M$3-$M$5)/-($G$3-$G$5),"",IF(AE483="","",AE483*$G$3+$M$3))</f>
        <v>500624.73969179677</v>
      </c>
    </row>
    <row r="484" spans="1:33" x14ac:dyDescent="0.5500000000000000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60">
        <f t="shared" ref="AC484" si="1576">IFERROR(AC483,"")</f>
        <v>137.65097875885175</v>
      </c>
      <c r="AD484" s="61">
        <f t="shared" ref="AD484" si="1577">IF(AC484="","",AC484*$G$3+$M$3)</f>
        <v>311745.10620574129</v>
      </c>
      <c r="AE484" s="60">
        <f t="shared" ref="AE484" si="1578">IFERROR(AE483,"")</f>
        <v>99.875052061640645</v>
      </c>
      <c r="AF484" s="61">
        <f t="shared" ref="AF484:AG484" si="1579">IF($C$15&gt;($M$3-$M$5)/-($G$3-$G$5),"",IF(AE484="","",$P$18))</f>
        <v>500000</v>
      </c>
      <c r="AG484" s="61">
        <f t="shared" si="1579"/>
        <v>500000</v>
      </c>
    </row>
    <row r="485" spans="1:33" x14ac:dyDescent="0.5500000000000000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60">
        <f>IF($C$15&gt;($M$3-$M$5)/-($G$3-$G$5),AC484+($C$15-($M$3-$M$5)/-($G$3-$G$5))/342,IFERROR(IF(AC484+((($M$3-$M$5)/($G$3-$G$5)*-1)-$C$15)/343&gt;($M$3-$M$5)/-($G$3-$G$5),MAX($AC$31:AC484),AC484+((($M$3-$M$5)/($G$3-$G$5)*-1)-$C$15)/343),MAX($AC$31:AC484)))</f>
        <v>137.81757600999711</v>
      </c>
      <c r="AD485" s="61">
        <f t="shared" ref="AD485" si="1580">IF(AC485="","",AC485*$G$5+$M$5)</f>
        <v>175635.15201999422</v>
      </c>
      <c r="AE485" s="60">
        <f>IF($C$15&gt;($M$3-$M$5)/-($G$3-$G$5),"",IFERROR(IF(AE484+(($M$3-$M$5)/($G$3-$G$5)*-1)/343&gt;$AC$24,MAX($AE$31:AE484),AE484+((($M$3-$M$5)/($G$3-$G$5)*-1))/343),MAX($AE$31:AE484)))</f>
        <v>99.875052061640645</v>
      </c>
      <c r="AF485" s="61">
        <f t="shared" ref="AF485" si="1581">IF($C$15&gt;($M$3-$M$5)/-($G$3-$G$5),"",IF(AE485="","",AE485*$G$5+$M$5))</f>
        <v>99750.104123281286</v>
      </c>
      <c r="AG485" s="61">
        <f t="shared" ref="AG485" si="1582">IF($C$15&gt;($M$3-$M$5)/-($G$3-$G$5),"",IF(AE485="","",AE485*$G$3+$M$3))</f>
        <v>500624.73969179677</v>
      </c>
    </row>
    <row r="486" spans="1:33" x14ac:dyDescent="0.5500000000000000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60">
        <f t="shared" ref="AC486" si="1583">IFERROR(AC485,"")</f>
        <v>137.81757600999711</v>
      </c>
      <c r="AD486" s="61">
        <f t="shared" ref="AD486" si="1584">IF(AC486="","",AC486*$G$3+$M$3)</f>
        <v>310912.1199500144</v>
      </c>
      <c r="AE486" s="60">
        <f t="shared" ref="AE486" si="1585">IFERROR(AE485,"")</f>
        <v>99.875052061640645</v>
      </c>
      <c r="AF486" s="61">
        <f t="shared" ref="AF486:AG486" si="1586">IF($C$15&gt;($M$3-$M$5)/-($G$3-$G$5),"",IF(AE486="","",$P$18))</f>
        <v>500000</v>
      </c>
      <c r="AG486" s="61">
        <f t="shared" si="1586"/>
        <v>500000</v>
      </c>
    </row>
    <row r="487" spans="1:33" x14ac:dyDescent="0.5500000000000000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60">
        <f>IF($C$15&gt;($M$3-$M$5)/-($G$3-$G$5),AC486+($C$15-($M$3-$M$5)/-($G$3-$G$5))/342,IFERROR(IF(AC486+((($M$3-$M$5)/($G$3-$G$5)*-1)-$C$15)/343&gt;($M$3-$M$5)/-($G$3-$G$5),MAX($AC$31:AC486),AC486+((($M$3-$M$5)/($G$3-$G$5)*-1)-$C$15)/343),MAX($AC$31:AC486)))</f>
        <v>137.98417326114247</v>
      </c>
      <c r="AD487" s="61">
        <f t="shared" ref="AD487" si="1587">IF(AC487="","",AC487*$G$5+$M$5)</f>
        <v>175968.34652228496</v>
      </c>
      <c r="AE487" s="60">
        <f>IF($C$15&gt;($M$3-$M$5)/-($G$3-$G$5),"",IFERROR(IF(AE486+(($M$3-$M$5)/($G$3-$G$5)*-1)/343&gt;$AC$24,MAX($AE$31:AE486),AE486+((($M$3-$M$5)/($G$3-$G$5)*-1))/343),MAX($AE$31:AE486)))</f>
        <v>99.875052061640645</v>
      </c>
      <c r="AF487" s="61">
        <f t="shared" ref="AF487" si="1588">IF($C$15&gt;($M$3-$M$5)/-($G$3-$G$5),"",IF(AE487="","",AE487*$G$5+$M$5))</f>
        <v>99750.104123281286</v>
      </c>
      <c r="AG487" s="61">
        <f t="shared" ref="AG487" si="1589">IF($C$15&gt;($M$3-$M$5)/-($G$3-$G$5),"",IF(AE487="","",AE487*$G$3+$M$3))</f>
        <v>500624.73969179677</v>
      </c>
    </row>
    <row r="488" spans="1:33" x14ac:dyDescent="0.5500000000000000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60">
        <f t="shared" ref="AC488" si="1590">IFERROR(AC487,"")</f>
        <v>137.98417326114247</v>
      </c>
      <c r="AD488" s="61">
        <f t="shared" ref="AD488" si="1591">IF(AC488="","",AC488*$G$3+$M$3)</f>
        <v>310079.13369428762</v>
      </c>
      <c r="AE488" s="60">
        <f t="shared" ref="AE488" si="1592">IFERROR(AE487,"")</f>
        <v>99.875052061640645</v>
      </c>
      <c r="AF488" s="61">
        <f t="shared" ref="AF488:AG488" si="1593">IF($C$15&gt;($M$3-$M$5)/-($G$3-$G$5),"",IF(AE488="","",$P$18))</f>
        <v>500000</v>
      </c>
      <c r="AG488" s="61">
        <f t="shared" si="1593"/>
        <v>500000</v>
      </c>
    </row>
    <row r="489" spans="1:33" x14ac:dyDescent="0.5500000000000000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60">
        <f>IF($C$15&gt;($M$3-$M$5)/-($G$3-$G$5),AC488+($C$15-($M$3-$M$5)/-($G$3-$G$5))/342,IFERROR(IF(AC488+((($M$3-$M$5)/($G$3-$G$5)*-1)-$C$15)/343&gt;($M$3-$M$5)/-($G$3-$G$5),MAX($AC$31:AC488),AC488+((($M$3-$M$5)/($G$3-$G$5)*-1)-$C$15)/343),MAX($AC$31:AC488)))</f>
        <v>138.15077051228783</v>
      </c>
      <c r="AD489" s="61">
        <f t="shared" ref="AD489" si="1594">IF(AC489="","",AC489*$G$5+$M$5)</f>
        <v>176301.54102457565</v>
      </c>
      <c r="AE489" s="60">
        <f>IF($C$15&gt;($M$3-$M$5)/-($G$3-$G$5),"",IFERROR(IF(AE488+(($M$3-$M$5)/($G$3-$G$5)*-1)/343&gt;$AC$24,MAX($AE$31:AE488),AE488+((($M$3-$M$5)/($G$3-$G$5)*-1))/343),MAX($AE$31:AE488)))</f>
        <v>99.875052061640645</v>
      </c>
      <c r="AF489" s="61">
        <f t="shared" ref="AF489" si="1595">IF($C$15&gt;($M$3-$M$5)/-($G$3-$G$5),"",IF(AE489="","",AE489*$G$5+$M$5))</f>
        <v>99750.104123281286</v>
      </c>
      <c r="AG489" s="61">
        <f t="shared" ref="AG489" si="1596">IF($C$15&gt;($M$3-$M$5)/-($G$3-$G$5),"",IF(AE489="","",AE489*$G$3+$M$3))</f>
        <v>500624.73969179677</v>
      </c>
    </row>
    <row r="490" spans="1:33" x14ac:dyDescent="0.55000000000000004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60">
        <f t="shared" ref="AC490" si="1597">IFERROR(AC489,"")</f>
        <v>138.15077051228783</v>
      </c>
      <c r="AD490" s="61">
        <f t="shared" ref="AD490" si="1598">IF(AC490="","",AC490*$G$3+$M$3)</f>
        <v>309246.14743856085</v>
      </c>
      <c r="AE490" s="60">
        <f t="shared" ref="AE490" si="1599">IFERROR(AE489,"")</f>
        <v>99.875052061640645</v>
      </c>
      <c r="AF490" s="61">
        <f t="shared" ref="AF490:AG490" si="1600">IF($C$15&gt;($M$3-$M$5)/-($G$3-$G$5),"",IF(AE490="","",$P$18))</f>
        <v>500000</v>
      </c>
      <c r="AG490" s="61">
        <f t="shared" si="1600"/>
        <v>500000</v>
      </c>
    </row>
    <row r="491" spans="1:33" x14ac:dyDescent="0.5500000000000000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60">
        <f>IF($C$15&gt;($M$3-$M$5)/-($G$3-$G$5),AC490+($C$15-($M$3-$M$5)/-($G$3-$G$5))/342,IFERROR(IF(AC490+((($M$3-$M$5)/($G$3-$G$5)*-1)-$C$15)/343&gt;($M$3-$M$5)/-($G$3-$G$5),MAX($AC$31:AC490),AC490+((($M$3-$M$5)/($G$3-$G$5)*-1)-$C$15)/343),MAX($AC$31:AC490)))</f>
        <v>138.3173677634332</v>
      </c>
      <c r="AD491" s="61">
        <f t="shared" ref="AD491" si="1601">IF(AC491="","",AC491*$G$5+$M$5)</f>
        <v>176634.7355268664</v>
      </c>
      <c r="AE491" s="60">
        <f>IF($C$15&gt;($M$3-$M$5)/-($G$3-$G$5),"",IFERROR(IF(AE490+(($M$3-$M$5)/($G$3-$G$5)*-1)/343&gt;$AC$24,MAX($AE$31:AE490),AE490+((($M$3-$M$5)/($G$3-$G$5)*-1))/343),MAX($AE$31:AE490)))</f>
        <v>99.875052061640645</v>
      </c>
      <c r="AF491" s="61">
        <f t="shared" ref="AF491" si="1602">IF($C$15&gt;($M$3-$M$5)/-($G$3-$G$5),"",IF(AE491="","",AE491*$G$5+$M$5))</f>
        <v>99750.104123281286</v>
      </c>
      <c r="AG491" s="61">
        <f t="shared" ref="AG491" si="1603">IF($C$15&gt;($M$3-$M$5)/-($G$3-$G$5),"",IF(AE491="","",AE491*$G$3+$M$3))</f>
        <v>500624.73969179677</v>
      </c>
    </row>
    <row r="492" spans="1:33" x14ac:dyDescent="0.55000000000000004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60">
        <f t="shared" ref="AC492" si="1604">IFERROR(AC491,"")</f>
        <v>138.3173677634332</v>
      </c>
      <c r="AD492" s="61">
        <f t="shared" ref="AD492" si="1605">IF(AC492="","",AC492*$G$3+$M$3)</f>
        <v>308413.16118283407</v>
      </c>
      <c r="AE492" s="60">
        <f t="shared" ref="AE492" si="1606">IFERROR(AE491,"")</f>
        <v>99.875052061640645</v>
      </c>
      <c r="AF492" s="61">
        <f t="shared" ref="AF492:AG492" si="1607">IF($C$15&gt;($M$3-$M$5)/-($G$3-$G$5),"",IF(AE492="","",$P$18))</f>
        <v>500000</v>
      </c>
      <c r="AG492" s="61">
        <f t="shared" si="1607"/>
        <v>500000</v>
      </c>
    </row>
    <row r="493" spans="1:33" x14ac:dyDescent="0.55000000000000004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60">
        <f>IF($C$15&gt;($M$3-$M$5)/-($G$3-$G$5),AC492+($C$15-($M$3-$M$5)/-($G$3-$G$5))/342,IFERROR(IF(AC492+((($M$3-$M$5)/($G$3-$G$5)*-1)-$C$15)/343&gt;($M$3-$M$5)/-($G$3-$G$5),MAX($AC$31:AC492),AC492+((($M$3-$M$5)/($G$3-$G$5)*-1)-$C$15)/343),MAX($AC$31:AC492)))</f>
        <v>138.48396501457856</v>
      </c>
      <c r="AD493" s="61">
        <f t="shared" ref="AD493" si="1608">IF(AC493="","",AC493*$G$5+$M$5)</f>
        <v>176967.93002915714</v>
      </c>
      <c r="AE493" s="60">
        <f>IF($C$15&gt;($M$3-$M$5)/-($G$3-$G$5),"",IFERROR(IF(AE492+(($M$3-$M$5)/($G$3-$G$5)*-1)/343&gt;$AC$24,MAX($AE$31:AE492),AE492+((($M$3-$M$5)/($G$3-$G$5)*-1))/343),MAX($AE$31:AE492)))</f>
        <v>99.875052061640645</v>
      </c>
      <c r="AF493" s="61">
        <f t="shared" ref="AF493" si="1609">IF($C$15&gt;($M$3-$M$5)/-($G$3-$G$5),"",IF(AE493="","",AE493*$G$5+$M$5))</f>
        <v>99750.104123281286</v>
      </c>
      <c r="AG493" s="61">
        <f t="shared" ref="AG493" si="1610">IF($C$15&gt;($M$3-$M$5)/-($G$3-$G$5),"",IF(AE493="","",AE493*$G$3+$M$3))</f>
        <v>500624.73969179677</v>
      </c>
    </row>
    <row r="494" spans="1:33" x14ac:dyDescent="0.5500000000000000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60">
        <f t="shared" ref="AC494" si="1611">IFERROR(AC493,"")</f>
        <v>138.48396501457856</v>
      </c>
      <c r="AD494" s="61">
        <f t="shared" ref="AD494" si="1612">IF(AC494="","",AC494*$G$3+$M$3)</f>
        <v>307580.17492710717</v>
      </c>
      <c r="AE494" s="60">
        <f t="shared" ref="AE494" si="1613">IFERROR(AE493,"")</f>
        <v>99.875052061640645</v>
      </c>
      <c r="AF494" s="61">
        <f t="shared" ref="AF494:AG494" si="1614">IF($C$15&gt;($M$3-$M$5)/-($G$3-$G$5),"",IF(AE494="","",$P$18))</f>
        <v>500000</v>
      </c>
      <c r="AG494" s="61">
        <f t="shared" si="1614"/>
        <v>500000</v>
      </c>
    </row>
    <row r="495" spans="1:33" x14ac:dyDescent="0.5500000000000000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60">
        <f>IF($C$15&gt;($M$3-$M$5)/-($G$3-$G$5),AC494+($C$15-($M$3-$M$5)/-($G$3-$G$5))/342,IFERROR(IF(AC494+((($M$3-$M$5)/($G$3-$G$5)*-1)-$C$15)/343&gt;($M$3-$M$5)/-($G$3-$G$5),MAX($AC$31:AC494),AC494+((($M$3-$M$5)/($G$3-$G$5)*-1)-$C$15)/343),MAX($AC$31:AC494)))</f>
        <v>138.65056226572392</v>
      </c>
      <c r="AD495" s="61">
        <f t="shared" ref="AD495" si="1615">IF(AC495="","",AC495*$G$5+$M$5)</f>
        <v>177301.12453144783</v>
      </c>
      <c r="AE495" s="60">
        <f>IF($C$15&gt;($M$3-$M$5)/-($G$3-$G$5),"",IFERROR(IF(AE494+(($M$3-$M$5)/($G$3-$G$5)*-1)/343&gt;$AC$24,MAX($AE$31:AE494),AE494+((($M$3-$M$5)/($G$3-$G$5)*-1))/343),MAX($AE$31:AE494)))</f>
        <v>99.875052061640645</v>
      </c>
      <c r="AF495" s="61">
        <f t="shared" ref="AF495" si="1616">IF($C$15&gt;($M$3-$M$5)/-($G$3-$G$5),"",IF(AE495="","",AE495*$G$5+$M$5))</f>
        <v>99750.104123281286</v>
      </c>
      <c r="AG495" s="61">
        <f t="shared" ref="AG495" si="1617">IF($C$15&gt;($M$3-$M$5)/-($G$3-$G$5),"",IF(AE495="","",AE495*$G$3+$M$3))</f>
        <v>500624.73969179677</v>
      </c>
    </row>
    <row r="496" spans="1:33" x14ac:dyDescent="0.5500000000000000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60">
        <f t="shared" ref="AC496" si="1618">IFERROR(AC495,"")</f>
        <v>138.65056226572392</v>
      </c>
      <c r="AD496" s="61">
        <f t="shared" ref="AD496" si="1619">IF(AC496="","",AC496*$G$3+$M$3)</f>
        <v>306747.1886713804</v>
      </c>
      <c r="AE496" s="60">
        <f t="shared" ref="AE496" si="1620">IFERROR(AE495,"")</f>
        <v>99.875052061640645</v>
      </c>
      <c r="AF496" s="61">
        <f t="shared" ref="AF496:AG496" si="1621">IF($C$15&gt;($M$3-$M$5)/-($G$3-$G$5),"",IF(AE496="","",$P$18))</f>
        <v>500000</v>
      </c>
      <c r="AG496" s="61">
        <f t="shared" si="1621"/>
        <v>500000</v>
      </c>
    </row>
    <row r="497" spans="1:33" x14ac:dyDescent="0.5500000000000000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60">
        <f>IF($C$15&gt;($M$3-$M$5)/-($G$3-$G$5),AC496+($C$15-($M$3-$M$5)/-($G$3-$G$5))/342,IFERROR(IF(AC496+((($M$3-$M$5)/($G$3-$G$5)*-1)-$C$15)/343&gt;($M$3-$M$5)/-($G$3-$G$5),MAX($AC$31:AC496),AC496+((($M$3-$M$5)/($G$3-$G$5)*-1)-$C$15)/343),MAX($AC$31:AC496)))</f>
        <v>138.81715951686928</v>
      </c>
      <c r="AD497" s="61">
        <f t="shared" ref="AD497" si="1622">IF(AC497="","",AC497*$G$5+$M$5)</f>
        <v>177634.31903373857</v>
      </c>
      <c r="AE497" s="60">
        <f>IF($C$15&gt;($M$3-$M$5)/-($G$3-$G$5),"",IFERROR(IF(AE496+(($M$3-$M$5)/($G$3-$G$5)*-1)/343&gt;$AC$24,MAX($AE$31:AE496),AE496+((($M$3-$M$5)/($G$3-$G$5)*-1))/343),MAX($AE$31:AE496)))</f>
        <v>99.875052061640645</v>
      </c>
      <c r="AF497" s="61">
        <f t="shared" ref="AF497" si="1623">IF($C$15&gt;($M$3-$M$5)/-($G$3-$G$5),"",IF(AE497="","",AE497*$G$5+$M$5))</f>
        <v>99750.104123281286</v>
      </c>
      <c r="AG497" s="61">
        <f t="shared" ref="AG497" si="1624">IF($C$15&gt;($M$3-$M$5)/-($G$3-$G$5),"",IF(AE497="","",AE497*$G$3+$M$3))</f>
        <v>500624.73969179677</v>
      </c>
    </row>
    <row r="498" spans="1:33" x14ac:dyDescent="0.5500000000000000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60">
        <f t="shared" ref="AC498" si="1625">IFERROR(AC497,"")</f>
        <v>138.81715951686928</v>
      </c>
      <c r="AD498" s="61">
        <f t="shared" ref="AD498" si="1626">IF(AC498="","",AC498*$G$3+$M$3)</f>
        <v>305914.20241565362</v>
      </c>
      <c r="AE498" s="60">
        <f t="shared" ref="AE498" si="1627">IFERROR(AE497,"")</f>
        <v>99.875052061640645</v>
      </c>
      <c r="AF498" s="61">
        <f t="shared" ref="AF498:AG498" si="1628">IF($C$15&gt;($M$3-$M$5)/-($G$3-$G$5),"",IF(AE498="","",$P$18))</f>
        <v>500000</v>
      </c>
      <c r="AG498" s="61">
        <f t="shared" si="1628"/>
        <v>500000</v>
      </c>
    </row>
    <row r="499" spans="1:33" x14ac:dyDescent="0.5500000000000000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60">
        <f>IF($C$15&gt;($M$3-$M$5)/-($G$3-$G$5),AC498+($C$15-($M$3-$M$5)/-($G$3-$G$5))/342,IFERROR(IF(AC498+((($M$3-$M$5)/($G$3-$G$5)*-1)-$C$15)/343&gt;($M$3-$M$5)/-($G$3-$G$5),MAX($AC$31:AC498),AC498+((($M$3-$M$5)/($G$3-$G$5)*-1)-$C$15)/343),MAX($AC$31:AC498)))</f>
        <v>138.98375676801464</v>
      </c>
      <c r="AD499" s="61">
        <f t="shared" ref="AD499" si="1629">IF(AC499="","",AC499*$G$5+$M$5)</f>
        <v>177967.51353602926</v>
      </c>
      <c r="AE499" s="60">
        <f>IF($C$15&gt;($M$3-$M$5)/-($G$3-$G$5),"",IFERROR(IF(AE498+(($M$3-$M$5)/($G$3-$G$5)*-1)/343&gt;$AC$24,MAX($AE$31:AE498),AE498+((($M$3-$M$5)/($G$3-$G$5)*-1))/343),MAX($AE$31:AE498)))</f>
        <v>99.875052061640645</v>
      </c>
      <c r="AF499" s="61">
        <f t="shared" ref="AF499" si="1630">IF($C$15&gt;($M$3-$M$5)/-($G$3-$G$5),"",IF(AE499="","",AE499*$G$5+$M$5))</f>
        <v>99750.104123281286</v>
      </c>
      <c r="AG499" s="61">
        <f t="shared" ref="AG499" si="1631">IF($C$15&gt;($M$3-$M$5)/-($G$3-$G$5),"",IF(AE499="","",AE499*$G$3+$M$3))</f>
        <v>500624.73969179677</v>
      </c>
    </row>
    <row r="500" spans="1:33" x14ac:dyDescent="0.5500000000000000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60">
        <f t="shared" ref="AC500" si="1632">IFERROR(AC499,"")</f>
        <v>138.98375676801464</v>
      </c>
      <c r="AD500" s="61">
        <f t="shared" ref="AD500" si="1633">IF(AC500="","",AC500*$G$3+$M$3)</f>
        <v>305081.21615992673</v>
      </c>
      <c r="AE500" s="60">
        <f t="shared" ref="AE500" si="1634">IFERROR(AE499,"")</f>
        <v>99.875052061640645</v>
      </c>
      <c r="AF500" s="61">
        <f t="shared" ref="AF500:AG500" si="1635">IF($C$15&gt;($M$3-$M$5)/-($G$3-$G$5),"",IF(AE500="","",$P$18))</f>
        <v>500000</v>
      </c>
      <c r="AG500" s="61">
        <f t="shared" si="1635"/>
        <v>500000</v>
      </c>
    </row>
    <row r="501" spans="1:33" x14ac:dyDescent="0.5500000000000000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60">
        <f>IF($C$15&gt;($M$3-$M$5)/-($G$3-$G$5),AC500+($C$15-($M$3-$M$5)/-($G$3-$G$5))/342,IFERROR(IF(AC500+((($M$3-$M$5)/($G$3-$G$5)*-1)-$C$15)/343&gt;($M$3-$M$5)/-($G$3-$G$5),MAX($AC$31:AC500),AC500+((($M$3-$M$5)/($G$3-$G$5)*-1)-$C$15)/343),MAX($AC$31:AC500)))</f>
        <v>139.15035401916001</v>
      </c>
      <c r="AD501" s="61">
        <f t="shared" ref="AD501" si="1636">IF(AC501="","",AC501*$G$5+$M$5)</f>
        <v>178300.70803832001</v>
      </c>
      <c r="AE501" s="60">
        <f>IF($C$15&gt;($M$3-$M$5)/-($G$3-$G$5),"",IFERROR(IF(AE500+(($M$3-$M$5)/($G$3-$G$5)*-1)/343&gt;$AC$24,MAX($AE$31:AE500),AE500+((($M$3-$M$5)/($G$3-$G$5)*-1))/343),MAX($AE$31:AE500)))</f>
        <v>99.875052061640645</v>
      </c>
      <c r="AF501" s="61">
        <f t="shared" ref="AF501" si="1637">IF($C$15&gt;($M$3-$M$5)/-($G$3-$G$5),"",IF(AE501="","",AE501*$G$5+$M$5))</f>
        <v>99750.104123281286</v>
      </c>
      <c r="AG501" s="61">
        <f t="shared" ref="AG501" si="1638">IF($C$15&gt;($M$3-$M$5)/-($G$3-$G$5),"",IF(AE501="","",AE501*$G$3+$M$3))</f>
        <v>500624.73969179677</v>
      </c>
    </row>
    <row r="502" spans="1:33" x14ac:dyDescent="0.5500000000000000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60">
        <f t="shared" ref="AC502" si="1639">IFERROR(AC501,"")</f>
        <v>139.15035401916001</v>
      </c>
      <c r="AD502" s="61">
        <f t="shared" ref="AD502" si="1640">IF(AC502="","",AC502*$G$3+$M$3)</f>
        <v>304248.22990419995</v>
      </c>
      <c r="AE502" s="60">
        <f t="shared" ref="AE502" si="1641">IFERROR(AE501,"")</f>
        <v>99.875052061640645</v>
      </c>
      <c r="AF502" s="61">
        <f t="shared" ref="AF502:AG502" si="1642">IF($C$15&gt;($M$3-$M$5)/-($G$3-$G$5),"",IF(AE502="","",$P$18))</f>
        <v>500000</v>
      </c>
      <c r="AG502" s="61">
        <f t="shared" si="1642"/>
        <v>500000</v>
      </c>
    </row>
    <row r="503" spans="1:33" x14ac:dyDescent="0.5500000000000000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60">
        <f>IF($C$15&gt;($M$3-$M$5)/-($G$3-$G$5),AC502+($C$15-($M$3-$M$5)/-($G$3-$G$5))/342,IFERROR(IF(AC502+((($M$3-$M$5)/($G$3-$G$5)*-1)-$C$15)/343&gt;($M$3-$M$5)/-($G$3-$G$5),MAX($AC$31:AC502),AC502+((($M$3-$M$5)/($G$3-$G$5)*-1)-$C$15)/343),MAX($AC$31:AC502)))</f>
        <v>139.31695127030537</v>
      </c>
      <c r="AD503" s="61">
        <f t="shared" ref="AD503" si="1643">IF(AC503="","",AC503*$G$5+$M$5)</f>
        <v>178633.90254061075</v>
      </c>
      <c r="AE503" s="60">
        <f>IF($C$15&gt;($M$3-$M$5)/-($G$3-$G$5),"",IFERROR(IF(AE502+(($M$3-$M$5)/($G$3-$G$5)*-1)/343&gt;$AC$24,MAX($AE$31:AE502),AE502+((($M$3-$M$5)/($G$3-$G$5)*-1))/343),MAX($AE$31:AE502)))</f>
        <v>99.875052061640645</v>
      </c>
      <c r="AF503" s="61">
        <f t="shared" ref="AF503" si="1644">IF($C$15&gt;($M$3-$M$5)/-($G$3-$G$5),"",IF(AE503="","",AE503*$G$5+$M$5))</f>
        <v>99750.104123281286</v>
      </c>
      <c r="AG503" s="61">
        <f t="shared" ref="AG503" si="1645">IF($C$15&gt;($M$3-$M$5)/-($G$3-$G$5),"",IF(AE503="","",AE503*$G$3+$M$3))</f>
        <v>500624.73969179677</v>
      </c>
    </row>
    <row r="504" spans="1:33" x14ac:dyDescent="0.550000000000000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60">
        <f t="shared" ref="AC504" si="1646">IFERROR(AC503,"")</f>
        <v>139.31695127030537</v>
      </c>
      <c r="AD504" s="61">
        <f t="shared" ref="AD504" si="1647">IF(AC504="","",AC504*$G$3+$M$3)</f>
        <v>303415.24364847317</v>
      </c>
      <c r="AE504" s="60">
        <f t="shared" ref="AE504" si="1648">IFERROR(AE503,"")</f>
        <v>99.875052061640645</v>
      </c>
      <c r="AF504" s="61">
        <f t="shared" ref="AF504:AG504" si="1649">IF($C$15&gt;($M$3-$M$5)/-($G$3-$G$5),"",IF(AE504="","",$P$18))</f>
        <v>500000</v>
      </c>
      <c r="AG504" s="61">
        <f t="shared" si="1649"/>
        <v>500000</v>
      </c>
    </row>
    <row r="505" spans="1:33" x14ac:dyDescent="0.5500000000000000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60">
        <f>IF($C$15&gt;($M$3-$M$5)/-($G$3-$G$5),AC504+($C$15-($M$3-$M$5)/-($G$3-$G$5))/342,IFERROR(IF(AC504+((($M$3-$M$5)/($G$3-$G$5)*-1)-$C$15)/343&gt;($M$3-$M$5)/-($G$3-$G$5),MAX($AC$31:AC504),AC504+((($M$3-$M$5)/($G$3-$G$5)*-1)-$C$15)/343),MAX($AC$31:AC504)))</f>
        <v>139.48354852145073</v>
      </c>
      <c r="AD505" s="61">
        <f t="shared" ref="AD505" si="1650">IF(AC505="","",AC505*$G$5+$M$5)</f>
        <v>178967.09704290144</v>
      </c>
      <c r="AE505" s="60">
        <f>IF($C$15&gt;($M$3-$M$5)/-($G$3-$G$5),"",IFERROR(IF(AE504+(($M$3-$M$5)/($G$3-$G$5)*-1)/343&gt;$AC$24,MAX($AE$31:AE504),AE504+((($M$3-$M$5)/($G$3-$G$5)*-1))/343),MAX($AE$31:AE504)))</f>
        <v>99.875052061640645</v>
      </c>
      <c r="AF505" s="61">
        <f t="shared" ref="AF505" si="1651">IF($C$15&gt;($M$3-$M$5)/-($G$3-$G$5),"",IF(AE505="","",AE505*$G$5+$M$5))</f>
        <v>99750.104123281286</v>
      </c>
      <c r="AG505" s="61">
        <f t="shared" ref="AG505" si="1652">IF($C$15&gt;($M$3-$M$5)/-($G$3-$G$5),"",IF(AE505="","",AE505*$G$3+$M$3))</f>
        <v>500624.73969179677</v>
      </c>
    </row>
    <row r="506" spans="1:33" x14ac:dyDescent="0.5500000000000000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60">
        <f t="shared" ref="AC506" si="1653">IFERROR(AC505,"")</f>
        <v>139.48354852145073</v>
      </c>
      <c r="AD506" s="61">
        <f t="shared" ref="AD506" si="1654">IF(AC506="","",AC506*$G$3+$M$3)</f>
        <v>302582.2573927464</v>
      </c>
      <c r="AE506" s="60">
        <f t="shared" ref="AE506" si="1655">IFERROR(AE505,"")</f>
        <v>99.875052061640645</v>
      </c>
      <c r="AF506" s="61">
        <f t="shared" ref="AF506:AG506" si="1656">IF($C$15&gt;($M$3-$M$5)/-($G$3-$G$5),"",IF(AE506="","",$P$18))</f>
        <v>500000</v>
      </c>
      <c r="AG506" s="61">
        <f t="shared" si="1656"/>
        <v>500000</v>
      </c>
    </row>
    <row r="507" spans="1:33" x14ac:dyDescent="0.5500000000000000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60">
        <f>IF($C$15&gt;($M$3-$M$5)/-($G$3-$G$5),AC506+($C$15-($M$3-$M$5)/-($G$3-$G$5))/342,IFERROR(IF(AC506+((($M$3-$M$5)/($G$3-$G$5)*-1)-$C$15)/343&gt;($M$3-$M$5)/-($G$3-$G$5),MAX($AC$31:AC506),AC506+((($M$3-$M$5)/($G$3-$G$5)*-1)-$C$15)/343),MAX($AC$31:AC506)))</f>
        <v>139.65014577259609</v>
      </c>
      <c r="AD507" s="61">
        <f t="shared" ref="AD507" si="1657">IF(AC507="","",AC507*$G$5+$M$5)</f>
        <v>179300.29154519219</v>
      </c>
      <c r="AE507" s="60">
        <f>IF($C$15&gt;($M$3-$M$5)/-($G$3-$G$5),"",IFERROR(IF(AE506+(($M$3-$M$5)/($G$3-$G$5)*-1)/343&gt;$AC$24,MAX($AE$31:AE506),AE506+((($M$3-$M$5)/($G$3-$G$5)*-1))/343),MAX($AE$31:AE506)))</f>
        <v>99.875052061640645</v>
      </c>
      <c r="AF507" s="61">
        <f t="shared" ref="AF507" si="1658">IF($C$15&gt;($M$3-$M$5)/-($G$3-$G$5),"",IF(AE507="","",AE507*$G$5+$M$5))</f>
        <v>99750.104123281286</v>
      </c>
      <c r="AG507" s="61">
        <f t="shared" ref="AG507" si="1659">IF($C$15&gt;($M$3-$M$5)/-($G$3-$G$5),"",IF(AE507="","",AE507*$G$3+$M$3))</f>
        <v>500624.73969179677</v>
      </c>
    </row>
    <row r="508" spans="1:33" x14ac:dyDescent="0.5500000000000000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60">
        <f t="shared" ref="AC508" si="1660">IFERROR(AC507,"")</f>
        <v>139.65014577259609</v>
      </c>
      <c r="AD508" s="61">
        <f t="shared" ref="AD508" si="1661">IF(AC508="","",AC508*$G$3+$M$3)</f>
        <v>301749.2711370195</v>
      </c>
      <c r="AE508" s="60">
        <f t="shared" ref="AE508" si="1662">IFERROR(AE507,"")</f>
        <v>99.875052061640645</v>
      </c>
      <c r="AF508" s="61">
        <f t="shared" ref="AF508:AG508" si="1663">IF($C$15&gt;($M$3-$M$5)/-($G$3-$G$5),"",IF(AE508="","",$P$18))</f>
        <v>500000</v>
      </c>
      <c r="AG508" s="61">
        <f t="shared" si="1663"/>
        <v>500000</v>
      </c>
    </row>
    <row r="509" spans="1:33" x14ac:dyDescent="0.5500000000000000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60">
        <f>IF($C$15&gt;($M$3-$M$5)/-($G$3-$G$5),AC508+($C$15-($M$3-$M$5)/-($G$3-$G$5))/342,IFERROR(IF(AC508+((($M$3-$M$5)/($G$3-$G$5)*-1)-$C$15)/343&gt;($M$3-$M$5)/-($G$3-$G$5),MAX($AC$31:AC508),AC508+((($M$3-$M$5)/($G$3-$G$5)*-1)-$C$15)/343),MAX($AC$31:AC508)))</f>
        <v>139.81674302374145</v>
      </c>
      <c r="AD509" s="61">
        <f t="shared" ref="AD509" si="1664">IF(AC509="","",AC509*$G$5+$M$5)</f>
        <v>179633.48604748293</v>
      </c>
      <c r="AE509" s="60">
        <f>IF($C$15&gt;($M$3-$M$5)/-($G$3-$G$5),"",IFERROR(IF(AE508+(($M$3-$M$5)/($G$3-$G$5)*-1)/343&gt;$AC$24,MAX($AE$31:AE508),AE508+((($M$3-$M$5)/($G$3-$G$5)*-1))/343),MAX($AE$31:AE508)))</f>
        <v>99.875052061640645</v>
      </c>
      <c r="AF509" s="61">
        <f t="shared" ref="AF509" si="1665">IF($C$15&gt;($M$3-$M$5)/-($G$3-$G$5),"",IF(AE509="","",AE509*$G$5+$M$5))</f>
        <v>99750.104123281286</v>
      </c>
      <c r="AG509" s="61">
        <f t="shared" ref="AG509" si="1666">IF($C$15&gt;($M$3-$M$5)/-($G$3-$G$5),"",IF(AE509="","",AE509*$G$3+$M$3))</f>
        <v>500624.73969179677</v>
      </c>
    </row>
    <row r="510" spans="1:33" x14ac:dyDescent="0.5500000000000000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60">
        <f t="shared" ref="AC510" si="1667">IFERROR(AC509,"")</f>
        <v>139.81674302374145</v>
      </c>
      <c r="AD510" s="61">
        <f t="shared" ref="AD510" si="1668">IF(AC510="","",AC510*$G$3+$M$3)</f>
        <v>300916.28488129273</v>
      </c>
      <c r="AE510" s="60">
        <f t="shared" ref="AE510" si="1669">IFERROR(AE509,"")</f>
        <v>99.875052061640645</v>
      </c>
      <c r="AF510" s="61">
        <f t="shared" ref="AF510:AG510" si="1670">IF($C$15&gt;($M$3-$M$5)/-($G$3-$G$5),"",IF(AE510="","",$P$18))</f>
        <v>500000</v>
      </c>
      <c r="AG510" s="61">
        <f t="shared" si="1670"/>
        <v>500000</v>
      </c>
    </row>
    <row r="511" spans="1:33" x14ac:dyDescent="0.5500000000000000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60">
        <f>IF($C$15&gt;($M$3-$M$5)/-($G$3-$G$5),AC510+($C$15-($M$3-$M$5)/-($G$3-$G$5))/342,IFERROR(IF(AC510+((($M$3-$M$5)/($G$3-$G$5)*-1)-$C$15)/343&gt;($M$3-$M$5)/-($G$3-$G$5),MAX($AC$31:AC510),AC510+((($M$3-$M$5)/($G$3-$G$5)*-1)-$C$15)/343),MAX($AC$31:AC510)))</f>
        <v>139.98334027488681</v>
      </c>
      <c r="AD511" s="61">
        <f t="shared" ref="AD511" si="1671">IF(AC511="","",AC511*$G$5+$M$5)</f>
        <v>179966.68054977362</v>
      </c>
      <c r="AE511" s="60">
        <f>IF($C$15&gt;($M$3-$M$5)/-($G$3-$G$5),"",IFERROR(IF(AE510+(($M$3-$M$5)/($G$3-$G$5)*-1)/343&gt;$AC$24,MAX($AE$31:AE510),AE510+((($M$3-$M$5)/($G$3-$G$5)*-1))/343),MAX($AE$31:AE510)))</f>
        <v>99.875052061640645</v>
      </c>
      <c r="AF511" s="61">
        <f t="shared" ref="AF511" si="1672">IF($C$15&gt;($M$3-$M$5)/-($G$3-$G$5),"",IF(AE511="","",AE511*$G$5+$M$5))</f>
        <v>99750.104123281286</v>
      </c>
      <c r="AG511" s="61">
        <f t="shared" ref="AG511" si="1673">IF($C$15&gt;($M$3-$M$5)/-($G$3-$G$5),"",IF(AE511="","",AE511*$G$3+$M$3))</f>
        <v>500624.73969179677</v>
      </c>
    </row>
    <row r="512" spans="1:33" x14ac:dyDescent="0.5500000000000000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60">
        <f t="shared" ref="AC512" si="1674">IFERROR(AC511,"")</f>
        <v>139.98334027488681</v>
      </c>
      <c r="AD512" s="61">
        <f t="shared" ref="AD512" si="1675">IF(AC512="","",AC512*$G$3+$M$3)</f>
        <v>300083.29862556595</v>
      </c>
      <c r="AE512" s="60">
        <f t="shared" ref="AE512" si="1676">IFERROR(AE511,"")</f>
        <v>99.875052061640645</v>
      </c>
      <c r="AF512" s="61">
        <f t="shared" ref="AF512:AG512" si="1677">IF($C$15&gt;($M$3-$M$5)/-($G$3-$G$5),"",IF(AE512="","",$P$18))</f>
        <v>500000</v>
      </c>
      <c r="AG512" s="61">
        <f t="shared" si="1677"/>
        <v>500000</v>
      </c>
    </row>
    <row r="513" spans="1:33" x14ac:dyDescent="0.5500000000000000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60">
        <f>IF($C$15&gt;($M$3-$M$5)/-($G$3-$G$5),AC512+($C$15-($M$3-$M$5)/-($G$3-$G$5))/342,IFERROR(IF(AC512+((($M$3-$M$5)/($G$3-$G$5)*-1)-$C$15)/343&gt;($M$3-$M$5)/-($G$3-$G$5),MAX($AC$31:AC512),AC512+((($M$3-$M$5)/($G$3-$G$5)*-1)-$C$15)/343),MAX($AC$31:AC512)))</f>
        <v>140.14993752603218</v>
      </c>
      <c r="AD513" s="61">
        <f t="shared" ref="AD513" si="1678">IF(AC513="","",AC513*$G$5+$M$5)</f>
        <v>180299.87505206437</v>
      </c>
      <c r="AE513" s="60">
        <f>IF($C$15&gt;($M$3-$M$5)/-($G$3-$G$5),"",IFERROR(IF(AE512+(($M$3-$M$5)/($G$3-$G$5)*-1)/343&gt;$AC$24,MAX($AE$31:AE512),AE512+((($M$3-$M$5)/($G$3-$G$5)*-1))/343),MAX($AE$31:AE512)))</f>
        <v>99.875052061640645</v>
      </c>
      <c r="AF513" s="61">
        <f t="shared" ref="AF513" si="1679">IF($C$15&gt;($M$3-$M$5)/-($G$3-$G$5),"",IF(AE513="","",AE513*$G$5+$M$5))</f>
        <v>99750.104123281286</v>
      </c>
      <c r="AG513" s="61">
        <f t="shared" ref="AG513" si="1680">IF($C$15&gt;($M$3-$M$5)/-($G$3-$G$5),"",IF(AE513="","",AE513*$G$3+$M$3))</f>
        <v>500624.73969179677</v>
      </c>
    </row>
    <row r="514" spans="1:33" x14ac:dyDescent="0.5500000000000000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60">
        <f t="shared" ref="AC514" si="1681">IFERROR(AC513,"")</f>
        <v>140.14993752603218</v>
      </c>
      <c r="AD514" s="61">
        <f t="shared" ref="AD514" si="1682">IF(AC514="","",AC514*$G$3+$M$3)</f>
        <v>299250.31236983917</v>
      </c>
      <c r="AE514" s="60">
        <f t="shared" ref="AE514" si="1683">IFERROR(AE513,"")</f>
        <v>99.875052061640645</v>
      </c>
      <c r="AF514" s="61">
        <f t="shared" ref="AF514:AG514" si="1684">IF($C$15&gt;($M$3-$M$5)/-($G$3-$G$5),"",IF(AE514="","",$P$18))</f>
        <v>500000</v>
      </c>
      <c r="AG514" s="61">
        <f t="shared" si="1684"/>
        <v>500000</v>
      </c>
    </row>
    <row r="515" spans="1:33" x14ac:dyDescent="0.5500000000000000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60">
        <f>IF($C$15&gt;($M$3-$M$5)/-($G$3-$G$5),AC514+($C$15-($M$3-$M$5)/-($G$3-$G$5))/342,IFERROR(IF(AC514+((($M$3-$M$5)/($G$3-$G$5)*-1)-$C$15)/343&gt;($M$3-$M$5)/-($G$3-$G$5),MAX($AC$31:AC514),AC514+((($M$3-$M$5)/($G$3-$G$5)*-1)-$C$15)/343),MAX($AC$31:AC514)))</f>
        <v>140.31653477717754</v>
      </c>
      <c r="AD515" s="61">
        <f t="shared" ref="AD515" si="1685">IF(AC515="","",AC515*$G$5+$M$5)</f>
        <v>180633.06955435505</v>
      </c>
      <c r="AE515" s="60">
        <f>IF($C$15&gt;($M$3-$M$5)/-($G$3-$G$5),"",IFERROR(IF(AE514+(($M$3-$M$5)/($G$3-$G$5)*-1)/343&gt;$AC$24,MAX($AE$31:AE514),AE514+((($M$3-$M$5)/($G$3-$G$5)*-1))/343),MAX($AE$31:AE514)))</f>
        <v>99.875052061640645</v>
      </c>
      <c r="AF515" s="61">
        <f t="shared" ref="AF515" si="1686">IF($C$15&gt;($M$3-$M$5)/-($G$3-$G$5),"",IF(AE515="","",AE515*$G$5+$M$5))</f>
        <v>99750.104123281286</v>
      </c>
      <c r="AG515" s="61">
        <f t="shared" ref="AG515" si="1687">IF($C$15&gt;($M$3-$M$5)/-($G$3-$G$5),"",IF(AE515="","",AE515*$G$3+$M$3))</f>
        <v>500624.73969179677</v>
      </c>
    </row>
    <row r="516" spans="1:33" x14ac:dyDescent="0.5500000000000000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60">
        <f t="shared" ref="AC516" si="1688">IFERROR(AC515,"")</f>
        <v>140.31653477717754</v>
      </c>
      <c r="AD516" s="61">
        <f t="shared" ref="AD516" si="1689">IF(AC516="","",AC516*$G$3+$M$3)</f>
        <v>298417.32611411228</v>
      </c>
      <c r="AE516" s="60">
        <f t="shared" ref="AE516" si="1690">IFERROR(AE515,"")</f>
        <v>99.875052061640645</v>
      </c>
      <c r="AF516" s="61">
        <f t="shared" ref="AF516:AG516" si="1691">IF($C$15&gt;($M$3-$M$5)/-($G$3-$G$5),"",IF(AE516="","",$P$18))</f>
        <v>500000</v>
      </c>
      <c r="AG516" s="61">
        <f t="shared" si="1691"/>
        <v>500000</v>
      </c>
    </row>
    <row r="517" spans="1:33" x14ac:dyDescent="0.5500000000000000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60">
        <f>IF($C$15&gt;($M$3-$M$5)/-($G$3-$G$5),AC516+($C$15-($M$3-$M$5)/-($G$3-$G$5))/342,IFERROR(IF(AC516+((($M$3-$M$5)/($G$3-$G$5)*-1)-$C$15)/343&gt;($M$3-$M$5)/-($G$3-$G$5),MAX($AC$31:AC516),AC516+((($M$3-$M$5)/($G$3-$G$5)*-1)-$C$15)/343),MAX($AC$31:AC516)))</f>
        <v>140.4831320283229</v>
      </c>
      <c r="AD517" s="61">
        <f t="shared" ref="AD517" si="1692">IF(AC517="","",AC517*$G$5+$M$5)</f>
        <v>180966.2640566458</v>
      </c>
      <c r="AE517" s="60">
        <f>IF($C$15&gt;($M$3-$M$5)/-($G$3-$G$5),"",IFERROR(IF(AE516+(($M$3-$M$5)/($G$3-$G$5)*-1)/343&gt;$AC$24,MAX($AE$31:AE516),AE516+((($M$3-$M$5)/($G$3-$G$5)*-1))/343),MAX($AE$31:AE516)))</f>
        <v>99.875052061640645</v>
      </c>
      <c r="AF517" s="61">
        <f t="shared" ref="AF517" si="1693">IF($C$15&gt;($M$3-$M$5)/-($G$3-$G$5),"",IF(AE517="","",AE517*$G$5+$M$5))</f>
        <v>99750.104123281286</v>
      </c>
      <c r="AG517" s="61">
        <f t="shared" ref="AG517" si="1694">IF($C$15&gt;($M$3-$M$5)/-($G$3-$G$5),"",IF(AE517="","",AE517*$G$3+$M$3))</f>
        <v>500624.73969179677</v>
      </c>
    </row>
    <row r="518" spans="1:33" x14ac:dyDescent="0.5500000000000000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60">
        <f t="shared" ref="AC518" si="1695">IFERROR(AC517,"")</f>
        <v>140.4831320283229</v>
      </c>
      <c r="AD518" s="61">
        <f t="shared" ref="AD518" si="1696">IF(AC518="","",AC518*$G$3+$M$3)</f>
        <v>297584.3398583855</v>
      </c>
      <c r="AE518" s="60">
        <f t="shared" ref="AE518" si="1697">IFERROR(AE517,"")</f>
        <v>99.875052061640645</v>
      </c>
      <c r="AF518" s="61">
        <f t="shared" ref="AF518:AG518" si="1698">IF($C$15&gt;($M$3-$M$5)/-($G$3-$G$5),"",IF(AE518="","",$P$18))</f>
        <v>500000</v>
      </c>
      <c r="AG518" s="61">
        <f t="shared" si="1698"/>
        <v>500000</v>
      </c>
    </row>
    <row r="519" spans="1:33" x14ac:dyDescent="0.5500000000000000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60">
        <f>IF($C$15&gt;($M$3-$M$5)/-($G$3-$G$5),AC518+($C$15-($M$3-$M$5)/-($G$3-$G$5))/342,IFERROR(IF(AC518+((($M$3-$M$5)/($G$3-$G$5)*-1)-$C$15)/343&gt;($M$3-$M$5)/-($G$3-$G$5),MAX($AC$31:AC518),AC518+((($M$3-$M$5)/($G$3-$G$5)*-1)-$C$15)/343),MAX($AC$31:AC518)))</f>
        <v>140.64972927946826</v>
      </c>
      <c r="AD519" s="61">
        <f t="shared" ref="AD519" si="1699">IF(AC519="","",AC519*$G$5+$M$5)</f>
        <v>181299.45855893655</v>
      </c>
      <c r="AE519" s="60">
        <f>IF($C$15&gt;($M$3-$M$5)/-($G$3-$G$5),"",IFERROR(IF(AE518+(($M$3-$M$5)/($G$3-$G$5)*-1)/343&gt;$AC$24,MAX($AE$31:AE518),AE518+((($M$3-$M$5)/($G$3-$G$5)*-1))/343),MAX($AE$31:AE518)))</f>
        <v>99.875052061640645</v>
      </c>
      <c r="AF519" s="61">
        <f t="shared" ref="AF519" si="1700">IF($C$15&gt;($M$3-$M$5)/-($G$3-$G$5),"",IF(AE519="","",AE519*$G$5+$M$5))</f>
        <v>99750.104123281286</v>
      </c>
      <c r="AG519" s="61">
        <f t="shared" ref="AG519" si="1701">IF($C$15&gt;($M$3-$M$5)/-($G$3-$G$5),"",IF(AE519="","",AE519*$G$3+$M$3))</f>
        <v>500624.73969179677</v>
      </c>
    </row>
    <row r="520" spans="1:33" x14ac:dyDescent="0.5500000000000000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60">
        <f t="shared" ref="AC520" si="1702">IFERROR(AC519,"")</f>
        <v>140.64972927946826</v>
      </c>
      <c r="AD520" s="61">
        <f t="shared" ref="AD520" si="1703">IF(AC520="","",AC520*$G$3+$M$3)</f>
        <v>296751.35360265872</v>
      </c>
      <c r="AE520" s="60">
        <f t="shared" ref="AE520" si="1704">IFERROR(AE519,"")</f>
        <v>99.875052061640645</v>
      </c>
      <c r="AF520" s="61">
        <f t="shared" ref="AF520:AG520" si="1705">IF($C$15&gt;($M$3-$M$5)/-($G$3-$G$5),"",IF(AE520="","",$P$18))</f>
        <v>500000</v>
      </c>
      <c r="AG520" s="61">
        <f t="shared" si="1705"/>
        <v>500000</v>
      </c>
    </row>
    <row r="521" spans="1:33" x14ac:dyDescent="0.5500000000000000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60">
        <f>IF($C$15&gt;($M$3-$M$5)/-($G$3-$G$5),AC520+($C$15-($M$3-$M$5)/-($G$3-$G$5))/342,IFERROR(IF(AC520+((($M$3-$M$5)/($G$3-$G$5)*-1)-$C$15)/343&gt;($M$3-$M$5)/-($G$3-$G$5),MAX($AC$31:AC520),AC520+((($M$3-$M$5)/($G$3-$G$5)*-1)-$C$15)/343),MAX($AC$31:AC520)))</f>
        <v>140.81632653061362</v>
      </c>
      <c r="AD521" s="61">
        <f t="shared" ref="AD521" si="1706">IF(AC521="","",AC521*$G$5+$M$5)</f>
        <v>181632.65306122723</v>
      </c>
      <c r="AE521" s="60">
        <f>IF($C$15&gt;($M$3-$M$5)/-($G$3-$G$5),"",IFERROR(IF(AE520+(($M$3-$M$5)/($G$3-$G$5)*-1)/343&gt;$AC$24,MAX($AE$31:AE520),AE520+((($M$3-$M$5)/($G$3-$G$5)*-1))/343),MAX($AE$31:AE520)))</f>
        <v>99.875052061640645</v>
      </c>
      <c r="AF521" s="61">
        <f t="shared" ref="AF521" si="1707">IF($C$15&gt;($M$3-$M$5)/-($G$3-$G$5),"",IF(AE521="","",AE521*$G$5+$M$5))</f>
        <v>99750.104123281286</v>
      </c>
      <c r="AG521" s="61">
        <f t="shared" ref="AG521" si="1708">IF($C$15&gt;($M$3-$M$5)/-($G$3-$G$5),"",IF(AE521="","",AE521*$G$3+$M$3))</f>
        <v>500624.73969179677</v>
      </c>
    </row>
    <row r="522" spans="1:33" x14ac:dyDescent="0.5500000000000000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60">
        <f t="shared" ref="AC522" si="1709">IFERROR(AC521,"")</f>
        <v>140.81632653061362</v>
      </c>
      <c r="AD522" s="61">
        <f t="shared" ref="AD522" si="1710">IF(AC522="","",AC522*$G$3+$M$3)</f>
        <v>295918.36734693183</v>
      </c>
      <c r="AE522" s="60">
        <f t="shared" ref="AE522" si="1711">IFERROR(AE521,"")</f>
        <v>99.875052061640645</v>
      </c>
      <c r="AF522" s="61">
        <f t="shared" ref="AF522:AG522" si="1712">IF($C$15&gt;($M$3-$M$5)/-($G$3-$G$5),"",IF(AE522="","",$P$18))</f>
        <v>500000</v>
      </c>
      <c r="AG522" s="61">
        <f t="shared" si="1712"/>
        <v>500000</v>
      </c>
    </row>
    <row r="523" spans="1:33" x14ac:dyDescent="0.5500000000000000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60">
        <f>IF($C$15&gt;($M$3-$M$5)/-($G$3-$G$5),AC522+($C$15-($M$3-$M$5)/-($G$3-$G$5))/342,IFERROR(IF(AC522+((($M$3-$M$5)/($G$3-$G$5)*-1)-$C$15)/343&gt;($M$3-$M$5)/-($G$3-$G$5),MAX($AC$31:AC522),AC522+((($M$3-$M$5)/($G$3-$G$5)*-1)-$C$15)/343),MAX($AC$31:AC522)))</f>
        <v>140.98292378175898</v>
      </c>
      <c r="AD523" s="61">
        <f t="shared" ref="AD523" si="1713">IF(AC523="","",AC523*$G$5+$M$5)</f>
        <v>181965.84756351798</v>
      </c>
      <c r="AE523" s="60">
        <f>IF($C$15&gt;($M$3-$M$5)/-($G$3-$G$5),"",IFERROR(IF(AE522+(($M$3-$M$5)/($G$3-$G$5)*-1)/343&gt;$AC$24,MAX($AE$31:AE522),AE522+((($M$3-$M$5)/($G$3-$G$5)*-1))/343),MAX($AE$31:AE522)))</f>
        <v>99.875052061640645</v>
      </c>
      <c r="AF523" s="61">
        <f t="shared" ref="AF523" si="1714">IF($C$15&gt;($M$3-$M$5)/-($G$3-$G$5),"",IF(AE523="","",AE523*$G$5+$M$5))</f>
        <v>99750.104123281286</v>
      </c>
      <c r="AG523" s="61">
        <f t="shared" ref="AG523" si="1715">IF($C$15&gt;($M$3-$M$5)/-($G$3-$G$5),"",IF(AE523="","",AE523*$G$3+$M$3))</f>
        <v>500624.73969179677</v>
      </c>
    </row>
    <row r="524" spans="1:33" x14ac:dyDescent="0.5500000000000000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60">
        <f t="shared" ref="AC524" si="1716">IFERROR(AC523,"")</f>
        <v>140.98292378175898</v>
      </c>
      <c r="AD524" s="61">
        <f t="shared" ref="AD524" si="1717">IF(AC524="","",AC524*$G$3+$M$3)</f>
        <v>295085.38109120505</v>
      </c>
      <c r="AE524" s="60">
        <f t="shared" ref="AE524" si="1718">IFERROR(AE523,"")</f>
        <v>99.875052061640645</v>
      </c>
      <c r="AF524" s="61">
        <f t="shared" ref="AF524:AG524" si="1719">IF($C$15&gt;($M$3-$M$5)/-($G$3-$G$5),"",IF(AE524="","",$P$18))</f>
        <v>500000</v>
      </c>
      <c r="AG524" s="61">
        <f t="shared" si="1719"/>
        <v>500000</v>
      </c>
    </row>
    <row r="525" spans="1:33" x14ac:dyDescent="0.5500000000000000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60">
        <f>IF($C$15&gt;($M$3-$M$5)/-($G$3-$G$5),AC524+($C$15-($M$3-$M$5)/-($G$3-$G$5))/342,IFERROR(IF(AC524+((($M$3-$M$5)/($G$3-$G$5)*-1)-$C$15)/343&gt;($M$3-$M$5)/-($G$3-$G$5),MAX($AC$31:AC524),AC524+((($M$3-$M$5)/($G$3-$G$5)*-1)-$C$15)/343),MAX($AC$31:AC524)))</f>
        <v>141.14952103290435</v>
      </c>
      <c r="AD525" s="61">
        <f t="shared" ref="AD525" si="1720">IF(AC525="","",AC525*$G$5+$M$5)</f>
        <v>182299.04206580867</v>
      </c>
      <c r="AE525" s="60">
        <f>IF($C$15&gt;($M$3-$M$5)/-($G$3-$G$5),"",IFERROR(IF(AE524+(($M$3-$M$5)/($G$3-$G$5)*-1)/343&gt;$AC$24,MAX($AE$31:AE524),AE524+((($M$3-$M$5)/($G$3-$G$5)*-1))/343),MAX($AE$31:AE524)))</f>
        <v>99.875052061640645</v>
      </c>
      <c r="AF525" s="61">
        <f t="shared" ref="AF525" si="1721">IF($C$15&gt;($M$3-$M$5)/-($G$3-$G$5),"",IF(AE525="","",AE525*$G$5+$M$5))</f>
        <v>99750.104123281286</v>
      </c>
      <c r="AG525" s="61">
        <f t="shared" ref="AG525" si="1722">IF($C$15&gt;($M$3-$M$5)/-($G$3-$G$5),"",IF(AE525="","",AE525*$G$3+$M$3))</f>
        <v>500624.73969179677</v>
      </c>
    </row>
    <row r="526" spans="1:33" x14ac:dyDescent="0.5500000000000000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60">
        <f t="shared" ref="AC526" si="1723">IFERROR(AC525,"")</f>
        <v>141.14952103290435</v>
      </c>
      <c r="AD526" s="61">
        <f t="shared" ref="AD526" si="1724">IF(AC526="","",AC526*$G$3+$M$3)</f>
        <v>294252.39483547828</v>
      </c>
      <c r="AE526" s="60">
        <f t="shared" ref="AE526" si="1725">IFERROR(AE525,"")</f>
        <v>99.875052061640645</v>
      </c>
      <c r="AF526" s="61">
        <f t="shared" ref="AF526:AG526" si="1726">IF($C$15&gt;($M$3-$M$5)/-($G$3-$G$5),"",IF(AE526="","",$P$18))</f>
        <v>500000</v>
      </c>
      <c r="AG526" s="61">
        <f t="shared" si="1726"/>
        <v>500000</v>
      </c>
    </row>
    <row r="527" spans="1:33" x14ac:dyDescent="0.5500000000000000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60">
        <f>IF($C$15&gt;($M$3-$M$5)/-($G$3-$G$5),AC526+($C$15-($M$3-$M$5)/-($G$3-$G$5))/342,IFERROR(IF(AC526+((($M$3-$M$5)/($G$3-$G$5)*-1)-$C$15)/343&gt;($M$3-$M$5)/-($G$3-$G$5),MAX($AC$31:AC526),AC526+((($M$3-$M$5)/($G$3-$G$5)*-1)-$C$15)/343),MAX($AC$31:AC526)))</f>
        <v>141.31611828404971</v>
      </c>
      <c r="AD527" s="61">
        <f t="shared" ref="AD527" si="1727">IF(AC527="","",AC527*$G$5+$M$5)</f>
        <v>182632.23656809941</v>
      </c>
      <c r="AE527" s="60">
        <f>IF($C$15&gt;($M$3-$M$5)/-($G$3-$G$5),"",IFERROR(IF(AE526+(($M$3-$M$5)/($G$3-$G$5)*-1)/343&gt;$AC$24,MAX($AE$31:AE526),AE526+((($M$3-$M$5)/($G$3-$G$5)*-1))/343),MAX($AE$31:AE526)))</f>
        <v>99.875052061640645</v>
      </c>
      <c r="AF527" s="61">
        <f t="shared" ref="AF527" si="1728">IF($C$15&gt;($M$3-$M$5)/-($G$3-$G$5),"",IF(AE527="","",AE527*$G$5+$M$5))</f>
        <v>99750.104123281286</v>
      </c>
      <c r="AG527" s="61">
        <f t="shared" ref="AG527" si="1729">IF($C$15&gt;($M$3-$M$5)/-($G$3-$G$5),"",IF(AE527="","",AE527*$G$3+$M$3))</f>
        <v>500624.73969179677</v>
      </c>
    </row>
    <row r="528" spans="1:33" x14ac:dyDescent="0.5500000000000000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60">
        <f t="shared" ref="AC528" si="1730">IFERROR(AC527,"")</f>
        <v>141.31611828404971</v>
      </c>
      <c r="AD528" s="61">
        <f t="shared" ref="AD528" si="1731">IF(AC528="","",AC528*$G$3+$M$3)</f>
        <v>293419.4085797515</v>
      </c>
      <c r="AE528" s="60">
        <f t="shared" ref="AE528" si="1732">IFERROR(AE527,"")</f>
        <v>99.875052061640645</v>
      </c>
      <c r="AF528" s="61">
        <f t="shared" ref="AF528:AG528" si="1733">IF($C$15&gt;($M$3-$M$5)/-($G$3-$G$5),"",IF(AE528="","",$P$18))</f>
        <v>500000</v>
      </c>
      <c r="AG528" s="61">
        <f t="shared" si="1733"/>
        <v>500000</v>
      </c>
    </row>
    <row r="529" spans="1:33" x14ac:dyDescent="0.5500000000000000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60">
        <f>IF($C$15&gt;($M$3-$M$5)/-($G$3-$G$5),AC528+($C$15-($M$3-$M$5)/-($G$3-$G$5))/342,IFERROR(IF(AC528+((($M$3-$M$5)/($G$3-$G$5)*-1)-$C$15)/343&gt;($M$3-$M$5)/-($G$3-$G$5),MAX($AC$31:AC528),AC528+((($M$3-$M$5)/($G$3-$G$5)*-1)-$C$15)/343),MAX($AC$31:AC528)))</f>
        <v>141.48271553519507</v>
      </c>
      <c r="AD529" s="61">
        <f t="shared" ref="AD529" si="1734">IF(AC529="","",AC529*$G$5+$M$5)</f>
        <v>182965.43107039016</v>
      </c>
      <c r="AE529" s="60">
        <f>IF($C$15&gt;($M$3-$M$5)/-($G$3-$G$5),"",IFERROR(IF(AE528+(($M$3-$M$5)/($G$3-$G$5)*-1)/343&gt;$AC$24,MAX($AE$31:AE528),AE528+((($M$3-$M$5)/($G$3-$G$5)*-1))/343),MAX($AE$31:AE528)))</f>
        <v>99.875052061640645</v>
      </c>
      <c r="AF529" s="61">
        <f t="shared" ref="AF529" si="1735">IF($C$15&gt;($M$3-$M$5)/-($G$3-$G$5),"",IF(AE529="","",AE529*$G$5+$M$5))</f>
        <v>99750.104123281286</v>
      </c>
      <c r="AG529" s="61">
        <f t="shared" ref="AG529" si="1736">IF($C$15&gt;($M$3-$M$5)/-($G$3-$G$5),"",IF(AE529="","",AE529*$G$3+$M$3))</f>
        <v>500624.73969179677</v>
      </c>
    </row>
    <row r="530" spans="1:33" x14ac:dyDescent="0.5500000000000000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60">
        <f t="shared" ref="AC530" si="1737">IFERROR(AC529,"")</f>
        <v>141.48271553519507</v>
      </c>
      <c r="AD530" s="61">
        <f t="shared" ref="AD530" si="1738">IF(AC530="","",AC530*$G$3+$M$3)</f>
        <v>292586.42232402461</v>
      </c>
      <c r="AE530" s="60">
        <f t="shared" ref="AE530" si="1739">IFERROR(AE529,"")</f>
        <v>99.875052061640645</v>
      </c>
      <c r="AF530" s="61">
        <f t="shared" ref="AF530:AG530" si="1740">IF($C$15&gt;($M$3-$M$5)/-($G$3-$G$5),"",IF(AE530="","",$P$18))</f>
        <v>500000</v>
      </c>
      <c r="AG530" s="61">
        <f t="shared" si="1740"/>
        <v>500000</v>
      </c>
    </row>
    <row r="531" spans="1:33" x14ac:dyDescent="0.5500000000000000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60">
        <f>IF($C$15&gt;($M$3-$M$5)/-($G$3-$G$5),AC530+($C$15-($M$3-$M$5)/-($G$3-$G$5))/342,IFERROR(IF(AC530+((($M$3-$M$5)/($G$3-$G$5)*-1)-$C$15)/343&gt;($M$3-$M$5)/-($G$3-$G$5),MAX($AC$31:AC530),AC530+((($M$3-$M$5)/($G$3-$G$5)*-1)-$C$15)/343),MAX($AC$31:AC530)))</f>
        <v>141.64931278634043</v>
      </c>
      <c r="AD531" s="61">
        <f t="shared" ref="AD531" si="1741">IF(AC531="","",AC531*$G$5+$M$5)</f>
        <v>183298.62557268084</v>
      </c>
      <c r="AE531" s="60">
        <f>IF($C$15&gt;($M$3-$M$5)/-($G$3-$G$5),"",IFERROR(IF(AE530+(($M$3-$M$5)/($G$3-$G$5)*-1)/343&gt;$AC$24,MAX($AE$31:AE530),AE530+((($M$3-$M$5)/($G$3-$G$5)*-1))/343),MAX($AE$31:AE530)))</f>
        <v>99.875052061640645</v>
      </c>
      <c r="AF531" s="61">
        <f t="shared" ref="AF531" si="1742">IF($C$15&gt;($M$3-$M$5)/-($G$3-$G$5),"",IF(AE531="","",AE531*$G$5+$M$5))</f>
        <v>99750.104123281286</v>
      </c>
      <c r="AG531" s="61">
        <f t="shared" ref="AG531" si="1743">IF($C$15&gt;($M$3-$M$5)/-($G$3-$G$5),"",IF(AE531="","",AE531*$G$3+$M$3))</f>
        <v>500624.73969179677</v>
      </c>
    </row>
    <row r="532" spans="1:33" x14ac:dyDescent="0.5500000000000000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60">
        <f t="shared" ref="AC532" si="1744">IFERROR(AC531,"")</f>
        <v>141.64931278634043</v>
      </c>
      <c r="AD532" s="61">
        <f t="shared" ref="AD532" si="1745">IF(AC532="","",AC532*$G$3+$M$3)</f>
        <v>291753.43606829783</v>
      </c>
      <c r="AE532" s="60">
        <f t="shared" ref="AE532" si="1746">IFERROR(AE531,"")</f>
        <v>99.875052061640645</v>
      </c>
      <c r="AF532" s="61">
        <f t="shared" ref="AF532:AG532" si="1747">IF($C$15&gt;($M$3-$M$5)/-($G$3-$G$5),"",IF(AE532="","",$P$18))</f>
        <v>500000</v>
      </c>
      <c r="AG532" s="61">
        <f t="shared" si="1747"/>
        <v>500000</v>
      </c>
    </row>
    <row r="533" spans="1:33" x14ac:dyDescent="0.5500000000000000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60">
        <f>IF($C$15&gt;($M$3-$M$5)/-($G$3-$G$5),AC532+($C$15-($M$3-$M$5)/-($G$3-$G$5))/342,IFERROR(IF(AC532+((($M$3-$M$5)/($G$3-$G$5)*-1)-$C$15)/343&gt;($M$3-$M$5)/-($G$3-$G$5),MAX($AC$31:AC532),AC532+((($M$3-$M$5)/($G$3-$G$5)*-1)-$C$15)/343),MAX($AC$31:AC532)))</f>
        <v>141.81591003748579</v>
      </c>
      <c r="AD533" s="61">
        <f t="shared" ref="AD533" si="1748">IF(AC533="","",AC533*$G$5+$M$5)</f>
        <v>183631.82007497159</v>
      </c>
      <c r="AE533" s="60">
        <f>IF($C$15&gt;($M$3-$M$5)/-($G$3-$G$5),"",IFERROR(IF(AE532+(($M$3-$M$5)/($G$3-$G$5)*-1)/343&gt;$AC$24,MAX($AE$31:AE532),AE532+((($M$3-$M$5)/($G$3-$G$5)*-1))/343),MAX($AE$31:AE532)))</f>
        <v>99.875052061640645</v>
      </c>
      <c r="AF533" s="61">
        <f t="shared" ref="AF533" si="1749">IF($C$15&gt;($M$3-$M$5)/-($G$3-$G$5),"",IF(AE533="","",AE533*$G$5+$M$5))</f>
        <v>99750.104123281286</v>
      </c>
      <c r="AG533" s="61">
        <f t="shared" ref="AG533" si="1750">IF($C$15&gt;($M$3-$M$5)/-($G$3-$G$5),"",IF(AE533="","",AE533*$G$3+$M$3))</f>
        <v>500624.73969179677</v>
      </c>
    </row>
    <row r="534" spans="1:33" x14ac:dyDescent="0.5500000000000000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60">
        <f t="shared" ref="AC534" si="1751">IFERROR(AC533,"")</f>
        <v>141.81591003748579</v>
      </c>
      <c r="AD534" s="61">
        <f t="shared" ref="AD534" si="1752">IF(AC534="","",AC534*$G$3+$M$3)</f>
        <v>290920.44981257105</v>
      </c>
      <c r="AE534" s="60">
        <f t="shared" ref="AE534" si="1753">IFERROR(AE533,"")</f>
        <v>99.875052061640645</v>
      </c>
      <c r="AF534" s="61">
        <f t="shared" ref="AF534:AG534" si="1754">IF($C$15&gt;($M$3-$M$5)/-($G$3-$G$5),"",IF(AE534="","",$P$18))</f>
        <v>500000</v>
      </c>
      <c r="AG534" s="61">
        <f t="shared" si="1754"/>
        <v>500000</v>
      </c>
    </row>
    <row r="535" spans="1:33" x14ac:dyDescent="0.5500000000000000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60">
        <f>IF($C$15&gt;($M$3-$M$5)/-($G$3-$G$5),AC534+($C$15-($M$3-$M$5)/-($G$3-$G$5))/342,IFERROR(IF(AC534+((($M$3-$M$5)/($G$3-$G$5)*-1)-$C$15)/343&gt;($M$3-$M$5)/-($G$3-$G$5),MAX($AC$31:AC534),AC534+((($M$3-$M$5)/($G$3-$G$5)*-1)-$C$15)/343),MAX($AC$31:AC534)))</f>
        <v>141.98250728863115</v>
      </c>
      <c r="AD535" s="61">
        <f t="shared" ref="AD535" si="1755">IF(AC535="","",AC535*$G$5+$M$5)</f>
        <v>183965.01457726234</v>
      </c>
      <c r="AE535" s="60">
        <f>IF($C$15&gt;($M$3-$M$5)/-($G$3-$G$5),"",IFERROR(IF(AE534+(($M$3-$M$5)/($G$3-$G$5)*-1)/343&gt;$AC$24,MAX($AE$31:AE534),AE534+((($M$3-$M$5)/($G$3-$G$5)*-1))/343),MAX($AE$31:AE534)))</f>
        <v>99.875052061640645</v>
      </c>
      <c r="AF535" s="61">
        <f t="shared" ref="AF535" si="1756">IF($C$15&gt;($M$3-$M$5)/-($G$3-$G$5),"",IF(AE535="","",AE535*$G$5+$M$5))</f>
        <v>99750.104123281286</v>
      </c>
      <c r="AG535" s="61">
        <f t="shared" ref="AG535" si="1757">IF($C$15&gt;($M$3-$M$5)/-($G$3-$G$5),"",IF(AE535="","",AE535*$G$3+$M$3))</f>
        <v>500624.73969179677</v>
      </c>
    </row>
    <row r="536" spans="1:33" x14ac:dyDescent="0.5500000000000000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60">
        <f t="shared" ref="AC536" si="1758">IFERROR(AC535,"")</f>
        <v>141.98250728863115</v>
      </c>
      <c r="AD536" s="61">
        <f t="shared" ref="AD536" si="1759">IF(AC536="","",AC536*$G$3+$M$3)</f>
        <v>290087.46355684428</v>
      </c>
      <c r="AE536" s="60">
        <f t="shared" ref="AE536" si="1760">IFERROR(AE535,"")</f>
        <v>99.875052061640645</v>
      </c>
      <c r="AF536" s="61">
        <f t="shared" ref="AF536:AG536" si="1761">IF($C$15&gt;($M$3-$M$5)/-($G$3-$G$5),"",IF(AE536="","",$P$18))</f>
        <v>500000</v>
      </c>
      <c r="AG536" s="61">
        <f t="shared" si="1761"/>
        <v>500000</v>
      </c>
    </row>
    <row r="537" spans="1:33" x14ac:dyDescent="0.5500000000000000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60">
        <f>IF($C$15&gt;($M$3-$M$5)/-($G$3-$G$5),AC536+($C$15-($M$3-$M$5)/-($G$3-$G$5))/342,IFERROR(IF(AC536+((($M$3-$M$5)/($G$3-$G$5)*-1)-$C$15)/343&gt;($M$3-$M$5)/-($G$3-$G$5),MAX($AC$31:AC536),AC536+((($M$3-$M$5)/($G$3-$G$5)*-1)-$C$15)/343),MAX($AC$31:AC536)))</f>
        <v>142.14910453977652</v>
      </c>
      <c r="AD537" s="61">
        <f t="shared" ref="AD537" si="1762">IF(AC537="","",AC537*$G$5+$M$5)</f>
        <v>184298.20907955302</v>
      </c>
      <c r="AE537" s="60">
        <f>IF($C$15&gt;($M$3-$M$5)/-($G$3-$G$5),"",IFERROR(IF(AE536+(($M$3-$M$5)/($G$3-$G$5)*-1)/343&gt;$AC$24,MAX($AE$31:AE536),AE536+((($M$3-$M$5)/($G$3-$G$5)*-1))/343),MAX($AE$31:AE536)))</f>
        <v>99.875052061640645</v>
      </c>
      <c r="AF537" s="61">
        <f t="shared" ref="AF537" si="1763">IF($C$15&gt;($M$3-$M$5)/-($G$3-$G$5),"",IF(AE537="","",AE537*$G$5+$M$5))</f>
        <v>99750.104123281286</v>
      </c>
      <c r="AG537" s="61">
        <f t="shared" ref="AG537" si="1764">IF($C$15&gt;($M$3-$M$5)/-($G$3-$G$5),"",IF(AE537="","",AE537*$G$3+$M$3))</f>
        <v>500624.73969179677</v>
      </c>
    </row>
    <row r="538" spans="1:33" x14ac:dyDescent="0.5500000000000000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60">
        <f t="shared" ref="AC538" si="1765">IFERROR(AC537,"")</f>
        <v>142.14910453977652</v>
      </c>
      <c r="AD538" s="61">
        <f t="shared" ref="AD538" si="1766">IF(AC538="","",AC538*$G$3+$M$3)</f>
        <v>289254.47730111738</v>
      </c>
      <c r="AE538" s="60">
        <f t="shared" ref="AE538" si="1767">IFERROR(AE537,"")</f>
        <v>99.875052061640645</v>
      </c>
      <c r="AF538" s="61">
        <f t="shared" ref="AF538:AG538" si="1768">IF($C$15&gt;($M$3-$M$5)/-($G$3-$G$5),"",IF(AE538="","",$P$18))</f>
        <v>500000</v>
      </c>
      <c r="AG538" s="61">
        <f t="shared" si="1768"/>
        <v>500000</v>
      </c>
    </row>
    <row r="539" spans="1:33" x14ac:dyDescent="0.5500000000000000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60">
        <f>IF($C$15&gt;($M$3-$M$5)/-($G$3-$G$5),AC538+($C$15-($M$3-$M$5)/-($G$3-$G$5))/342,IFERROR(IF(AC538+((($M$3-$M$5)/($G$3-$G$5)*-1)-$C$15)/343&gt;($M$3-$M$5)/-($G$3-$G$5),MAX($AC$31:AC538),AC538+((($M$3-$M$5)/($G$3-$G$5)*-1)-$C$15)/343),MAX($AC$31:AC538)))</f>
        <v>142.31570179092188</v>
      </c>
      <c r="AD539" s="61">
        <f t="shared" ref="AD539" si="1769">IF(AC539="","",AC539*$G$5+$M$5)</f>
        <v>184631.40358184377</v>
      </c>
      <c r="AE539" s="60">
        <f>IF($C$15&gt;($M$3-$M$5)/-($G$3-$G$5),"",IFERROR(IF(AE538+(($M$3-$M$5)/($G$3-$G$5)*-1)/343&gt;$AC$24,MAX($AE$31:AE538),AE538+((($M$3-$M$5)/($G$3-$G$5)*-1))/343),MAX($AE$31:AE538)))</f>
        <v>99.875052061640645</v>
      </c>
      <c r="AF539" s="61">
        <f t="shared" ref="AF539" si="1770">IF($C$15&gt;($M$3-$M$5)/-($G$3-$G$5),"",IF(AE539="","",AE539*$G$5+$M$5))</f>
        <v>99750.104123281286</v>
      </c>
      <c r="AG539" s="61">
        <f t="shared" ref="AG539" si="1771">IF($C$15&gt;($M$3-$M$5)/-($G$3-$G$5),"",IF(AE539="","",AE539*$G$3+$M$3))</f>
        <v>500624.73969179677</v>
      </c>
    </row>
    <row r="540" spans="1:33" x14ac:dyDescent="0.5500000000000000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60">
        <f t="shared" ref="AC540" si="1772">IFERROR(AC539,"")</f>
        <v>142.31570179092188</v>
      </c>
      <c r="AD540" s="61">
        <f t="shared" ref="AD540" si="1773">IF(AC540="","",AC540*$G$3+$M$3)</f>
        <v>288421.4910453906</v>
      </c>
      <c r="AE540" s="60">
        <f t="shared" ref="AE540" si="1774">IFERROR(AE539,"")</f>
        <v>99.875052061640645</v>
      </c>
      <c r="AF540" s="61">
        <f t="shared" ref="AF540:AG540" si="1775">IF($C$15&gt;($M$3-$M$5)/-($G$3-$G$5),"",IF(AE540="","",$P$18))</f>
        <v>500000</v>
      </c>
      <c r="AG540" s="61">
        <f t="shared" si="1775"/>
        <v>500000</v>
      </c>
    </row>
    <row r="541" spans="1:33" x14ac:dyDescent="0.5500000000000000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60">
        <f>IF($C$15&gt;($M$3-$M$5)/-($G$3-$G$5),AC540+($C$15-($M$3-$M$5)/-($G$3-$G$5))/342,IFERROR(IF(AC540+((($M$3-$M$5)/($G$3-$G$5)*-1)-$C$15)/343&gt;($M$3-$M$5)/-($G$3-$G$5),MAX($AC$31:AC540),AC540+((($M$3-$M$5)/($G$3-$G$5)*-1)-$C$15)/343),MAX($AC$31:AC540)))</f>
        <v>142.48229904206724</v>
      </c>
      <c r="AD541" s="61">
        <f t="shared" ref="AD541" si="1776">IF(AC541="","",AC541*$G$5+$M$5)</f>
        <v>184964.59808413446</v>
      </c>
      <c r="AE541" s="60">
        <f>IF($C$15&gt;($M$3-$M$5)/-($G$3-$G$5),"",IFERROR(IF(AE540+(($M$3-$M$5)/($G$3-$G$5)*-1)/343&gt;$AC$24,MAX($AE$31:AE540),AE540+((($M$3-$M$5)/($G$3-$G$5)*-1))/343),MAX($AE$31:AE540)))</f>
        <v>99.875052061640645</v>
      </c>
      <c r="AF541" s="61">
        <f t="shared" ref="AF541" si="1777">IF($C$15&gt;($M$3-$M$5)/-($G$3-$G$5),"",IF(AE541="","",AE541*$G$5+$M$5))</f>
        <v>99750.104123281286</v>
      </c>
      <c r="AG541" s="61">
        <f t="shared" ref="AG541" si="1778">IF($C$15&gt;($M$3-$M$5)/-($G$3-$G$5),"",IF(AE541="","",AE541*$G$3+$M$3))</f>
        <v>500624.73969179677</v>
      </c>
    </row>
    <row r="542" spans="1:33" x14ac:dyDescent="0.5500000000000000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60">
        <f t="shared" ref="AC542" si="1779">IFERROR(AC541,"")</f>
        <v>142.48229904206724</v>
      </c>
      <c r="AD542" s="61">
        <f t="shared" ref="AD542" si="1780">IF(AC542="","",AC542*$G$3+$M$3)</f>
        <v>287588.50478966383</v>
      </c>
      <c r="AE542" s="60">
        <f t="shared" ref="AE542" si="1781">IFERROR(AE541,"")</f>
        <v>99.875052061640645</v>
      </c>
      <c r="AF542" s="61">
        <f t="shared" ref="AF542:AG542" si="1782">IF($C$15&gt;($M$3-$M$5)/-($G$3-$G$5),"",IF(AE542="","",$P$18))</f>
        <v>500000</v>
      </c>
      <c r="AG542" s="61">
        <f t="shared" si="1782"/>
        <v>500000</v>
      </c>
    </row>
    <row r="543" spans="1:33" x14ac:dyDescent="0.5500000000000000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60">
        <f>IF($C$15&gt;($M$3-$M$5)/-($G$3-$G$5),AC542+($C$15-($M$3-$M$5)/-($G$3-$G$5))/342,IFERROR(IF(AC542+((($M$3-$M$5)/($G$3-$G$5)*-1)-$C$15)/343&gt;($M$3-$M$5)/-($G$3-$G$5),MAX($AC$31:AC542),AC542+((($M$3-$M$5)/($G$3-$G$5)*-1)-$C$15)/343),MAX($AC$31:AC542)))</f>
        <v>142.6488962932126</v>
      </c>
      <c r="AD543" s="61">
        <f t="shared" ref="AD543" si="1783">IF(AC543="","",AC543*$G$5+$M$5)</f>
        <v>185297.7925864252</v>
      </c>
      <c r="AE543" s="60">
        <f>IF($C$15&gt;($M$3-$M$5)/-($G$3-$G$5),"",IFERROR(IF(AE542+(($M$3-$M$5)/($G$3-$G$5)*-1)/343&gt;$AC$24,MAX($AE$31:AE542),AE542+((($M$3-$M$5)/($G$3-$G$5)*-1))/343),MAX($AE$31:AE542)))</f>
        <v>99.875052061640645</v>
      </c>
      <c r="AF543" s="61">
        <f t="shared" ref="AF543" si="1784">IF($C$15&gt;($M$3-$M$5)/-($G$3-$G$5),"",IF(AE543="","",AE543*$G$5+$M$5))</f>
        <v>99750.104123281286</v>
      </c>
      <c r="AG543" s="61">
        <f t="shared" ref="AG543" si="1785">IF($C$15&gt;($M$3-$M$5)/-($G$3-$G$5),"",IF(AE543="","",AE543*$G$3+$M$3))</f>
        <v>500624.73969179677</v>
      </c>
    </row>
    <row r="544" spans="1:33" x14ac:dyDescent="0.5500000000000000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60">
        <f t="shared" ref="AC544" si="1786">IFERROR(AC543,"")</f>
        <v>142.6488962932126</v>
      </c>
      <c r="AD544" s="61">
        <f t="shared" ref="AD544" si="1787">IF(AC544="","",AC544*$G$3+$M$3)</f>
        <v>286755.51853393693</v>
      </c>
      <c r="AE544" s="60">
        <f t="shared" ref="AE544" si="1788">IFERROR(AE543,"")</f>
        <v>99.875052061640645</v>
      </c>
      <c r="AF544" s="61">
        <f t="shared" ref="AF544:AG544" si="1789">IF($C$15&gt;($M$3-$M$5)/-($G$3-$G$5),"",IF(AE544="","",$P$18))</f>
        <v>500000</v>
      </c>
      <c r="AG544" s="61">
        <f t="shared" si="1789"/>
        <v>500000</v>
      </c>
    </row>
    <row r="545" spans="1:33" x14ac:dyDescent="0.5500000000000000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60">
        <f>IF($C$15&gt;($M$3-$M$5)/-($G$3-$G$5),AC544+($C$15-($M$3-$M$5)/-($G$3-$G$5))/342,IFERROR(IF(AC544+((($M$3-$M$5)/($G$3-$G$5)*-1)-$C$15)/343&gt;($M$3-$M$5)/-($G$3-$G$5),MAX($AC$31:AC544),AC544+((($M$3-$M$5)/($G$3-$G$5)*-1)-$C$15)/343),MAX($AC$31:AC544)))</f>
        <v>142.81549354435796</v>
      </c>
      <c r="AD545" s="61">
        <f t="shared" ref="AD545" si="1790">IF(AC545="","",AC545*$G$5+$M$5)</f>
        <v>185630.98708871595</v>
      </c>
      <c r="AE545" s="60">
        <f>IF($C$15&gt;($M$3-$M$5)/-($G$3-$G$5),"",IFERROR(IF(AE544+(($M$3-$M$5)/($G$3-$G$5)*-1)/343&gt;$AC$24,MAX($AE$31:AE544),AE544+((($M$3-$M$5)/($G$3-$G$5)*-1))/343),MAX($AE$31:AE544)))</f>
        <v>99.875052061640645</v>
      </c>
      <c r="AF545" s="61">
        <f t="shared" ref="AF545" si="1791">IF($C$15&gt;($M$3-$M$5)/-($G$3-$G$5),"",IF(AE545="","",AE545*$G$5+$M$5))</f>
        <v>99750.104123281286</v>
      </c>
      <c r="AG545" s="61">
        <f t="shared" ref="AG545" si="1792">IF($C$15&gt;($M$3-$M$5)/-($G$3-$G$5),"",IF(AE545="","",AE545*$G$3+$M$3))</f>
        <v>500624.73969179677</v>
      </c>
    </row>
    <row r="546" spans="1:33" x14ac:dyDescent="0.5500000000000000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60">
        <f t="shared" ref="AC546" si="1793">IFERROR(AC545,"")</f>
        <v>142.81549354435796</v>
      </c>
      <c r="AD546" s="61">
        <f t="shared" ref="AD546" si="1794">IF(AC546="","",AC546*$G$3+$M$3)</f>
        <v>285922.53227821016</v>
      </c>
      <c r="AE546" s="60">
        <f t="shared" ref="AE546" si="1795">IFERROR(AE545,"")</f>
        <v>99.875052061640645</v>
      </c>
      <c r="AF546" s="61">
        <f t="shared" ref="AF546:AG546" si="1796">IF($C$15&gt;($M$3-$M$5)/-($G$3-$G$5),"",IF(AE546="","",$P$18))</f>
        <v>500000</v>
      </c>
      <c r="AG546" s="61">
        <f t="shared" si="1796"/>
        <v>500000</v>
      </c>
    </row>
    <row r="547" spans="1:33" x14ac:dyDescent="0.5500000000000000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60">
        <f>IF($C$15&gt;($M$3-$M$5)/-($G$3-$G$5),AC546+($C$15-($M$3-$M$5)/-($G$3-$G$5))/342,IFERROR(IF(AC546+((($M$3-$M$5)/($G$3-$G$5)*-1)-$C$15)/343&gt;($M$3-$M$5)/-($G$3-$G$5),MAX($AC$31:AC546),AC546+((($M$3-$M$5)/($G$3-$G$5)*-1)-$C$15)/343),MAX($AC$31:AC546)))</f>
        <v>142.98209079550332</v>
      </c>
      <c r="AD547" s="61">
        <f t="shared" ref="AD547" si="1797">IF(AC547="","",AC547*$G$5+$M$5)</f>
        <v>185964.18159100664</v>
      </c>
      <c r="AE547" s="60">
        <f>IF($C$15&gt;($M$3-$M$5)/-($G$3-$G$5),"",IFERROR(IF(AE546+(($M$3-$M$5)/($G$3-$G$5)*-1)/343&gt;$AC$24,MAX($AE$31:AE546),AE546+((($M$3-$M$5)/($G$3-$G$5)*-1))/343),MAX($AE$31:AE546)))</f>
        <v>99.875052061640645</v>
      </c>
      <c r="AF547" s="61">
        <f t="shared" ref="AF547" si="1798">IF($C$15&gt;($M$3-$M$5)/-($G$3-$G$5),"",IF(AE547="","",AE547*$G$5+$M$5))</f>
        <v>99750.104123281286</v>
      </c>
      <c r="AG547" s="61">
        <f t="shared" ref="AG547" si="1799">IF($C$15&gt;($M$3-$M$5)/-($G$3-$G$5),"",IF(AE547="","",AE547*$G$3+$M$3))</f>
        <v>500624.73969179677</v>
      </c>
    </row>
    <row r="548" spans="1:33" x14ac:dyDescent="0.5500000000000000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60">
        <f t="shared" ref="AC548" si="1800">IFERROR(AC547,"")</f>
        <v>142.98209079550332</v>
      </c>
      <c r="AD548" s="61">
        <f t="shared" ref="AD548" si="1801">IF(AC548="","",AC548*$G$3+$M$3)</f>
        <v>285089.54602248338</v>
      </c>
      <c r="AE548" s="60">
        <f t="shared" ref="AE548" si="1802">IFERROR(AE547,"")</f>
        <v>99.875052061640645</v>
      </c>
      <c r="AF548" s="61">
        <f t="shared" ref="AF548:AG548" si="1803">IF($C$15&gt;($M$3-$M$5)/-($G$3-$G$5),"",IF(AE548="","",$P$18))</f>
        <v>500000</v>
      </c>
      <c r="AG548" s="61">
        <f t="shared" si="1803"/>
        <v>500000</v>
      </c>
    </row>
    <row r="549" spans="1:33" x14ac:dyDescent="0.5500000000000000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60">
        <f>IF($C$15&gt;($M$3-$M$5)/-($G$3-$G$5),AC548+($C$15-($M$3-$M$5)/-($G$3-$G$5))/342,IFERROR(IF(AC548+((($M$3-$M$5)/($G$3-$G$5)*-1)-$C$15)/343&gt;($M$3-$M$5)/-($G$3-$G$5),MAX($AC$31:AC548),AC548+((($M$3-$M$5)/($G$3-$G$5)*-1)-$C$15)/343),MAX($AC$31:AC548)))</f>
        <v>143.14868804664869</v>
      </c>
      <c r="AD549" s="61">
        <f t="shared" ref="AD549" si="1804">IF(AC549="","",AC549*$G$5+$M$5)</f>
        <v>186297.37609329738</v>
      </c>
      <c r="AE549" s="60">
        <f>IF($C$15&gt;($M$3-$M$5)/-($G$3-$G$5),"",IFERROR(IF(AE548+(($M$3-$M$5)/($G$3-$G$5)*-1)/343&gt;$AC$24,MAX($AE$31:AE548),AE548+((($M$3-$M$5)/($G$3-$G$5)*-1))/343),MAX($AE$31:AE548)))</f>
        <v>99.875052061640645</v>
      </c>
      <c r="AF549" s="61">
        <f t="shared" ref="AF549" si="1805">IF($C$15&gt;($M$3-$M$5)/-($G$3-$G$5),"",IF(AE549="","",AE549*$G$5+$M$5))</f>
        <v>99750.104123281286</v>
      </c>
      <c r="AG549" s="61">
        <f t="shared" ref="AG549" si="1806">IF($C$15&gt;($M$3-$M$5)/-($G$3-$G$5),"",IF(AE549="","",AE549*$G$3+$M$3))</f>
        <v>500624.73969179677</v>
      </c>
    </row>
    <row r="550" spans="1:33" x14ac:dyDescent="0.5500000000000000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60">
        <f t="shared" ref="AC550" si="1807">IFERROR(AC549,"")</f>
        <v>143.14868804664869</v>
      </c>
      <c r="AD550" s="61">
        <f t="shared" ref="AD550" si="1808">IF(AC550="","",AC550*$G$3+$M$3)</f>
        <v>284256.5597667566</v>
      </c>
      <c r="AE550" s="60">
        <f t="shared" ref="AE550" si="1809">IFERROR(AE549,"")</f>
        <v>99.875052061640645</v>
      </c>
      <c r="AF550" s="61">
        <f t="shared" ref="AF550:AG550" si="1810">IF($C$15&gt;($M$3-$M$5)/-($G$3-$G$5),"",IF(AE550="","",$P$18))</f>
        <v>500000</v>
      </c>
      <c r="AG550" s="61">
        <f t="shared" si="1810"/>
        <v>500000</v>
      </c>
    </row>
    <row r="551" spans="1:33" x14ac:dyDescent="0.5500000000000000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60">
        <f>IF($C$15&gt;($M$3-$M$5)/-($G$3-$G$5),AC550+($C$15-($M$3-$M$5)/-($G$3-$G$5))/342,IFERROR(IF(AC550+((($M$3-$M$5)/($G$3-$G$5)*-1)-$C$15)/343&gt;($M$3-$M$5)/-($G$3-$G$5),MAX($AC$31:AC550),AC550+((($M$3-$M$5)/($G$3-$G$5)*-1)-$C$15)/343),MAX($AC$31:AC550)))</f>
        <v>143.31528529779405</v>
      </c>
      <c r="AD551" s="61">
        <f t="shared" ref="AD551" si="1811">IF(AC551="","",AC551*$G$5+$M$5)</f>
        <v>186630.57059558807</v>
      </c>
      <c r="AE551" s="60">
        <f>IF($C$15&gt;($M$3-$M$5)/-($G$3-$G$5),"",IFERROR(IF(AE550+(($M$3-$M$5)/($G$3-$G$5)*-1)/343&gt;$AC$24,MAX($AE$31:AE550),AE550+((($M$3-$M$5)/($G$3-$G$5)*-1))/343),MAX($AE$31:AE550)))</f>
        <v>99.875052061640645</v>
      </c>
      <c r="AF551" s="61">
        <f t="shared" ref="AF551" si="1812">IF($C$15&gt;($M$3-$M$5)/-($G$3-$G$5),"",IF(AE551="","",AE551*$G$5+$M$5))</f>
        <v>99750.104123281286</v>
      </c>
      <c r="AG551" s="61">
        <f t="shared" ref="AG551" si="1813">IF($C$15&gt;($M$3-$M$5)/-($G$3-$G$5),"",IF(AE551="","",AE551*$G$3+$M$3))</f>
        <v>500624.73969179677</v>
      </c>
    </row>
    <row r="552" spans="1:33" x14ac:dyDescent="0.5500000000000000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60">
        <f t="shared" ref="AC552" si="1814">IFERROR(AC551,"")</f>
        <v>143.31528529779405</v>
      </c>
      <c r="AD552" s="61">
        <f t="shared" ref="AD552" si="1815">IF(AC552="","",AC552*$G$3+$M$3)</f>
        <v>283423.57351102971</v>
      </c>
      <c r="AE552" s="60">
        <f t="shared" ref="AE552" si="1816">IFERROR(AE551,"")</f>
        <v>99.875052061640645</v>
      </c>
      <c r="AF552" s="61">
        <f t="shared" ref="AF552:AG552" si="1817">IF($C$15&gt;($M$3-$M$5)/-($G$3-$G$5),"",IF(AE552="","",$P$18))</f>
        <v>500000</v>
      </c>
      <c r="AG552" s="61">
        <f t="shared" si="1817"/>
        <v>500000</v>
      </c>
    </row>
    <row r="553" spans="1:33" x14ac:dyDescent="0.5500000000000000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60">
        <f>IF($C$15&gt;($M$3-$M$5)/-($G$3-$G$5),AC552+($C$15-($M$3-$M$5)/-($G$3-$G$5))/342,IFERROR(IF(AC552+((($M$3-$M$5)/($G$3-$G$5)*-1)-$C$15)/343&gt;($M$3-$M$5)/-($G$3-$G$5),MAX($AC$31:AC552),AC552+((($M$3-$M$5)/($G$3-$G$5)*-1)-$C$15)/343),MAX($AC$31:AC552)))</f>
        <v>143.48188254893941</v>
      </c>
      <c r="AD553" s="61">
        <f t="shared" ref="AD553" si="1818">IF(AC553="","",AC553*$G$5+$M$5)</f>
        <v>186963.76509787882</v>
      </c>
      <c r="AE553" s="60">
        <f>IF($C$15&gt;($M$3-$M$5)/-($G$3-$G$5),"",IFERROR(IF(AE552+(($M$3-$M$5)/($G$3-$G$5)*-1)/343&gt;$AC$24,MAX($AE$31:AE552),AE552+((($M$3-$M$5)/($G$3-$G$5)*-1))/343),MAX($AE$31:AE552)))</f>
        <v>99.875052061640645</v>
      </c>
      <c r="AF553" s="61">
        <f t="shared" ref="AF553" si="1819">IF($C$15&gt;($M$3-$M$5)/-($G$3-$G$5),"",IF(AE553="","",AE553*$G$5+$M$5))</f>
        <v>99750.104123281286</v>
      </c>
      <c r="AG553" s="61">
        <f t="shared" ref="AG553" si="1820">IF($C$15&gt;($M$3-$M$5)/-($G$3-$G$5),"",IF(AE553="","",AE553*$G$3+$M$3))</f>
        <v>500624.73969179677</v>
      </c>
    </row>
    <row r="554" spans="1:33" x14ac:dyDescent="0.5500000000000000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60">
        <f t="shared" ref="AC554" si="1821">IFERROR(AC553,"")</f>
        <v>143.48188254893941</v>
      </c>
      <c r="AD554" s="61">
        <f t="shared" ref="AD554" si="1822">IF(AC554="","",AC554*$G$3+$M$3)</f>
        <v>282590.58725530293</v>
      </c>
      <c r="AE554" s="60">
        <f t="shared" ref="AE554" si="1823">IFERROR(AE553,"")</f>
        <v>99.875052061640645</v>
      </c>
      <c r="AF554" s="61">
        <f t="shared" ref="AF554:AG554" si="1824">IF($C$15&gt;($M$3-$M$5)/-($G$3-$G$5),"",IF(AE554="","",$P$18))</f>
        <v>500000</v>
      </c>
      <c r="AG554" s="61">
        <f t="shared" si="1824"/>
        <v>500000</v>
      </c>
    </row>
    <row r="555" spans="1:33" x14ac:dyDescent="0.5500000000000000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60">
        <f>IF($C$15&gt;($M$3-$M$5)/-($G$3-$G$5),AC554+($C$15-($M$3-$M$5)/-($G$3-$G$5))/342,IFERROR(IF(AC554+((($M$3-$M$5)/($G$3-$G$5)*-1)-$C$15)/343&gt;($M$3-$M$5)/-($G$3-$G$5),MAX($AC$31:AC554),AC554+((($M$3-$M$5)/($G$3-$G$5)*-1)-$C$15)/343),MAX($AC$31:AC554)))</f>
        <v>143.64847980008477</v>
      </c>
      <c r="AD555" s="61">
        <f t="shared" ref="AD555" si="1825">IF(AC555="","",AC555*$G$5+$M$5)</f>
        <v>187296.95960016956</v>
      </c>
      <c r="AE555" s="60">
        <f>IF($C$15&gt;($M$3-$M$5)/-($G$3-$G$5),"",IFERROR(IF(AE554+(($M$3-$M$5)/($G$3-$G$5)*-1)/343&gt;$AC$24,MAX($AE$31:AE554),AE554+((($M$3-$M$5)/($G$3-$G$5)*-1))/343),MAX($AE$31:AE554)))</f>
        <v>99.875052061640645</v>
      </c>
      <c r="AF555" s="61">
        <f t="shared" ref="AF555" si="1826">IF($C$15&gt;($M$3-$M$5)/-($G$3-$G$5),"",IF(AE555="","",AE555*$G$5+$M$5))</f>
        <v>99750.104123281286</v>
      </c>
      <c r="AG555" s="61">
        <f t="shared" ref="AG555" si="1827">IF($C$15&gt;($M$3-$M$5)/-($G$3-$G$5),"",IF(AE555="","",AE555*$G$3+$M$3))</f>
        <v>500624.73969179677</v>
      </c>
    </row>
    <row r="556" spans="1:33" x14ac:dyDescent="0.5500000000000000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60">
        <f t="shared" ref="AC556" si="1828">IFERROR(AC555,"")</f>
        <v>143.64847980008477</v>
      </c>
      <c r="AD556" s="61">
        <f t="shared" ref="AD556" si="1829">IF(AC556="","",AC556*$G$3+$M$3)</f>
        <v>281757.60099957616</v>
      </c>
      <c r="AE556" s="60">
        <f t="shared" ref="AE556" si="1830">IFERROR(AE555,"")</f>
        <v>99.875052061640645</v>
      </c>
      <c r="AF556" s="61">
        <f t="shared" ref="AF556:AG556" si="1831">IF($C$15&gt;($M$3-$M$5)/-($G$3-$G$5),"",IF(AE556="","",$P$18))</f>
        <v>500000</v>
      </c>
      <c r="AG556" s="61">
        <f t="shared" si="1831"/>
        <v>500000</v>
      </c>
    </row>
    <row r="557" spans="1:33" x14ac:dyDescent="0.5500000000000000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60">
        <f>IF($C$15&gt;($M$3-$M$5)/-($G$3-$G$5),AC556+($C$15-($M$3-$M$5)/-($G$3-$G$5))/342,IFERROR(IF(AC556+((($M$3-$M$5)/($G$3-$G$5)*-1)-$C$15)/343&gt;($M$3-$M$5)/-($G$3-$G$5),MAX($AC$31:AC556),AC556+((($M$3-$M$5)/($G$3-$G$5)*-1)-$C$15)/343),MAX($AC$31:AC556)))</f>
        <v>143.81507705123013</v>
      </c>
      <c r="AD557" s="61">
        <f t="shared" ref="AD557" si="1832">IF(AC557="","",AC557*$G$5+$M$5)</f>
        <v>187630.15410246025</v>
      </c>
      <c r="AE557" s="60">
        <f>IF($C$15&gt;($M$3-$M$5)/-($G$3-$G$5),"",IFERROR(IF(AE556+(($M$3-$M$5)/($G$3-$G$5)*-1)/343&gt;$AC$24,MAX($AE$31:AE556),AE556+((($M$3-$M$5)/($G$3-$G$5)*-1))/343),MAX($AE$31:AE556)))</f>
        <v>99.875052061640645</v>
      </c>
      <c r="AF557" s="61">
        <f t="shared" ref="AF557" si="1833">IF($C$15&gt;($M$3-$M$5)/-($G$3-$G$5),"",IF(AE557="","",AE557*$G$5+$M$5))</f>
        <v>99750.104123281286</v>
      </c>
      <c r="AG557" s="61">
        <f t="shared" ref="AG557" si="1834">IF($C$15&gt;($M$3-$M$5)/-($G$3-$G$5),"",IF(AE557="","",AE557*$G$3+$M$3))</f>
        <v>500624.73969179677</v>
      </c>
    </row>
    <row r="558" spans="1:33" x14ac:dyDescent="0.5500000000000000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60">
        <f t="shared" ref="AC558" si="1835">IFERROR(AC557,"")</f>
        <v>143.81507705123013</v>
      </c>
      <c r="AD558" s="61">
        <f t="shared" ref="AD558" si="1836">IF(AC558="","",AC558*$G$3+$M$3)</f>
        <v>280924.61474384938</v>
      </c>
      <c r="AE558" s="60">
        <f t="shared" ref="AE558" si="1837">IFERROR(AE557,"")</f>
        <v>99.875052061640645</v>
      </c>
      <c r="AF558" s="61">
        <f t="shared" ref="AF558:AG558" si="1838">IF($C$15&gt;($M$3-$M$5)/-($G$3-$G$5),"",IF(AE558="","",$P$18))</f>
        <v>500000</v>
      </c>
      <c r="AG558" s="61">
        <f t="shared" si="1838"/>
        <v>500000</v>
      </c>
    </row>
    <row r="559" spans="1:33" x14ac:dyDescent="0.5500000000000000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60">
        <f>IF($C$15&gt;($M$3-$M$5)/-($G$3-$G$5),AC558+($C$15-($M$3-$M$5)/-($G$3-$G$5))/342,IFERROR(IF(AC558+((($M$3-$M$5)/($G$3-$G$5)*-1)-$C$15)/343&gt;($M$3-$M$5)/-($G$3-$G$5),MAX($AC$31:AC558),AC558+((($M$3-$M$5)/($G$3-$G$5)*-1)-$C$15)/343),MAX($AC$31:AC558)))</f>
        <v>143.9816743023755</v>
      </c>
      <c r="AD559" s="61">
        <f t="shared" ref="AD559" si="1839">IF(AC559="","",AC559*$G$5+$M$5)</f>
        <v>187963.34860475099</v>
      </c>
      <c r="AE559" s="60">
        <f>IF($C$15&gt;($M$3-$M$5)/-($G$3-$G$5),"",IFERROR(IF(AE558+(($M$3-$M$5)/($G$3-$G$5)*-1)/343&gt;$AC$24,MAX($AE$31:AE558),AE558+((($M$3-$M$5)/($G$3-$G$5)*-1))/343),MAX($AE$31:AE558)))</f>
        <v>99.875052061640645</v>
      </c>
      <c r="AF559" s="61">
        <f t="shared" ref="AF559" si="1840">IF($C$15&gt;($M$3-$M$5)/-($G$3-$G$5),"",IF(AE559="","",AE559*$G$5+$M$5))</f>
        <v>99750.104123281286</v>
      </c>
      <c r="AG559" s="61">
        <f t="shared" ref="AG559" si="1841">IF($C$15&gt;($M$3-$M$5)/-($G$3-$G$5),"",IF(AE559="","",AE559*$G$3+$M$3))</f>
        <v>500624.73969179677</v>
      </c>
    </row>
    <row r="560" spans="1:33" x14ac:dyDescent="0.5500000000000000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60">
        <f t="shared" ref="AC560" si="1842">IFERROR(AC559,"")</f>
        <v>143.9816743023755</v>
      </c>
      <c r="AD560" s="61">
        <f t="shared" ref="AD560" si="1843">IF(AC560="","",AC560*$G$3+$M$3)</f>
        <v>280091.62848812249</v>
      </c>
      <c r="AE560" s="60">
        <f t="shared" ref="AE560" si="1844">IFERROR(AE559,"")</f>
        <v>99.875052061640645</v>
      </c>
      <c r="AF560" s="61">
        <f t="shared" ref="AF560:AG560" si="1845">IF($C$15&gt;($M$3-$M$5)/-($G$3-$G$5),"",IF(AE560="","",$P$18))</f>
        <v>500000</v>
      </c>
      <c r="AG560" s="61">
        <f t="shared" si="1845"/>
        <v>500000</v>
      </c>
    </row>
    <row r="561" spans="1:33" x14ac:dyDescent="0.5500000000000000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60">
        <f>IF($C$15&gt;($M$3-$M$5)/-($G$3-$G$5),AC560+($C$15-($M$3-$M$5)/-($G$3-$G$5))/342,IFERROR(IF(AC560+((($M$3-$M$5)/($G$3-$G$5)*-1)-$C$15)/343&gt;($M$3-$M$5)/-($G$3-$G$5),MAX($AC$31:AC560),AC560+((($M$3-$M$5)/($G$3-$G$5)*-1)-$C$15)/343),MAX($AC$31:AC560)))</f>
        <v>144.14827155352086</v>
      </c>
      <c r="AD561" s="61">
        <f t="shared" ref="AD561" si="1846">IF(AC561="","",AC561*$G$5+$M$5)</f>
        <v>188296.54310704174</v>
      </c>
      <c r="AE561" s="60">
        <f>IF($C$15&gt;($M$3-$M$5)/-($G$3-$G$5),"",IFERROR(IF(AE560+(($M$3-$M$5)/($G$3-$G$5)*-1)/343&gt;$AC$24,MAX($AE$31:AE560),AE560+((($M$3-$M$5)/($G$3-$G$5)*-1))/343),MAX($AE$31:AE560)))</f>
        <v>99.875052061640645</v>
      </c>
      <c r="AF561" s="61">
        <f t="shared" ref="AF561" si="1847">IF($C$15&gt;($M$3-$M$5)/-($G$3-$G$5),"",IF(AE561="","",AE561*$G$5+$M$5))</f>
        <v>99750.104123281286</v>
      </c>
      <c r="AG561" s="61">
        <f t="shared" ref="AG561" si="1848">IF($C$15&gt;($M$3-$M$5)/-($G$3-$G$5),"",IF(AE561="","",AE561*$G$3+$M$3))</f>
        <v>500624.73969179677</v>
      </c>
    </row>
    <row r="562" spans="1:33" x14ac:dyDescent="0.5500000000000000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60">
        <f t="shared" ref="AC562" si="1849">IFERROR(AC561,"")</f>
        <v>144.14827155352086</v>
      </c>
      <c r="AD562" s="61">
        <f t="shared" ref="AD562" si="1850">IF(AC562="","",AC562*$G$3+$M$3)</f>
        <v>279258.64223239571</v>
      </c>
      <c r="AE562" s="60">
        <f t="shared" ref="AE562" si="1851">IFERROR(AE561,"")</f>
        <v>99.875052061640645</v>
      </c>
      <c r="AF562" s="61">
        <f t="shared" ref="AF562:AG562" si="1852">IF($C$15&gt;($M$3-$M$5)/-($G$3-$G$5),"",IF(AE562="","",$P$18))</f>
        <v>500000</v>
      </c>
      <c r="AG562" s="61">
        <f t="shared" si="1852"/>
        <v>500000</v>
      </c>
    </row>
    <row r="563" spans="1:33" x14ac:dyDescent="0.5500000000000000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60">
        <f>IF($C$15&gt;($M$3-$M$5)/-($G$3-$G$5),AC562+($C$15-($M$3-$M$5)/-($G$3-$G$5))/342,IFERROR(IF(AC562+((($M$3-$M$5)/($G$3-$G$5)*-1)-$C$15)/343&gt;($M$3-$M$5)/-($G$3-$G$5),MAX($AC$31:AC562),AC562+((($M$3-$M$5)/($G$3-$G$5)*-1)-$C$15)/343),MAX($AC$31:AC562)))</f>
        <v>144.31486880466622</v>
      </c>
      <c r="AD563" s="61">
        <f t="shared" ref="AD563" si="1853">IF(AC563="","",AC563*$G$5+$M$5)</f>
        <v>188629.73760933243</v>
      </c>
      <c r="AE563" s="60">
        <f>IF($C$15&gt;($M$3-$M$5)/-($G$3-$G$5),"",IFERROR(IF(AE562+(($M$3-$M$5)/($G$3-$G$5)*-1)/343&gt;$AC$24,MAX($AE$31:AE562),AE562+((($M$3-$M$5)/($G$3-$G$5)*-1))/343),MAX($AE$31:AE562)))</f>
        <v>99.875052061640645</v>
      </c>
      <c r="AF563" s="61">
        <f t="shared" ref="AF563" si="1854">IF($C$15&gt;($M$3-$M$5)/-($G$3-$G$5),"",IF(AE563="","",AE563*$G$5+$M$5))</f>
        <v>99750.104123281286</v>
      </c>
      <c r="AG563" s="61">
        <f t="shared" ref="AG563" si="1855">IF($C$15&gt;($M$3-$M$5)/-($G$3-$G$5),"",IF(AE563="","",AE563*$G$3+$M$3))</f>
        <v>500624.73969179677</v>
      </c>
    </row>
    <row r="564" spans="1:33" x14ac:dyDescent="0.5500000000000000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60">
        <f t="shared" ref="AC564" si="1856">IFERROR(AC563,"")</f>
        <v>144.31486880466622</v>
      </c>
      <c r="AD564" s="61">
        <f t="shared" ref="AD564" si="1857">IF(AC564="","",AC564*$G$3+$M$3)</f>
        <v>278425.65597666893</v>
      </c>
      <c r="AE564" s="60">
        <f t="shared" ref="AE564" si="1858">IFERROR(AE563,"")</f>
        <v>99.875052061640645</v>
      </c>
      <c r="AF564" s="61">
        <f t="shared" ref="AF564:AG564" si="1859">IF($C$15&gt;($M$3-$M$5)/-($G$3-$G$5),"",IF(AE564="","",$P$18))</f>
        <v>500000</v>
      </c>
      <c r="AG564" s="61">
        <f t="shared" si="1859"/>
        <v>500000</v>
      </c>
    </row>
    <row r="565" spans="1:33" x14ac:dyDescent="0.5500000000000000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60">
        <f>IF($C$15&gt;($M$3-$M$5)/-($G$3-$G$5),AC564+($C$15-($M$3-$M$5)/-($G$3-$G$5))/342,IFERROR(IF(AC564+((($M$3-$M$5)/($G$3-$G$5)*-1)-$C$15)/343&gt;($M$3-$M$5)/-($G$3-$G$5),MAX($AC$31:AC564),AC564+((($M$3-$M$5)/($G$3-$G$5)*-1)-$C$15)/343),MAX($AC$31:AC564)))</f>
        <v>144.48146605581158</v>
      </c>
      <c r="AD565" s="61">
        <f t="shared" ref="AD565" si="1860">IF(AC565="","",AC565*$G$5+$M$5)</f>
        <v>188962.93211162317</v>
      </c>
      <c r="AE565" s="60">
        <f>IF($C$15&gt;($M$3-$M$5)/-($G$3-$G$5),"",IFERROR(IF(AE564+(($M$3-$M$5)/($G$3-$G$5)*-1)/343&gt;$AC$24,MAX($AE$31:AE564),AE564+((($M$3-$M$5)/($G$3-$G$5)*-1))/343),MAX($AE$31:AE564)))</f>
        <v>99.875052061640645</v>
      </c>
      <c r="AF565" s="61">
        <f t="shared" ref="AF565" si="1861">IF($C$15&gt;($M$3-$M$5)/-($G$3-$G$5),"",IF(AE565="","",AE565*$G$5+$M$5))</f>
        <v>99750.104123281286</v>
      </c>
      <c r="AG565" s="61">
        <f t="shared" ref="AG565" si="1862">IF($C$15&gt;($M$3-$M$5)/-($G$3-$G$5),"",IF(AE565="","",AE565*$G$3+$M$3))</f>
        <v>500624.73969179677</v>
      </c>
    </row>
    <row r="566" spans="1:33" x14ac:dyDescent="0.5500000000000000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60">
        <f t="shared" ref="AC566" si="1863">IFERROR(AC565,"")</f>
        <v>144.48146605581158</v>
      </c>
      <c r="AD566" s="61">
        <f t="shared" ref="AD566" si="1864">IF(AC566="","",AC566*$G$3+$M$3)</f>
        <v>277592.66972094215</v>
      </c>
      <c r="AE566" s="60">
        <f t="shared" ref="AE566" si="1865">IFERROR(AE565,"")</f>
        <v>99.875052061640645</v>
      </c>
      <c r="AF566" s="61">
        <f t="shared" ref="AF566:AG566" si="1866">IF($C$15&gt;($M$3-$M$5)/-($G$3-$G$5),"",IF(AE566="","",$P$18))</f>
        <v>500000</v>
      </c>
      <c r="AG566" s="61">
        <f t="shared" si="1866"/>
        <v>500000</v>
      </c>
    </row>
    <row r="567" spans="1:33" x14ac:dyDescent="0.5500000000000000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60">
        <f>IF($C$15&gt;($M$3-$M$5)/-($G$3-$G$5),AC566+($C$15-($M$3-$M$5)/-($G$3-$G$5))/342,IFERROR(IF(AC566+((($M$3-$M$5)/($G$3-$G$5)*-1)-$C$15)/343&gt;($M$3-$M$5)/-($G$3-$G$5),MAX($AC$31:AC566),AC566+((($M$3-$M$5)/($G$3-$G$5)*-1)-$C$15)/343),MAX($AC$31:AC566)))</f>
        <v>144.64806330695694</v>
      </c>
      <c r="AD567" s="61">
        <f t="shared" ref="AD567" si="1867">IF(AC567="","",AC567*$G$5+$M$5)</f>
        <v>189296.12661391386</v>
      </c>
      <c r="AE567" s="60">
        <f>IF($C$15&gt;($M$3-$M$5)/-($G$3-$G$5),"",IFERROR(IF(AE566+(($M$3-$M$5)/($G$3-$G$5)*-1)/343&gt;$AC$24,MAX($AE$31:AE566),AE566+((($M$3-$M$5)/($G$3-$G$5)*-1))/343),MAX($AE$31:AE566)))</f>
        <v>99.875052061640645</v>
      </c>
      <c r="AF567" s="61">
        <f t="shared" ref="AF567" si="1868">IF($C$15&gt;($M$3-$M$5)/-($G$3-$G$5),"",IF(AE567="","",AE567*$G$5+$M$5))</f>
        <v>99750.104123281286</v>
      </c>
      <c r="AG567" s="61">
        <f t="shared" ref="AG567" si="1869">IF($C$15&gt;($M$3-$M$5)/-($G$3-$G$5),"",IF(AE567="","",AE567*$G$3+$M$3))</f>
        <v>500624.73969179677</v>
      </c>
    </row>
    <row r="568" spans="1:33" x14ac:dyDescent="0.5500000000000000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60">
        <f t="shared" ref="AC568" si="1870">IFERROR(AC567,"")</f>
        <v>144.64806330695694</v>
      </c>
      <c r="AD568" s="61">
        <f t="shared" ref="AD568" si="1871">IF(AC568="","",AC568*$G$3+$M$3)</f>
        <v>276759.68346521526</v>
      </c>
      <c r="AE568" s="60">
        <f t="shared" ref="AE568" si="1872">IFERROR(AE567,"")</f>
        <v>99.875052061640645</v>
      </c>
      <c r="AF568" s="61">
        <f t="shared" ref="AF568:AG568" si="1873">IF($C$15&gt;($M$3-$M$5)/-($G$3-$G$5),"",IF(AE568="","",$P$18))</f>
        <v>500000</v>
      </c>
      <c r="AG568" s="61">
        <f t="shared" si="1873"/>
        <v>500000</v>
      </c>
    </row>
    <row r="569" spans="1:33" x14ac:dyDescent="0.5500000000000000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60">
        <f>IF($C$15&gt;($M$3-$M$5)/-($G$3-$G$5),AC568+($C$15-($M$3-$M$5)/-($G$3-$G$5))/342,IFERROR(IF(AC568+((($M$3-$M$5)/($G$3-$G$5)*-1)-$C$15)/343&gt;($M$3-$M$5)/-($G$3-$G$5),MAX($AC$31:AC568),AC568+((($M$3-$M$5)/($G$3-$G$5)*-1)-$C$15)/343),MAX($AC$31:AC568)))</f>
        <v>144.8146605581023</v>
      </c>
      <c r="AD569" s="61">
        <f t="shared" ref="AD569" si="1874">IF(AC569="","",AC569*$G$5+$M$5)</f>
        <v>189629.32111620461</v>
      </c>
      <c r="AE569" s="60">
        <f>IF($C$15&gt;($M$3-$M$5)/-($G$3-$G$5),"",IFERROR(IF(AE568+(($M$3-$M$5)/($G$3-$G$5)*-1)/343&gt;$AC$24,MAX($AE$31:AE568),AE568+((($M$3-$M$5)/($G$3-$G$5)*-1))/343),MAX($AE$31:AE568)))</f>
        <v>99.875052061640645</v>
      </c>
      <c r="AF569" s="61">
        <f t="shared" ref="AF569" si="1875">IF($C$15&gt;($M$3-$M$5)/-($G$3-$G$5),"",IF(AE569="","",AE569*$G$5+$M$5))</f>
        <v>99750.104123281286</v>
      </c>
      <c r="AG569" s="61">
        <f t="shared" ref="AG569" si="1876">IF($C$15&gt;($M$3-$M$5)/-($G$3-$G$5),"",IF(AE569="","",AE569*$G$3+$M$3))</f>
        <v>500624.73969179677</v>
      </c>
    </row>
    <row r="570" spans="1:33" x14ac:dyDescent="0.5500000000000000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60">
        <f t="shared" ref="AC570" si="1877">IFERROR(AC569,"")</f>
        <v>144.8146605581023</v>
      </c>
      <c r="AD570" s="61">
        <f t="shared" ref="AD570" si="1878">IF(AC570="","",AC570*$G$3+$M$3)</f>
        <v>275926.69720948848</v>
      </c>
      <c r="AE570" s="60">
        <f t="shared" ref="AE570" si="1879">IFERROR(AE569,"")</f>
        <v>99.875052061640645</v>
      </c>
      <c r="AF570" s="61">
        <f t="shared" ref="AF570:AG570" si="1880">IF($C$15&gt;($M$3-$M$5)/-($G$3-$G$5),"",IF(AE570="","",$P$18))</f>
        <v>500000</v>
      </c>
      <c r="AG570" s="61">
        <f t="shared" si="1880"/>
        <v>500000</v>
      </c>
    </row>
    <row r="571" spans="1:33" x14ac:dyDescent="0.5500000000000000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60">
        <f>IF($C$15&gt;($M$3-$M$5)/-($G$3-$G$5),AC570+($C$15-($M$3-$M$5)/-($G$3-$G$5))/342,IFERROR(IF(AC570+((($M$3-$M$5)/($G$3-$G$5)*-1)-$C$15)/343&gt;($M$3-$M$5)/-($G$3-$G$5),MAX($AC$31:AC570),AC570+((($M$3-$M$5)/($G$3-$G$5)*-1)-$C$15)/343),MAX($AC$31:AC570)))</f>
        <v>144.98125780924767</v>
      </c>
      <c r="AD571" s="61">
        <f t="shared" ref="AD571" si="1881">IF(AC571="","",AC571*$G$5+$M$5)</f>
        <v>189962.51561849535</v>
      </c>
      <c r="AE571" s="60">
        <f>IF($C$15&gt;($M$3-$M$5)/-($G$3-$G$5),"",IFERROR(IF(AE570+(($M$3-$M$5)/($G$3-$G$5)*-1)/343&gt;$AC$24,MAX($AE$31:AE570),AE570+((($M$3-$M$5)/($G$3-$G$5)*-1))/343),MAX($AE$31:AE570)))</f>
        <v>99.875052061640645</v>
      </c>
      <c r="AF571" s="61">
        <f t="shared" ref="AF571" si="1882">IF($C$15&gt;($M$3-$M$5)/-($G$3-$G$5),"",IF(AE571="","",AE571*$G$5+$M$5))</f>
        <v>99750.104123281286</v>
      </c>
      <c r="AG571" s="61">
        <f t="shared" ref="AG571" si="1883">IF($C$15&gt;($M$3-$M$5)/-($G$3-$G$5),"",IF(AE571="","",AE571*$G$3+$M$3))</f>
        <v>500624.73969179677</v>
      </c>
    </row>
    <row r="572" spans="1:33" x14ac:dyDescent="0.5500000000000000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60">
        <f t="shared" ref="AC572" si="1884">IFERROR(AC571,"")</f>
        <v>144.98125780924767</v>
      </c>
      <c r="AD572" s="61">
        <f t="shared" ref="AD572" si="1885">IF(AC572="","",AC572*$G$3+$M$3)</f>
        <v>275093.71095376171</v>
      </c>
      <c r="AE572" s="60">
        <f t="shared" ref="AE572" si="1886">IFERROR(AE571,"")</f>
        <v>99.875052061640645</v>
      </c>
      <c r="AF572" s="61">
        <f t="shared" ref="AF572:AG572" si="1887">IF($C$15&gt;($M$3-$M$5)/-($G$3-$G$5),"",IF(AE572="","",$P$18))</f>
        <v>500000</v>
      </c>
      <c r="AG572" s="61">
        <f t="shared" si="1887"/>
        <v>500000</v>
      </c>
    </row>
    <row r="573" spans="1:33" x14ac:dyDescent="0.5500000000000000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60">
        <f>IF($C$15&gt;($M$3-$M$5)/-($G$3-$G$5),AC572+($C$15-($M$3-$M$5)/-($G$3-$G$5))/342,IFERROR(IF(AC572+((($M$3-$M$5)/($G$3-$G$5)*-1)-$C$15)/343&gt;($M$3-$M$5)/-($G$3-$G$5),MAX($AC$31:AC572),AC572+((($M$3-$M$5)/($G$3-$G$5)*-1)-$C$15)/343),MAX($AC$31:AC572)))</f>
        <v>145.14785506039303</v>
      </c>
      <c r="AD573" s="61">
        <f t="shared" ref="AD573" si="1888">IF(AC573="","",AC573*$G$5+$M$5)</f>
        <v>190295.71012078604</v>
      </c>
      <c r="AE573" s="60">
        <f>IF($C$15&gt;($M$3-$M$5)/-($G$3-$G$5),"",IFERROR(IF(AE572+(($M$3-$M$5)/($G$3-$G$5)*-1)/343&gt;$AC$24,MAX($AE$31:AE572),AE572+((($M$3-$M$5)/($G$3-$G$5)*-1))/343),MAX($AE$31:AE572)))</f>
        <v>99.875052061640645</v>
      </c>
      <c r="AF573" s="61">
        <f t="shared" ref="AF573" si="1889">IF($C$15&gt;($M$3-$M$5)/-($G$3-$G$5),"",IF(AE573="","",AE573*$G$5+$M$5))</f>
        <v>99750.104123281286</v>
      </c>
      <c r="AG573" s="61">
        <f t="shared" ref="AG573" si="1890">IF($C$15&gt;($M$3-$M$5)/-($G$3-$G$5),"",IF(AE573="","",AE573*$G$3+$M$3))</f>
        <v>500624.73969179677</v>
      </c>
    </row>
    <row r="574" spans="1:33" x14ac:dyDescent="0.5500000000000000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60">
        <f t="shared" ref="AC574" si="1891">IFERROR(AC573,"")</f>
        <v>145.14785506039303</v>
      </c>
      <c r="AD574" s="61">
        <f t="shared" ref="AD574" si="1892">IF(AC574="","",AC574*$G$3+$M$3)</f>
        <v>274260.72469803481</v>
      </c>
      <c r="AE574" s="60">
        <f t="shared" ref="AE574" si="1893">IFERROR(AE573,"")</f>
        <v>99.875052061640645</v>
      </c>
      <c r="AF574" s="61">
        <f t="shared" ref="AF574:AG574" si="1894">IF($C$15&gt;($M$3-$M$5)/-($G$3-$G$5),"",IF(AE574="","",$P$18))</f>
        <v>500000</v>
      </c>
      <c r="AG574" s="61">
        <f t="shared" si="1894"/>
        <v>500000</v>
      </c>
    </row>
    <row r="575" spans="1:33" x14ac:dyDescent="0.5500000000000000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60">
        <f>IF($C$15&gt;($M$3-$M$5)/-($G$3-$G$5),AC574+($C$15-($M$3-$M$5)/-($G$3-$G$5))/342,IFERROR(IF(AC574+((($M$3-$M$5)/($G$3-$G$5)*-1)-$C$15)/343&gt;($M$3-$M$5)/-($G$3-$G$5),MAX($AC$31:AC574),AC574+((($M$3-$M$5)/($G$3-$G$5)*-1)-$C$15)/343),MAX($AC$31:AC574)))</f>
        <v>145.31445231153839</v>
      </c>
      <c r="AD575" s="61">
        <f t="shared" ref="AD575" si="1895">IF(AC575="","",AC575*$G$5+$M$5)</f>
        <v>190628.90462307679</v>
      </c>
      <c r="AE575" s="60">
        <f>IF($C$15&gt;($M$3-$M$5)/-($G$3-$G$5),"",IFERROR(IF(AE574+(($M$3-$M$5)/($G$3-$G$5)*-1)/343&gt;$AC$24,MAX($AE$31:AE574),AE574+((($M$3-$M$5)/($G$3-$G$5)*-1))/343),MAX($AE$31:AE574)))</f>
        <v>99.875052061640645</v>
      </c>
      <c r="AF575" s="61">
        <f t="shared" ref="AF575" si="1896">IF($C$15&gt;($M$3-$M$5)/-($G$3-$G$5),"",IF(AE575="","",AE575*$G$5+$M$5))</f>
        <v>99750.104123281286</v>
      </c>
      <c r="AG575" s="61">
        <f t="shared" ref="AG575" si="1897">IF($C$15&gt;($M$3-$M$5)/-($G$3-$G$5),"",IF(AE575="","",AE575*$G$3+$M$3))</f>
        <v>500624.73969179677</v>
      </c>
    </row>
    <row r="576" spans="1:33" x14ac:dyDescent="0.5500000000000000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60">
        <f t="shared" ref="AC576" si="1898">IFERROR(AC575,"")</f>
        <v>145.31445231153839</v>
      </c>
      <c r="AD576" s="61">
        <f t="shared" ref="AD576" si="1899">IF(AC576="","",AC576*$G$3+$M$3)</f>
        <v>273427.73844230804</v>
      </c>
      <c r="AE576" s="60">
        <f t="shared" ref="AE576" si="1900">IFERROR(AE575,"")</f>
        <v>99.875052061640645</v>
      </c>
      <c r="AF576" s="61">
        <f t="shared" ref="AF576:AG576" si="1901">IF($C$15&gt;($M$3-$M$5)/-($G$3-$G$5),"",IF(AE576="","",$P$18))</f>
        <v>500000</v>
      </c>
      <c r="AG576" s="61">
        <f t="shared" si="1901"/>
        <v>500000</v>
      </c>
    </row>
    <row r="577" spans="1:33" x14ac:dyDescent="0.5500000000000000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60">
        <f>IF($C$15&gt;($M$3-$M$5)/-($G$3-$G$5),AC576+($C$15-($M$3-$M$5)/-($G$3-$G$5))/342,IFERROR(IF(AC576+((($M$3-$M$5)/($G$3-$G$5)*-1)-$C$15)/343&gt;($M$3-$M$5)/-($G$3-$G$5),MAX($AC$31:AC576),AC576+((($M$3-$M$5)/($G$3-$G$5)*-1)-$C$15)/343),MAX($AC$31:AC576)))</f>
        <v>145.48104956268375</v>
      </c>
      <c r="AD577" s="61">
        <f t="shared" ref="AD577" si="1902">IF(AC577="","",AC577*$G$5+$M$5)</f>
        <v>190962.09912536747</v>
      </c>
      <c r="AE577" s="60">
        <f>IF($C$15&gt;($M$3-$M$5)/-($G$3-$G$5),"",IFERROR(IF(AE576+(($M$3-$M$5)/($G$3-$G$5)*-1)/343&gt;$AC$24,MAX($AE$31:AE576),AE576+((($M$3-$M$5)/($G$3-$G$5)*-1))/343),MAX($AE$31:AE576)))</f>
        <v>99.875052061640645</v>
      </c>
      <c r="AF577" s="61">
        <f t="shared" ref="AF577" si="1903">IF($C$15&gt;($M$3-$M$5)/-($G$3-$G$5),"",IF(AE577="","",AE577*$G$5+$M$5))</f>
        <v>99750.104123281286</v>
      </c>
      <c r="AG577" s="61">
        <f t="shared" ref="AG577" si="1904">IF($C$15&gt;($M$3-$M$5)/-($G$3-$G$5),"",IF(AE577="","",AE577*$G$3+$M$3))</f>
        <v>500624.73969179677</v>
      </c>
    </row>
    <row r="578" spans="1:33" x14ac:dyDescent="0.5500000000000000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60">
        <f t="shared" ref="AC578" si="1905">IFERROR(AC577,"")</f>
        <v>145.48104956268375</v>
      </c>
      <c r="AD578" s="61">
        <f t="shared" ref="AD578" si="1906">IF(AC578="","",AC578*$G$3+$M$3)</f>
        <v>272594.75218658126</v>
      </c>
      <c r="AE578" s="60">
        <f t="shared" ref="AE578" si="1907">IFERROR(AE577,"")</f>
        <v>99.875052061640645</v>
      </c>
      <c r="AF578" s="61">
        <f t="shared" ref="AF578:AG578" si="1908">IF($C$15&gt;($M$3-$M$5)/-($G$3-$G$5),"",IF(AE578="","",$P$18))</f>
        <v>500000</v>
      </c>
      <c r="AG578" s="61">
        <f t="shared" si="1908"/>
        <v>500000</v>
      </c>
    </row>
    <row r="579" spans="1:33" x14ac:dyDescent="0.5500000000000000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60">
        <f>IF($C$15&gt;($M$3-$M$5)/-($G$3-$G$5),AC578+($C$15-($M$3-$M$5)/-($G$3-$G$5))/342,IFERROR(IF(AC578+((($M$3-$M$5)/($G$3-$G$5)*-1)-$C$15)/343&gt;($M$3-$M$5)/-($G$3-$G$5),MAX($AC$31:AC578),AC578+((($M$3-$M$5)/($G$3-$G$5)*-1)-$C$15)/343),MAX($AC$31:AC578)))</f>
        <v>145.64764681382911</v>
      </c>
      <c r="AD579" s="61">
        <f t="shared" ref="AD579" si="1909">IF(AC579="","",AC579*$G$5+$M$5)</f>
        <v>191295.29362765822</v>
      </c>
      <c r="AE579" s="60">
        <f>IF($C$15&gt;($M$3-$M$5)/-($G$3-$G$5),"",IFERROR(IF(AE578+(($M$3-$M$5)/($G$3-$G$5)*-1)/343&gt;$AC$24,MAX($AE$31:AE578),AE578+((($M$3-$M$5)/($G$3-$G$5)*-1))/343),MAX($AE$31:AE578)))</f>
        <v>99.875052061640645</v>
      </c>
      <c r="AF579" s="61">
        <f t="shared" ref="AF579" si="1910">IF($C$15&gt;($M$3-$M$5)/-($G$3-$G$5),"",IF(AE579="","",AE579*$G$5+$M$5))</f>
        <v>99750.104123281286</v>
      </c>
      <c r="AG579" s="61">
        <f t="shared" ref="AG579" si="1911">IF($C$15&gt;($M$3-$M$5)/-($G$3-$G$5),"",IF(AE579="","",AE579*$G$3+$M$3))</f>
        <v>500624.73969179677</v>
      </c>
    </row>
    <row r="580" spans="1:33" x14ac:dyDescent="0.5500000000000000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60">
        <f t="shared" ref="AC580" si="1912">IFERROR(AC579,"")</f>
        <v>145.64764681382911</v>
      </c>
      <c r="AD580" s="61">
        <f t="shared" ref="AD580" si="1913">IF(AC580="","",AC580*$G$3+$M$3)</f>
        <v>271761.76593085448</v>
      </c>
      <c r="AE580" s="60">
        <f t="shared" ref="AE580" si="1914">IFERROR(AE579,"")</f>
        <v>99.875052061640645</v>
      </c>
      <c r="AF580" s="61">
        <f t="shared" ref="AF580:AG580" si="1915">IF($C$15&gt;($M$3-$M$5)/-($G$3-$G$5),"",IF(AE580="","",$P$18))</f>
        <v>500000</v>
      </c>
      <c r="AG580" s="61">
        <f t="shared" si="1915"/>
        <v>500000</v>
      </c>
    </row>
    <row r="581" spans="1:33" x14ac:dyDescent="0.5500000000000000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60">
        <f>IF($C$15&gt;($M$3-$M$5)/-($G$3-$G$5),AC580+($C$15-($M$3-$M$5)/-($G$3-$G$5))/342,IFERROR(IF(AC580+((($M$3-$M$5)/($G$3-$G$5)*-1)-$C$15)/343&gt;($M$3-$M$5)/-($G$3-$G$5),MAX($AC$31:AC580),AC580+((($M$3-$M$5)/($G$3-$G$5)*-1)-$C$15)/343),MAX($AC$31:AC580)))</f>
        <v>145.81424406497447</v>
      </c>
      <c r="AD581" s="61">
        <f t="shared" ref="AD581" si="1916">IF(AC581="","",AC581*$G$5+$M$5)</f>
        <v>191628.48812994896</v>
      </c>
      <c r="AE581" s="60">
        <f>IF($C$15&gt;($M$3-$M$5)/-($G$3-$G$5),"",IFERROR(IF(AE580+(($M$3-$M$5)/($G$3-$G$5)*-1)/343&gt;$AC$24,MAX($AE$31:AE580),AE580+((($M$3-$M$5)/($G$3-$G$5)*-1))/343),MAX($AE$31:AE580)))</f>
        <v>99.875052061640645</v>
      </c>
      <c r="AF581" s="61">
        <f t="shared" ref="AF581" si="1917">IF($C$15&gt;($M$3-$M$5)/-($G$3-$G$5),"",IF(AE581="","",AE581*$G$5+$M$5))</f>
        <v>99750.104123281286</v>
      </c>
      <c r="AG581" s="61">
        <f t="shared" ref="AG581" si="1918">IF($C$15&gt;($M$3-$M$5)/-($G$3-$G$5),"",IF(AE581="","",AE581*$G$3+$M$3))</f>
        <v>500624.73969179677</v>
      </c>
    </row>
    <row r="582" spans="1:33" x14ac:dyDescent="0.5500000000000000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60">
        <f t="shared" ref="AC582" si="1919">IFERROR(AC581,"")</f>
        <v>145.81424406497447</v>
      </c>
      <c r="AD582" s="61">
        <f t="shared" ref="AD582" si="1920">IF(AC582="","",AC582*$G$3+$M$3)</f>
        <v>270928.77967512759</v>
      </c>
      <c r="AE582" s="60">
        <f t="shared" ref="AE582" si="1921">IFERROR(AE581,"")</f>
        <v>99.875052061640645</v>
      </c>
      <c r="AF582" s="61">
        <f t="shared" ref="AF582:AG582" si="1922">IF($C$15&gt;($M$3-$M$5)/-($G$3-$G$5),"",IF(AE582="","",$P$18))</f>
        <v>500000</v>
      </c>
      <c r="AG582" s="61">
        <f t="shared" si="1922"/>
        <v>500000</v>
      </c>
    </row>
    <row r="583" spans="1:33" x14ac:dyDescent="0.5500000000000000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60">
        <f>IF($C$15&gt;($M$3-$M$5)/-($G$3-$G$5),AC582+($C$15-($M$3-$M$5)/-($G$3-$G$5))/342,IFERROR(IF(AC582+((($M$3-$M$5)/($G$3-$G$5)*-1)-$C$15)/343&gt;($M$3-$M$5)/-($G$3-$G$5),MAX($AC$31:AC582),AC582+((($M$3-$M$5)/($G$3-$G$5)*-1)-$C$15)/343),MAX($AC$31:AC582)))</f>
        <v>145.98084131611984</v>
      </c>
      <c r="AD583" s="61">
        <f t="shared" ref="AD583" si="1923">IF(AC583="","",AC583*$G$5+$M$5)</f>
        <v>191961.68263223965</v>
      </c>
      <c r="AE583" s="60">
        <f>IF($C$15&gt;($M$3-$M$5)/-($G$3-$G$5),"",IFERROR(IF(AE582+(($M$3-$M$5)/($G$3-$G$5)*-1)/343&gt;$AC$24,MAX($AE$31:AE582),AE582+((($M$3-$M$5)/($G$3-$G$5)*-1))/343),MAX($AE$31:AE582)))</f>
        <v>99.875052061640645</v>
      </c>
      <c r="AF583" s="61">
        <f t="shared" ref="AF583" si="1924">IF($C$15&gt;($M$3-$M$5)/-($G$3-$G$5),"",IF(AE583="","",AE583*$G$5+$M$5))</f>
        <v>99750.104123281286</v>
      </c>
      <c r="AG583" s="61">
        <f t="shared" ref="AG583" si="1925">IF($C$15&gt;($M$3-$M$5)/-($G$3-$G$5),"",IF(AE583="","",AE583*$G$3+$M$3))</f>
        <v>500624.73969179677</v>
      </c>
    </row>
    <row r="584" spans="1:33" x14ac:dyDescent="0.5500000000000000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60">
        <f t="shared" ref="AC584" si="1926">IFERROR(AC583,"")</f>
        <v>145.98084131611984</v>
      </c>
      <c r="AD584" s="61">
        <f t="shared" ref="AD584" si="1927">IF(AC584="","",AC584*$G$3+$M$3)</f>
        <v>270095.79341940081</v>
      </c>
      <c r="AE584" s="60">
        <f t="shared" ref="AE584" si="1928">IFERROR(AE583,"")</f>
        <v>99.875052061640645</v>
      </c>
      <c r="AF584" s="61">
        <f t="shared" ref="AF584:AG584" si="1929">IF($C$15&gt;($M$3-$M$5)/-($G$3-$G$5),"",IF(AE584="","",$P$18))</f>
        <v>500000</v>
      </c>
      <c r="AG584" s="61">
        <f t="shared" si="1929"/>
        <v>500000</v>
      </c>
    </row>
    <row r="585" spans="1:33" x14ac:dyDescent="0.5500000000000000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60">
        <f>IF($C$15&gt;($M$3-$M$5)/-($G$3-$G$5),AC584+($C$15-($M$3-$M$5)/-($G$3-$G$5))/342,IFERROR(IF(AC584+((($M$3-$M$5)/($G$3-$G$5)*-1)-$C$15)/343&gt;($M$3-$M$5)/-($G$3-$G$5),MAX($AC$31:AC584),AC584+((($M$3-$M$5)/($G$3-$G$5)*-1)-$C$15)/343),MAX($AC$31:AC584)))</f>
        <v>146.1474385672652</v>
      </c>
      <c r="AD585" s="61">
        <f t="shared" ref="AD585" si="1930">IF(AC585="","",AC585*$G$5+$M$5)</f>
        <v>192294.8771345304</v>
      </c>
      <c r="AE585" s="60">
        <f>IF($C$15&gt;($M$3-$M$5)/-($G$3-$G$5),"",IFERROR(IF(AE584+(($M$3-$M$5)/($G$3-$G$5)*-1)/343&gt;$AC$24,MAX($AE$31:AE584),AE584+((($M$3-$M$5)/($G$3-$G$5)*-1))/343),MAX($AE$31:AE584)))</f>
        <v>99.875052061640645</v>
      </c>
      <c r="AF585" s="61">
        <f t="shared" ref="AF585" si="1931">IF($C$15&gt;($M$3-$M$5)/-($G$3-$G$5),"",IF(AE585="","",AE585*$G$5+$M$5))</f>
        <v>99750.104123281286</v>
      </c>
      <c r="AG585" s="61">
        <f t="shared" ref="AG585" si="1932">IF($C$15&gt;($M$3-$M$5)/-($G$3-$G$5),"",IF(AE585="","",AE585*$G$3+$M$3))</f>
        <v>500624.73969179677</v>
      </c>
    </row>
    <row r="586" spans="1:33" x14ac:dyDescent="0.5500000000000000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60">
        <f t="shared" ref="AC586" si="1933">IFERROR(AC585,"")</f>
        <v>146.1474385672652</v>
      </c>
      <c r="AD586" s="61">
        <f t="shared" ref="AD586" si="1934">IF(AC586="","",AC586*$G$3+$M$3)</f>
        <v>269262.80716367404</v>
      </c>
      <c r="AE586" s="60">
        <f t="shared" ref="AE586" si="1935">IFERROR(AE585,"")</f>
        <v>99.875052061640645</v>
      </c>
      <c r="AF586" s="61">
        <f t="shared" ref="AF586:AG586" si="1936">IF($C$15&gt;($M$3-$M$5)/-($G$3-$G$5),"",IF(AE586="","",$P$18))</f>
        <v>500000</v>
      </c>
      <c r="AG586" s="61">
        <f t="shared" si="1936"/>
        <v>500000</v>
      </c>
    </row>
    <row r="587" spans="1:33" x14ac:dyDescent="0.5500000000000000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60">
        <f>IF($C$15&gt;($M$3-$M$5)/-($G$3-$G$5),AC586+($C$15-($M$3-$M$5)/-($G$3-$G$5))/342,IFERROR(IF(AC586+((($M$3-$M$5)/($G$3-$G$5)*-1)-$C$15)/343&gt;($M$3-$M$5)/-($G$3-$G$5),MAX($AC$31:AC586),AC586+((($M$3-$M$5)/($G$3-$G$5)*-1)-$C$15)/343),MAX($AC$31:AC586)))</f>
        <v>146.31403581841056</v>
      </c>
      <c r="AD587" s="61">
        <f t="shared" ref="AD587" si="1937">IF(AC587="","",AC587*$G$5+$M$5)</f>
        <v>192628.07163682114</v>
      </c>
      <c r="AE587" s="60">
        <f>IF($C$15&gt;($M$3-$M$5)/-($G$3-$G$5),"",IFERROR(IF(AE586+(($M$3-$M$5)/($G$3-$G$5)*-1)/343&gt;$AC$24,MAX($AE$31:AE586),AE586+((($M$3-$M$5)/($G$3-$G$5)*-1))/343),MAX($AE$31:AE586)))</f>
        <v>99.875052061640645</v>
      </c>
      <c r="AF587" s="61">
        <f t="shared" ref="AF587" si="1938">IF($C$15&gt;($M$3-$M$5)/-($G$3-$G$5),"",IF(AE587="","",AE587*$G$5+$M$5))</f>
        <v>99750.104123281286</v>
      </c>
      <c r="AG587" s="61">
        <f t="shared" ref="AG587" si="1939">IF($C$15&gt;($M$3-$M$5)/-($G$3-$G$5),"",IF(AE587="","",AE587*$G$3+$M$3))</f>
        <v>500624.73969179677</v>
      </c>
    </row>
    <row r="588" spans="1:33" x14ac:dyDescent="0.5500000000000000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60">
        <f t="shared" ref="AC588" si="1940">IFERROR(AC587,"")</f>
        <v>146.31403581841056</v>
      </c>
      <c r="AD588" s="61">
        <f t="shared" ref="AD588" si="1941">IF(AC588="","",AC588*$G$3+$M$3)</f>
        <v>268429.82090794726</v>
      </c>
      <c r="AE588" s="60">
        <f t="shared" ref="AE588" si="1942">IFERROR(AE587,"")</f>
        <v>99.875052061640645</v>
      </c>
      <c r="AF588" s="61">
        <f t="shared" ref="AF588:AG588" si="1943">IF($C$15&gt;($M$3-$M$5)/-($G$3-$G$5),"",IF(AE588="","",$P$18))</f>
        <v>500000</v>
      </c>
      <c r="AG588" s="61">
        <f t="shared" si="1943"/>
        <v>500000</v>
      </c>
    </row>
    <row r="589" spans="1:33" x14ac:dyDescent="0.5500000000000000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60">
        <f>IF($C$15&gt;($M$3-$M$5)/-($G$3-$G$5),AC588+($C$15-($M$3-$M$5)/-($G$3-$G$5))/342,IFERROR(IF(AC588+((($M$3-$M$5)/($G$3-$G$5)*-1)-$C$15)/343&gt;($M$3-$M$5)/-($G$3-$G$5),MAX($AC$31:AC588),AC588+((($M$3-$M$5)/($G$3-$G$5)*-1)-$C$15)/343),MAX($AC$31:AC588)))</f>
        <v>146.48063306955592</v>
      </c>
      <c r="AD589" s="61">
        <f t="shared" ref="AD589" si="1944">IF(AC589="","",AC589*$G$5+$M$5)</f>
        <v>192961.26613911183</v>
      </c>
      <c r="AE589" s="60">
        <f>IF($C$15&gt;($M$3-$M$5)/-($G$3-$G$5),"",IFERROR(IF(AE588+(($M$3-$M$5)/($G$3-$G$5)*-1)/343&gt;$AC$24,MAX($AE$31:AE588),AE588+((($M$3-$M$5)/($G$3-$G$5)*-1))/343),MAX($AE$31:AE588)))</f>
        <v>99.875052061640645</v>
      </c>
      <c r="AF589" s="61">
        <f t="shared" ref="AF589" si="1945">IF($C$15&gt;($M$3-$M$5)/-($G$3-$G$5),"",IF(AE589="","",AE589*$G$5+$M$5))</f>
        <v>99750.104123281286</v>
      </c>
      <c r="AG589" s="61">
        <f t="shared" ref="AG589" si="1946">IF($C$15&gt;($M$3-$M$5)/-($G$3-$G$5),"",IF(AE589="","",AE589*$G$3+$M$3))</f>
        <v>500624.73969179677</v>
      </c>
    </row>
    <row r="590" spans="1:33" x14ac:dyDescent="0.5500000000000000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60">
        <f t="shared" ref="AC590" si="1947">IFERROR(AC589,"")</f>
        <v>146.48063306955592</v>
      </c>
      <c r="AD590" s="61">
        <f t="shared" ref="AD590" si="1948">IF(AC590="","",AC590*$G$3+$M$3)</f>
        <v>267596.83465222036</v>
      </c>
      <c r="AE590" s="60">
        <f t="shared" ref="AE590" si="1949">IFERROR(AE589,"")</f>
        <v>99.875052061640645</v>
      </c>
      <c r="AF590" s="61">
        <f t="shared" ref="AF590:AG590" si="1950">IF($C$15&gt;($M$3-$M$5)/-($G$3-$G$5),"",IF(AE590="","",$P$18))</f>
        <v>500000</v>
      </c>
      <c r="AG590" s="61">
        <f t="shared" si="1950"/>
        <v>500000</v>
      </c>
    </row>
    <row r="591" spans="1:33" x14ac:dyDescent="0.5500000000000000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60">
        <f>IF($C$15&gt;($M$3-$M$5)/-($G$3-$G$5),AC590+($C$15-($M$3-$M$5)/-($G$3-$G$5))/342,IFERROR(IF(AC590+((($M$3-$M$5)/($G$3-$G$5)*-1)-$C$15)/343&gt;($M$3-$M$5)/-($G$3-$G$5),MAX($AC$31:AC590),AC590+((($M$3-$M$5)/($G$3-$G$5)*-1)-$C$15)/343),MAX($AC$31:AC590)))</f>
        <v>146.64723032070128</v>
      </c>
      <c r="AD591" s="61">
        <f t="shared" ref="AD591" si="1951">IF(AC591="","",AC591*$G$5+$M$5)</f>
        <v>193294.46064140258</v>
      </c>
      <c r="AE591" s="60">
        <f>IF($C$15&gt;($M$3-$M$5)/-($G$3-$G$5),"",IFERROR(IF(AE590+(($M$3-$M$5)/($G$3-$G$5)*-1)/343&gt;$AC$24,MAX($AE$31:AE590),AE590+((($M$3-$M$5)/($G$3-$G$5)*-1))/343),MAX($AE$31:AE590)))</f>
        <v>99.875052061640645</v>
      </c>
      <c r="AF591" s="61">
        <f t="shared" ref="AF591" si="1952">IF($C$15&gt;($M$3-$M$5)/-($G$3-$G$5),"",IF(AE591="","",AE591*$G$5+$M$5))</f>
        <v>99750.104123281286</v>
      </c>
      <c r="AG591" s="61">
        <f t="shared" ref="AG591" si="1953">IF($C$15&gt;($M$3-$M$5)/-($G$3-$G$5),"",IF(AE591="","",AE591*$G$3+$M$3))</f>
        <v>500624.73969179677</v>
      </c>
    </row>
    <row r="592" spans="1:33" x14ac:dyDescent="0.5500000000000000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60">
        <f t="shared" ref="AC592" si="1954">IFERROR(AC591,"")</f>
        <v>146.64723032070128</v>
      </c>
      <c r="AD592" s="61">
        <f t="shared" ref="AD592" si="1955">IF(AC592="","",AC592*$G$3+$M$3)</f>
        <v>266763.84839649359</v>
      </c>
      <c r="AE592" s="60">
        <f t="shared" ref="AE592" si="1956">IFERROR(AE591,"")</f>
        <v>99.875052061640645</v>
      </c>
      <c r="AF592" s="61">
        <f t="shared" ref="AF592:AG592" si="1957">IF($C$15&gt;($M$3-$M$5)/-($G$3-$G$5),"",IF(AE592="","",$P$18))</f>
        <v>500000</v>
      </c>
      <c r="AG592" s="61">
        <f t="shared" si="1957"/>
        <v>500000</v>
      </c>
    </row>
    <row r="593" spans="1:33" x14ac:dyDescent="0.5500000000000000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60">
        <f>IF($C$15&gt;($M$3-$M$5)/-($G$3-$G$5),AC592+($C$15-($M$3-$M$5)/-($G$3-$G$5))/342,IFERROR(IF(AC592+((($M$3-$M$5)/($G$3-$G$5)*-1)-$C$15)/343&gt;($M$3-$M$5)/-($G$3-$G$5),MAX($AC$31:AC592),AC592+((($M$3-$M$5)/($G$3-$G$5)*-1)-$C$15)/343),MAX($AC$31:AC592)))</f>
        <v>146.81382757184664</v>
      </c>
      <c r="AD593" s="61">
        <f t="shared" ref="AD593" si="1958">IF(AC593="","",AC593*$G$5+$M$5)</f>
        <v>193627.65514369326</v>
      </c>
      <c r="AE593" s="60">
        <f>IF($C$15&gt;($M$3-$M$5)/-($G$3-$G$5),"",IFERROR(IF(AE592+(($M$3-$M$5)/($G$3-$G$5)*-1)/343&gt;$AC$24,MAX($AE$31:AE592),AE592+((($M$3-$M$5)/($G$3-$G$5)*-1))/343),MAX($AE$31:AE592)))</f>
        <v>99.875052061640645</v>
      </c>
      <c r="AF593" s="61">
        <f t="shared" ref="AF593" si="1959">IF($C$15&gt;($M$3-$M$5)/-($G$3-$G$5),"",IF(AE593="","",AE593*$G$5+$M$5))</f>
        <v>99750.104123281286</v>
      </c>
      <c r="AG593" s="61">
        <f t="shared" ref="AG593" si="1960">IF($C$15&gt;($M$3-$M$5)/-($G$3-$G$5),"",IF(AE593="","",AE593*$G$3+$M$3))</f>
        <v>500624.73969179677</v>
      </c>
    </row>
    <row r="594" spans="1:33" x14ac:dyDescent="0.5500000000000000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60">
        <f t="shared" ref="AC594" si="1961">IFERROR(AC593,"")</f>
        <v>146.81382757184664</v>
      </c>
      <c r="AD594" s="61">
        <f t="shared" ref="AD594" si="1962">IF(AC594="","",AC594*$G$3+$M$3)</f>
        <v>265930.86214076681</v>
      </c>
      <c r="AE594" s="60">
        <f t="shared" ref="AE594" si="1963">IFERROR(AE593,"")</f>
        <v>99.875052061640645</v>
      </c>
      <c r="AF594" s="61">
        <f t="shared" ref="AF594:AG594" si="1964">IF($C$15&gt;($M$3-$M$5)/-($G$3-$G$5),"",IF(AE594="","",$P$18))</f>
        <v>500000</v>
      </c>
      <c r="AG594" s="61">
        <f t="shared" si="1964"/>
        <v>500000</v>
      </c>
    </row>
    <row r="595" spans="1:33" x14ac:dyDescent="0.5500000000000000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60">
        <f>IF($C$15&gt;($M$3-$M$5)/-($G$3-$G$5),AC594+($C$15-($M$3-$M$5)/-($G$3-$G$5))/342,IFERROR(IF(AC594+((($M$3-$M$5)/($G$3-$G$5)*-1)-$C$15)/343&gt;($M$3-$M$5)/-($G$3-$G$5),MAX($AC$31:AC594),AC594+((($M$3-$M$5)/($G$3-$G$5)*-1)-$C$15)/343),MAX($AC$31:AC594)))</f>
        <v>146.98042482299201</v>
      </c>
      <c r="AD595" s="61">
        <f t="shared" ref="AD595" si="1965">IF(AC595="","",AC595*$G$5+$M$5)</f>
        <v>193960.84964598401</v>
      </c>
      <c r="AE595" s="60">
        <f>IF($C$15&gt;($M$3-$M$5)/-($G$3-$G$5),"",IFERROR(IF(AE594+(($M$3-$M$5)/($G$3-$G$5)*-1)/343&gt;$AC$24,MAX($AE$31:AE594),AE594+((($M$3-$M$5)/($G$3-$G$5)*-1))/343),MAX($AE$31:AE594)))</f>
        <v>99.875052061640645</v>
      </c>
      <c r="AF595" s="61">
        <f t="shared" ref="AF595" si="1966">IF($C$15&gt;($M$3-$M$5)/-($G$3-$G$5),"",IF(AE595="","",AE595*$G$5+$M$5))</f>
        <v>99750.104123281286</v>
      </c>
      <c r="AG595" s="61">
        <f t="shared" ref="AG595" si="1967">IF($C$15&gt;($M$3-$M$5)/-($G$3-$G$5),"",IF(AE595="","",AE595*$G$3+$M$3))</f>
        <v>500624.73969179677</v>
      </c>
    </row>
    <row r="596" spans="1:33" x14ac:dyDescent="0.5500000000000000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60">
        <f t="shared" ref="AC596" si="1968">IFERROR(AC595,"")</f>
        <v>146.98042482299201</v>
      </c>
      <c r="AD596" s="61">
        <f t="shared" ref="AD596" si="1969">IF(AC596="","",AC596*$G$3+$M$3)</f>
        <v>265097.87588503992</v>
      </c>
      <c r="AE596" s="60">
        <f t="shared" ref="AE596" si="1970">IFERROR(AE595,"")</f>
        <v>99.875052061640645</v>
      </c>
      <c r="AF596" s="61">
        <f t="shared" ref="AF596:AG596" si="1971">IF($C$15&gt;($M$3-$M$5)/-($G$3-$G$5),"",IF(AE596="","",$P$18))</f>
        <v>500000</v>
      </c>
      <c r="AG596" s="61">
        <f t="shared" si="1971"/>
        <v>500000</v>
      </c>
    </row>
    <row r="597" spans="1:33" x14ac:dyDescent="0.5500000000000000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60">
        <f>IF($C$15&gt;($M$3-$M$5)/-($G$3-$G$5),AC596+($C$15-($M$3-$M$5)/-($G$3-$G$5))/342,IFERROR(IF(AC596+((($M$3-$M$5)/($G$3-$G$5)*-1)-$C$15)/343&gt;($M$3-$M$5)/-($G$3-$G$5),MAX($AC$31:AC596),AC596+((($M$3-$M$5)/($G$3-$G$5)*-1)-$C$15)/343),MAX($AC$31:AC596)))</f>
        <v>147.14702207413737</v>
      </c>
      <c r="AD597" s="61">
        <f t="shared" ref="AD597" si="1972">IF(AC597="","",AC597*$G$5+$M$5)</f>
        <v>194294.04414827476</v>
      </c>
      <c r="AE597" s="60">
        <f>IF($C$15&gt;($M$3-$M$5)/-($G$3-$G$5),"",IFERROR(IF(AE596+(($M$3-$M$5)/($G$3-$G$5)*-1)/343&gt;$AC$24,MAX($AE$31:AE596),AE596+((($M$3-$M$5)/($G$3-$G$5)*-1))/343),MAX($AE$31:AE596)))</f>
        <v>99.875052061640645</v>
      </c>
      <c r="AF597" s="61">
        <f t="shared" ref="AF597" si="1973">IF($C$15&gt;($M$3-$M$5)/-($G$3-$G$5),"",IF(AE597="","",AE597*$G$5+$M$5))</f>
        <v>99750.104123281286</v>
      </c>
      <c r="AG597" s="61">
        <f t="shared" ref="AG597" si="1974">IF($C$15&gt;($M$3-$M$5)/-($G$3-$G$5),"",IF(AE597="","",AE597*$G$3+$M$3))</f>
        <v>500624.73969179677</v>
      </c>
    </row>
    <row r="598" spans="1:33" x14ac:dyDescent="0.5500000000000000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60">
        <f t="shared" ref="AC598" si="1975">IFERROR(AC597,"")</f>
        <v>147.14702207413737</v>
      </c>
      <c r="AD598" s="61">
        <f t="shared" ref="AD598" si="1976">IF(AC598="","",AC598*$G$3+$M$3)</f>
        <v>264264.88962931314</v>
      </c>
      <c r="AE598" s="60">
        <f t="shared" ref="AE598" si="1977">IFERROR(AE597,"")</f>
        <v>99.875052061640645</v>
      </c>
      <c r="AF598" s="61">
        <f t="shared" ref="AF598:AG598" si="1978">IF($C$15&gt;($M$3-$M$5)/-($G$3-$G$5),"",IF(AE598="","",$P$18))</f>
        <v>500000</v>
      </c>
      <c r="AG598" s="61">
        <f t="shared" si="1978"/>
        <v>500000</v>
      </c>
    </row>
    <row r="599" spans="1:33" x14ac:dyDescent="0.5500000000000000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60">
        <f>IF($C$15&gt;($M$3-$M$5)/-($G$3-$G$5),AC598+($C$15-($M$3-$M$5)/-($G$3-$G$5))/342,IFERROR(IF(AC598+((($M$3-$M$5)/($G$3-$G$5)*-1)-$C$15)/343&gt;($M$3-$M$5)/-($G$3-$G$5),MAX($AC$31:AC598),AC598+((($M$3-$M$5)/($G$3-$G$5)*-1)-$C$15)/343),MAX($AC$31:AC598)))</f>
        <v>147.31361932528273</v>
      </c>
      <c r="AD599" s="61">
        <f t="shared" ref="AD599" si="1979">IF(AC599="","",AC599*$G$5+$M$5)</f>
        <v>194627.23865056544</v>
      </c>
      <c r="AE599" s="60">
        <f>IF($C$15&gt;($M$3-$M$5)/-($G$3-$G$5),"",IFERROR(IF(AE598+(($M$3-$M$5)/($G$3-$G$5)*-1)/343&gt;$AC$24,MAX($AE$31:AE598),AE598+((($M$3-$M$5)/($G$3-$G$5)*-1))/343),MAX($AE$31:AE598)))</f>
        <v>99.875052061640645</v>
      </c>
      <c r="AF599" s="61">
        <f t="shared" ref="AF599" si="1980">IF($C$15&gt;($M$3-$M$5)/-($G$3-$G$5),"",IF(AE599="","",AE599*$G$5+$M$5))</f>
        <v>99750.104123281286</v>
      </c>
      <c r="AG599" s="61">
        <f t="shared" ref="AG599" si="1981">IF($C$15&gt;($M$3-$M$5)/-($G$3-$G$5),"",IF(AE599="","",AE599*$G$3+$M$3))</f>
        <v>500624.73969179677</v>
      </c>
    </row>
    <row r="600" spans="1:33" x14ac:dyDescent="0.5500000000000000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60">
        <f t="shared" ref="AC600" si="1982">IFERROR(AC599,"")</f>
        <v>147.31361932528273</v>
      </c>
      <c r="AD600" s="61">
        <f t="shared" ref="AD600" si="1983">IF(AC600="","",AC600*$G$3+$M$3)</f>
        <v>263431.90337358636</v>
      </c>
      <c r="AE600" s="60">
        <f t="shared" ref="AE600" si="1984">IFERROR(AE599,"")</f>
        <v>99.875052061640645</v>
      </c>
      <c r="AF600" s="61">
        <f t="shared" ref="AF600:AG600" si="1985">IF($C$15&gt;($M$3-$M$5)/-($G$3-$G$5),"",IF(AE600="","",$P$18))</f>
        <v>500000</v>
      </c>
      <c r="AG600" s="61">
        <f t="shared" si="1985"/>
        <v>500000</v>
      </c>
    </row>
    <row r="601" spans="1:33" x14ac:dyDescent="0.5500000000000000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60">
        <f>IF($C$15&gt;($M$3-$M$5)/-($G$3-$G$5),AC600+($C$15-($M$3-$M$5)/-($G$3-$G$5))/342,IFERROR(IF(AC600+((($M$3-$M$5)/($G$3-$G$5)*-1)-$C$15)/343&gt;($M$3-$M$5)/-($G$3-$G$5),MAX($AC$31:AC600),AC600+((($M$3-$M$5)/($G$3-$G$5)*-1)-$C$15)/343),MAX($AC$31:AC600)))</f>
        <v>147.48021657642809</v>
      </c>
      <c r="AD601" s="61">
        <f t="shared" ref="AD601" si="1986">IF(AC601="","",AC601*$G$5+$M$5)</f>
        <v>194960.43315285619</v>
      </c>
      <c r="AE601" s="60">
        <f>IF($C$15&gt;($M$3-$M$5)/-($G$3-$G$5),"",IFERROR(IF(AE600+(($M$3-$M$5)/($G$3-$G$5)*-1)/343&gt;$AC$24,MAX($AE$31:AE600),AE600+((($M$3-$M$5)/($G$3-$G$5)*-1))/343),MAX($AE$31:AE600)))</f>
        <v>99.875052061640645</v>
      </c>
      <c r="AF601" s="61">
        <f t="shared" ref="AF601" si="1987">IF($C$15&gt;($M$3-$M$5)/-($G$3-$G$5),"",IF(AE601="","",AE601*$G$5+$M$5))</f>
        <v>99750.104123281286</v>
      </c>
      <c r="AG601" s="61">
        <f t="shared" ref="AG601" si="1988">IF($C$15&gt;($M$3-$M$5)/-($G$3-$G$5),"",IF(AE601="","",AE601*$G$3+$M$3))</f>
        <v>500624.73969179677</v>
      </c>
    </row>
    <row r="602" spans="1:33" x14ac:dyDescent="0.5500000000000000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60">
        <f t="shared" ref="AC602" si="1989">IFERROR(AC601,"")</f>
        <v>147.48021657642809</v>
      </c>
      <c r="AD602" s="61">
        <f t="shared" ref="AD602" si="1990">IF(AC602="","",AC602*$G$3+$M$3)</f>
        <v>262598.91711785959</v>
      </c>
      <c r="AE602" s="60">
        <f t="shared" ref="AE602" si="1991">IFERROR(AE601,"")</f>
        <v>99.875052061640645</v>
      </c>
      <c r="AF602" s="61">
        <f t="shared" ref="AF602:AG602" si="1992">IF($C$15&gt;($M$3-$M$5)/-($G$3-$G$5),"",IF(AE602="","",$P$18))</f>
        <v>500000</v>
      </c>
      <c r="AG602" s="61">
        <f t="shared" si="1992"/>
        <v>500000</v>
      </c>
    </row>
    <row r="603" spans="1:33" x14ac:dyDescent="0.5500000000000000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60">
        <f>IF($C$15&gt;($M$3-$M$5)/-($G$3-$G$5),AC602+($C$15-($M$3-$M$5)/-($G$3-$G$5))/342,IFERROR(IF(AC602+((($M$3-$M$5)/($G$3-$G$5)*-1)-$C$15)/343&gt;($M$3-$M$5)/-($G$3-$G$5),MAX($AC$31:AC602),AC602+((($M$3-$M$5)/($G$3-$G$5)*-1)-$C$15)/343),MAX($AC$31:AC602)))</f>
        <v>147.64681382757345</v>
      </c>
      <c r="AD603" s="61">
        <f t="shared" ref="AD603" si="1993">IF(AC603="","",AC603*$G$5+$M$5)</f>
        <v>195293.62765514693</v>
      </c>
      <c r="AE603" s="60">
        <f>IF($C$15&gt;($M$3-$M$5)/-($G$3-$G$5),"",IFERROR(IF(AE602+(($M$3-$M$5)/($G$3-$G$5)*-1)/343&gt;$AC$24,MAX($AE$31:AE602),AE602+((($M$3-$M$5)/($G$3-$G$5)*-1))/343),MAX($AE$31:AE602)))</f>
        <v>99.875052061640645</v>
      </c>
      <c r="AF603" s="61">
        <f t="shared" ref="AF603" si="1994">IF($C$15&gt;($M$3-$M$5)/-($G$3-$G$5),"",IF(AE603="","",AE603*$G$5+$M$5))</f>
        <v>99750.104123281286</v>
      </c>
      <c r="AG603" s="61">
        <f t="shared" ref="AG603" si="1995">IF($C$15&gt;($M$3-$M$5)/-($G$3-$G$5),"",IF(AE603="","",AE603*$G$3+$M$3))</f>
        <v>500624.73969179677</v>
      </c>
    </row>
    <row r="604" spans="1:33" x14ac:dyDescent="0.550000000000000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60">
        <f t="shared" ref="AC604" si="1996">IFERROR(AC603,"")</f>
        <v>147.64681382757345</v>
      </c>
      <c r="AD604" s="61">
        <f t="shared" ref="AD604" si="1997">IF(AC604="","",AC604*$G$3+$M$3)</f>
        <v>261765.93086213269</v>
      </c>
      <c r="AE604" s="60">
        <f t="shared" ref="AE604" si="1998">IFERROR(AE603,"")</f>
        <v>99.875052061640645</v>
      </c>
      <c r="AF604" s="61">
        <f t="shared" ref="AF604:AG604" si="1999">IF($C$15&gt;($M$3-$M$5)/-($G$3-$G$5),"",IF(AE604="","",$P$18))</f>
        <v>500000</v>
      </c>
      <c r="AG604" s="61">
        <f t="shared" si="1999"/>
        <v>500000</v>
      </c>
    </row>
    <row r="605" spans="1:33" x14ac:dyDescent="0.5500000000000000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60">
        <f>IF($C$15&gt;($M$3-$M$5)/-($G$3-$G$5),AC604+($C$15-($M$3-$M$5)/-($G$3-$G$5))/342,IFERROR(IF(AC604+((($M$3-$M$5)/($G$3-$G$5)*-1)-$C$15)/343&gt;($M$3-$M$5)/-($G$3-$G$5),MAX($AC$31:AC604),AC604+((($M$3-$M$5)/($G$3-$G$5)*-1)-$C$15)/343),MAX($AC$31:AC604)))</f>
        <v>147.81341107871881</v>
      </c>
      <c r="AD605" s="61">
        <f t="shared" ref="AD605" si="2000">IF(AC605="","",AC605*$G$5+$M$5)</f>
        <v>195626.82215743762</v>
      </c>
      <c r="AE605" s="60">
        <f>IF($C$15&gt;($M$3-$M$5)/-($G$3-$G$5),"",IFERROR(IF(AE604+(($M$3-$M$5)/($G$3-$G$5)*-1)/343&gt;$AC$24,MAX($AE$31:AE604),AE604+((($M$3-$M$5)/($G$3-$G$5)*-1))/343),MAX($AE$31:AE604)))</f>
        <v>99.875052061640645</v>
      </c>
      <c r="AF605" s="61">
        <f t="shared" ref="AF605" si="2001">IF($C$15&gt;($M$3-$M$5)/-($G$3-$G$5),"",IF(AE605="","",AE605*$G$5+$M$5))</f>
        <v>99750.104123281286</v>
      </c>
      <c r="AG605" s="61">
        <f t="shared" ref="AG605" si="2002">IF($C$15&gt;($M$3-$M$5)/-($G$3-$G$5),"",IF(AE605="","",AE605*$G$3+$M$3))</f>
        <v>500624.73969179677</v>
      </c>
    </row>
    <row r="606" spans="1:33" x14ac:dyDescent="0.5500000000000000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60">
        <f t="shared" ref="AC606" si="2003">IFERROR(AC605,"")</f>
        <v>147.81341107871881</v>
      </c>
      <c r="AD606" s="61">
        <f t="shared" ref="AD606" si="2004">IF(AC606="","",AC606*$G$3+$M$3)</f>
        <v>260932.94460640592</v>
      </c>
      <c r="AE606" s="60">
        <f t="shared" ref="AE606" si="2005">IFERROR(AE605,"")</f>
        <v>99.875052061640645</v>
      </c>
      <c r="AF606" s="61">
        <f t="shared" ref="AF606:AG606" si="2006">IF($C$15&gt;($M$3-$M$5)/-($G$3-$G$5),"",IF(AE606="","",$P$18))</f>
        <v>500000</v>
      </c>
      <c r="AG606" s="61">
        <f t="shared" si="2006"/>
        <v>500000</v>
      </c>
    </row>
    <row r="607" spans="1:33" x14ac:dyDescent="0.5500000000000000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60">
        <f>IF($C$15&gt;($M$3-$M$5)/-($G$3-$G$5),AC606+($C$15-($M$3-$M$5)/-($G$3-$G$5))/342,IFERROR(IF(AC606+((($M$3-$M$5)/($G$3-$G$5)*-1)-$C$15)/343&gt;($M$3-$M$5)/-($G$3-$G$5),MAX($AC$31:AC606),AC606+((($M$3-$M$5)/($G$3-$G$5)*-1)-$C$15)/343),MAX($AC$31:AC606)))</f>
        <v>147.98000832986418</v>
      </c>
      <c r="AD607" s="61">
        <f t="shared" ref="AD607" si="2007">IF(AC607="","",AC607*$G$5+$M$5)</f>
        <v>195960.01665972837</v>
      </c>
      <c r="AE607" s="60">
        <f>IF($C$15&gt;($M$3-$M$5)/-($G$3-$G$5),"",IFERROR(IF(AE606+(($M$3-$M$5)/($G$3-$G$5)*-1)/343&gt;$AC$24,MAX($AE$31:AE606),AE606+((($M$3-$M$5)/($G$3-$G$5)*-1))/343),MAX($AE$31:AE606)))</f>
        <v>99.875052061640645</v>
      </c>
      <c r="AF607" s="61">
        <f t="shared" ref="AF607" si="2008">IF($C$15&gt;($M$3-$M$5)/-($G$3-$G$5),"",IF(AE607="","",AE607*$G$5+$M$5))</f>
        <v>99750.104123281286</v>
      </c>
      <c r="AG607" s="61">
        <f t="shared" ref="AG607" si="2009">IF($C$15&gt;($M$3-$M$5)/-($G$3-$G$5),"",IF(AE607="","",AE607*$G$3+$M$3))</f>
        <v>500624.73969179677</v>
      </c>
    </row>
    <row r="608" spans="1:33" x14ac:dyDescent="0.5500000000000000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60">
        <f t="shared" ref="AC608" si="2010">IFERROR(AC607,"")</f>
        <v>147.98000832986418</v>
      </c>
      <c r="AD608" s="61">
        <f t="shared" ref="AD608" si="2011">IF(AC608="","",AC608*$G$3+$M$3)</f>
        <v>260099.95835067914</v>
      </c>
      <c r="AE608" s="60">
        <f t="shared" ref="AE608" si="2012">IFERROR(AE607,"")</f>
        <v>99.875052061640645</v>
      </c>
      <c r="AF608" s="61">
        <f t="shared" ref="AF608:AG608" si="2013">IF($C$15&gt;($M$3-$M$5)/-($G$3-$G$5),"",IF(AE608="","",$P$18))</f>
        <v>500000</v>
      </c>
      <c r="AG608" s="61">
        <f t="shared" si="2013"/>
        <v>500000</v>
      </c>
    </row>
    <row r="609" spans="1:33" x14ac:dyDescent="0.5500000000000000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60">
        <f>IF($C$15&gt;($M$3-$M$5)/-($G$3-$G$5),AC608+($C$15-($M$3-$M$5)/-($G$3-$G$5))/342,IFERROR(IF(AC608+((($M$3-$M$5)/($G$3-$G$5)*-1)-$C$15)/343&gt;($M$3-$M$5)/-($G$3-$G$5),MAX($AC$31:AC608),AC608+((($M$3-$M$5)/($G$3-$G$5)*-1)-$C$15)/343),MAX($AC$31:AC608)))</f>
        <v>148.14660558100954</v>
      </c>
      <c r="AD609" s="61">
        <f t="shared" ref="AD609" si="2014">IF(AC609="","",AC609*$G$5+$M$5)</f>
        <v>196293.21116201906</v>
      </c>
      <c r="AE609" s="60">
        <f>IF($C$15&gt;($M$3-$M$5)/-($G$3-$G$5),"",IFERROR(IF(AE608+(($M$3-$M$5)/($G$3-$G$5)*-1)/343&gt;$AC$24,MAX($AE$31:AE608),AE608+((($M$3-$M$5)/($G$3-$G$5)*-1))/343),MAX($AE$31:AE608)))</f>
        <v>99.875052061640645</v>
      </c>
      <c r="AF609" s="61">
        <f t="shared" ref="AF609" si="2015">IF($C$15&gt;($M$3-$M$5)/-($G$3-$G$5),"",IF(AE609="","",AE609*$G$5+$M$5))</f>
        <v>99750.104123281286</v>
      </c>
      <c r="AG609" s="61">
        <f t="shared" ref="AG609" si="2016">IF($C$15&gt;($M$3-$M$5)/-($G$3-$G$5),"",IF(AE609="","",AE609*$G$3+$M$3))</f>
        <v>500624.73969179677</v>
      </c>
    </row>
    <row r="610" spans="1:33" x14ac:dyDescent="0.5500000000000000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60">
        <f t="shared" ref="AC610" si="2017">IFERROR(AC609,"")</f>
        <v>148.14660558100954</v>
      </c>
      <c r="AD610" s="61">
        <f t="shared" ref="AD610" si="2018">IF(AC610="","",AC610*$G$3+$M$3)</f>
        <v>259266.97209495236</v>
      </c>
      <c r="AE610" s="60">
        <f t="shared" ref="AE610" si="2019">IFERROR(AE609,"")</f>
        <v>99.875052061640645</v>
      </c>
      <c r="AF610" s="61">
        <f t="shared" ref="AF610:AG610" si="2020">IF($C$15&gt;($M$3-$M$5)/-($G$3-$G$5),"",IF(AE610="","",$P$18))</f>
        <v>500000</v>
      </c>
      <c r="AG610" s="61">
        <f t="shared" si="2020"/>
        <v>500000</v>
      </c>
    </row>
    <row r="611" spans="1:33" x14ac:dyDescent="0.5500000000000000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60">
        <f>IF($C$15&gt;($M$3-$M$5)/-($G$3-$G$5),AC610+($C$15-($M$3-$M$5)/-($G$3-$G$5))/342,IFERROR(IF(AC610+((($M$3-$M$5)/($G$3-$G$5)*-1)-$C$15)/343&gt;($M$3-$M$5)/-($G$3-$G$5),MAX($AC$31:AC610),AC610+((($M$3-$M$5)/($G$3-$G$5)*-1)-$C$15)/343),MAX($AC$31:AC610)))</f>
        <v>148.3132028321549</v>
      </c>
      <c r="AD611" s="61">
        <f t="shared" ref="AD611" si="2021">IF(AC611="","",AC611*$G$5+$M$5)</f>
        <v>196626.4056643098</v>
      </c>
      <c r="AE611" s="60">
        <f>IF($C$15&gt;($M$3-$M$5)/-($G$3-$G$5),"",IFERROR(IF(AE610+(($M$3-$M$5)/($G$3-$G$5)*-1)/343&gt;$AC$24,MAX($AE$31:AE610),AE610+((($M$3-$M$5)/($G$3-$G$5)*-1))/343),MAX($AE$31:AE610)))</f>
        <v>99.875052061640645</v>
      </c>
      <c r="AF611" s="61">
        <f t="shared" ref="AF611" si="2022">IF($C$15&gt;($M$3-$M$5)/-($G$3-$G$5),"",IF(AE611="","",AE611*$G$5+$M$5))</f>
        <v>99750.104123281286</v>
      </c>
      <c r="AG611" s="61">
        <f t="shared" ref="AG611" si="2023">IF($C$15&gt;($M$3-$M$5)/-($G$3-$G$5),"",IF(AE611="","",AE611*$G$3+$M$3))</f>
        <v>500624.73969179677</v>
      </c>
    </row>
    <row r="612" spans="1:33" x14ac:dyDescent="0.5500000000000000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60">
        <f t="shared" ref="AC612" si="2024">IFERROR(AC611,"")</f>
        <v>148.3132028321549</v>
      </c>
      <c r="AD612" s="61">
        <f t="shared" ref="AD612" si="2025">IF(AC612="","",AC612*$G$3+$M$3)</f>
        <v>258433.98583922547</v>
      </c>
      <c r="AE612" s="60">
        <f t="shared" ref="AE612" si="2026">IFERROR(AE611,"")</f>
        <v>99.875052061640645</v>
      </c>
      <c r="AF612" s="61">
        <f t="shared" ref="AF612:AG612" si="2027">IF($C$15&gt;($M$3-$M$5)/-($G$3-$G$5),"",IF(AE612="","",$P$18))</f>
        <v>500000</v>
      </c>
      <c r="AG612" s="61">
        <f t="shared" si="2027"/>
        <v>500000</v>
      </c>
    </row>
    <row r="613" spans="1:33" x14ac:dyDescent="0.5500000000000000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60">
        <f>IF($C$15&gt;($M$3-$M$5)/-($G$3-$G$5),AC612+($C$15-($M$3-$M$5)/-($G$3-$G$5))/342,IFERROR(IF(AC612+((($M$3-$M$5)/($G$3-$G$5)*-1)-$C$15)/343&gt;($M$3-$M$5)/-($G$3-$G$5),MAX($AC$31:AC612),AC612+((($M$3-$M$5)/($G$3-$G$5)*-1)-$C$15)/343),MAX($AC$31:AC612)))</f>
        <v>148.47980008330026</v>
      </c>
      <c r="AD613" s="61">
        <f t="shared" ref="AD613" si="2028">IF(AC613="","",AC613*$G$5+$M$5)</f>
        <v>196959.60016660055</v>
      </c>
      <c r="AE613" s="60">
        <f>IF($C$15&gt;($M$3-$M$5)/-($G$3-$G$5),"",IFERROR(IF(AE612+(($M$3-$M$5)/($G$3-$G$5)*-1)/343&gt;$AC$24,MAX($AE$31:AE612),AE612+((($M$3-$M$5)/($G$3-$G$5)*-1))/343),MAX($AE$31:AE612)))</f>
        <v>99.875052061640645</v>
      </c>
      <c r="AF613" s="61">
        <f t="shared" ref="AF613" si="2029">IF($C$15&gt;($M$3-$M$5)/-($G$3-$G$5),"",IF(AE613="","",AE613*$G$5+$M$5))</f>
        <v>99750.104123281286</v>
      </c>
      <c r="AG613" s="61">
        <f t="shared" ref="AG613" si="2030">IF($C$15&gt;($M$3-$M$5)/-($G$3-$G$5),"",IF(AE613="","",AE613*$G$3+$M$3))</f>
        <v>500624.73969179677</v>
      </c>
    </row>
    <row r="614" spans="1:33" x14ac:dyDescent="0.5500000000000000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60">
        <f t="shared" ref="AC614" si="2031">IFERROR(AC613,"")</f>
        <v>148.47980008330026</v>
      </c>
      <c r="AD614" s="61">
        <f t="shared" ref="AD614" si="2032">IF(AC614="","",AC614*$G$3+$M$3)</f>
        <v>257600.99958349869</v>
      </c>
      <c r="AE614" s="60">
        <f t="shared" ref="AE614" si="2033">IFERROR(AE613,"")</f>
        <v>99.875052061640645</v>
      </c>
      <c r="AF614" s="61">
        <f t="shared" ref="AF614:AG614" si="2034">IF($C$15&gt;($M$3-$M$5)/-($G$3-$G$5),"",IF(AE614="","",$P$18))</f>
        <v>500000</v>
      </c>
      <c r="AG614" s="61">
        <f t="shared" si="2034"/>
        <v>500000</v>
      </c>
    </row>
    <row r="615" spans="1:33" x14ac:dyDescent="0.5500000000000000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60">
        <f>IF($C$15&gt;($M$3-$M$5)/-($G$3-$G$5),AC614+($C$15-($M$3-$M$5)/-($G$3-$G$5))/342,IFERROR(IF(AC614+((($M$3-$M$5)/($G$3-$G$5)*-1)-$C$15)/343&gt;($M$3-$M$5)/-($G$3-$G$5),MAX($AC$31:AC614),AC614+((($M$3-$M$5)/($G$3-$G$5)*-1)-$C$15)/343),MAX($AC$31:AC614)))</f>
        <v>148.64639733444562</v>
      </c>
      <c r="AD615" s="61">
        <f t="shared" ref="AD615" si="2035">IF(AC615="","",AC615*$G$5+$M$5)</f>
        <v>197292.79466889123</v>
      </c>
      <c r="AE615" s="60">
        <f>IF($C$15&gt;($M$3-$M$5)/-($G$3-$G$5),"",IFERROR(IF(AE614+(($M$3-$M$5)/($G$3-$G$5)*-1)/343&gt;$AC$24,MAX($AE$31:AE614),AE614+((($M$3-$M$5)/($G$3-$G$5)*-1))/343),MAX($AE$31:AE614)))</f>
        <v>99.875052061640645</v>
      </c>
      <c r="AF615" s="61">
        <f t="shared" ref="AF615" si="2036">IF($C$15&gt;($M$3-$M$5)/-($G$3-$G$5),"",IF(AE615="","",AE615*$G$5+$M$5))</f>
        <v>99750.104123281286</v>
      </c>
      <c r="AG615" s="61">
        <f t="shared" ref="AG615" si="2037">IF($C$15&gt;($M$3-$M$5)/-($G$3-$G$5),"",IF(AE615="","",AE615*$G$3+$M$3))</f>
        <v>500624.73969179677</v>
      </c>
    </row>
    <row r="616" spans="1:33" x14ac:dyDescent="0.5500000000000000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60">
        <f t="shared" ref="AC616" si="2038">IFERROR(AC615,"")</f>
        <v>148.64639733444562</v>
      </c>
      <c r="AD616" s="61">
        <f t="shared" ref="AD616" si="2039">IF(AC616="","",AC616*$G$3+$M$3)</f>
        <v>256768.01332777191</v>
      </c>
      <c r="AE616" s="60">
        <f t="shared" ref="AE616" si="2040">IFERROR(AE615,"")</f>
        <v>99.875052061640645</v>
      </c>
      <c r="AF616" s="61">
        <f t="shared" ref="AF616:AG616" si="2041">IF($C$15&gt;($M$3-$M$5)/-($G$3-$G$5),"",IF(AE616="","",$P$18))</f>
        <v>500000</v>
      </c>
      <c r="AG616" s="61">
        <f t="shared" si="2041"/>
        <v>500000</v>
      </c>
    </row>
    <row r="617" spans="1:33" x14ac:dyDescent="0.5500000000000000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60">
        <f>IF($C$15&gt;($M$3-$M$5)/-($G$3-$G$5),AC616+($C$15-($M$3-$M$5)/-($G$3-$G$5))/342,IFERROR(IF(AC616+((($M$3-$M$5)/($G$3-$G$5)*-1)-$C$15)/343&gt;($M$3-$M$5)/-($G$3-$G$5),MAX($AC$31:AC616),AC616+((($M$3-$M$5)/($G$3-$G$5)*-1)-$C$15)/343),MAX($AC$31:AC616)))</f>
        <v>148.81299458559099</v>
      </c>
      <c r="AD617" s="61">
        <f t="shared" ref="AD617" si="2042">IF(AC617="","",AC617*$G$5+$M$5)</f>
        <v>197625.98917118198</v>
      </c>
      <c r="AE617" s="60">
        <f>IF($C$15&gt;($M$3-$M$5)/-($G$3-$G$5),"",IFERROR(IF(AE616+(($M$3-$M$5)/($G$3-$G$5)*-1)/343&gt;$AC$24,MAX($AE$31:AE616),AE616+((($M$3-$M$5)/($G$3-$G$5)*-1))/343),MAX($AE$31:AE616)))</f>
        <v>99.875052061640645</v>
      </c>
      <c r="AF617" s="61">
        <f t="shared" ref="AF617" si="2043">IF($C$15&gt;($M$3-$M$5)/-($G$3-$G$5),"",IF(AE617="","",AE617*$G$5+$M$5))</f>
        <v>99750.104123281286</v>
      </c>
      <c r="AG617" s="61">
        <f t="shared" ref="AG617" si="2044">IF($C$15&gt;($M$3-$M$5)/-($G$3-$G$5),"",IF(AE617="","",AE617*$G$3+$M$3))</f>
        <v>500624.73969179677</v>
      </c>
    </row>
    <row r="618" spans="1:33" x14ac:dyDescent="0.5500000000000000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60">
        <f t="shared" ref="AC618" si="2045">IFERROR(AC617,"")</f>
        <v>148.81299458559099</v>
      </c>
      <c r="AD618" s="61">
        <f t="shared" ref="AD618" si="2046">IF(AC618="","",AC618*$G$3+$M$3)</f>
        <v>255935.02707204502</v>
      </c>
      <c r="AE618" s="60">
        <f t="shared" ref="AE618" si="2047">IFERROR(AE617,"")</f>
        <v>99.875052061640645</v>
      </c>
      <c r="AF618" s="61">
        <f t="shared" ref="AF618:AG618" si="2048">IF($C$15&gt;($M$3-$M$5)/-($G$3-$G$5),"",IF(AE618="","",$P$18))</f>
        <v>500000</v>
      </c>
      <c r="AG618" s="61">
        <f t="shared" si="2048"/>
        <v>500000</v>
      </c>
    </row>
    <row r="619" spans="1:33" x14ac:dyDescent="0.5500000000000000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60">
        <f>IF($C$15&gt;($M$3-$M$5)/-($G$3-$G$5),AC618+($C$15-($M$3-$M$5)/-($G$3-$G$5))/342,IFERROR(IF(AC618+((($M$3-$M$5)/($G$3-$G$5)*-1)-$C$15)/343&gt;($M$3-$M$5)/-($G$3-$G$5),MAX($AC$31:AC618),AC618+((($M$3-$M$5)/($G$3-$G$5)*-1)-$C$15)/343),MAX($AC$31:AC618)))</f>
        <v>148.97959183673635</v>
      </c>
      <c r="AD619" s="61">
        <f t="shared" ref="AD619" si="2049">IF(AC619="","",AC619*$G$5+$M$5)</f>
        <v>197959.18367347267</v>
      </c>
      <c r="AE619" s="60">
        <f>IF($C$15&gt;($M$3-$M$5)/-($G$3-$G$5),"",IFERROR(IF(AE618+(($M$3-$M$5)/($G$3-$G$5)*-1)/343&gt;$AC$24,MAX($AE$31:AE618),AE618+((($M$3-$M$5)/($G$3-$G$5)*-1))/343),MAX($AE$31:AE618)))</f>
        <v>99.875052061640645</v>
      </c>
      <c r="AF619" s="61">
        <f t="shared" ref="AF619" si="2050">IF($C$15&gt;($M$3-$M$5)/-($G$3-$G$5),"",IF(AE619="","",AE619*$G$5+$M$5))</f>
        <v>99750.104123281286</v>
      </c>
      <c r="AG619" s="61">
        <f t="shared" ref="AG619" si="2051">IF($C$15&gt;($M$3-$M$5)/-($G$3-$G$5),"",IF(AE619="","",AE619*$G$3+$M$3))</f>
        <v>500624.73969179677</v>
      </c>
    </row>
    <row r="620" spans="1:33" x14ac:dyDescent="0.5500000000000000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60">
        <f t="shared" ref="AC620" si="2052">IFERROR(AC619,"")</f>
        <v>148.97959183673635</v>
      </c>
      <c r="AD620" s="61">
        <f t="shared" ref="AD620" si="2053">IF(AC620="","",AC620*$G$3+$M$3)</f>
        <v>255102.04081631824</v>
      </c>
      <c r="AE620" s="60">
        <f t="shared" ref="AE620" si="2054">IFERROR(AE619,"")</f>
        <v>99.875052061640645</v>
      </c>
      <c r="AF620" s="61">
        <f t="shared" ref="AF620:AG620" si="2055">IF($C$15&gt;($M$3-$M$5)/-($G$3-$G$5),"",IF(AE620="","",$P$18))</f>
        <v>500000</v>
      </c>
      <c r="AG620" s="61">
        <f t="shared" si="2055"/>
        <v>500000</v>
      </c>
    </row>
    <row r="621" spans="1:33" x14ac:dyDescent="0.5500000000000000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60">
        <f>IF($C$15&gt;($M$3-$M$5)/-($G$3-$G$5),AC620+($C$15-($M$3-$M$5)/-($G$3-$G$5))/342,IFERROR(IF(AC620+((($M$3-$M$5)/($G$3-$G$5)*-1)-$C$15)/343&gt;($M$3-$M$5)/-($G$3-$G$5),MAX($AC$31:AC620),AC620+((($M$3-$M$5)/($G$3-$G$5)*-1)-$C$15)/343),MAX($AC$31:AC620)))</f>
        <v>149.14618908788171</v>
      </c>
      <c r="AD621" s="61">
        <f t="shared" ref="AD621" si="2056">IF(AC621="","",AC621*$G$5+$M$5)</f>
        <v>198292.37817576341</v>
      </c>
      <c r="AE621" s="60">
        <f>IF($C$15&gt;($M$3-$M$5)/-($G$3-$G$5),"",IFERROR(IF(AE620+(($M$3-$M$5)/($G$3-$G$5)*-1)/343&gt;$AC$24,MAX($AE$31:AE620),AE620+((($M$3-$M$5)/($G$3-$G$5)*-1))/343),MAX($AE$31:AE620)))</f>
        <v>99.875052061640645</v>
      </c>
      <c r="AF621" s="61">
        <f t="shared" ref="AF621" si="2057">IF($C$15&gt;($M$3-$M$5)/-($G$3-$G$5),"",IF(AE621="","",AE621*$G$5+$M$5))</f>
        <v>99750.104123281286</v>
      </c>
      <c r="AG621" s="61">
        <f t="shared" ref="AG621" si="2058">IF($C$15&gt;($M$3-$M$5)/-($G$3-$G$5),"",IF(AE621="","",AE621*$G$3+$M$3))</f>
        <v>500624.73969179677</v>
      </c>
    </row>
    <row r="622" spans="1:33" x14ac:dyDescent="0.5500000000000000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60">
        <f t="shared" ref="AC622" si="2059">IFERROR(AC621,"")</f>
        <v>149.14618908788171</v>
      </c>
      <c r="AD622" s="61">
        <f t="shared" ref="AD622" si="2060">IF(AC622="","",AC622*$G$3+$M$3)</f>
        <v>254269.05456059147</v>
      </c>
      <c r="AE622" s="60">
        <f t="shared" ref="AE622" si="2061">IFERROR(AE621,"")</f>
        <v>99.875052061640645</v>
      </c>
      <c r="AF622" s="61">
        <f t="shared" ref="AF622:AG622" si="2062">IF($C$15&gt;($M$3-$M$5)/-($G$3-$G$5),"",IF(AE622="","",$P$18))</f>
        <v>500000</v>
      </c>
      <c r="AG622" s="61">
        <f t="shared" si="2062"/>
        <v>500000</v>
      </c>
    </row>
    <row r="623" spans="1:33" x14ac:dyDescent="0.5500000000000000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60">
        <f>IF($C$15&gt;($M$3-$M$5)/-($G$3-$G$5),AC622+($C$15-($M$3-$M$5)/-($G$3-$G$5))/342,IFERROR(IF(AC622+((($M$3-$M$5)/($G$3-$G$5)*-1)-$C$15)/343&gt;($M$3-$M$5)/-($G$3-$G$5),MAX($AC$31:AC622),AC622+((($M$3-$M$5)/($G$3-$G$5)*-1)-$C$15)/343),MAX($AC$31:AC622)))</f>
        <v>149.31278633902707</v>
      </c>
      <c r="AD623" s="61">
        <f t="shared" ref="AD623" si="2063">IF(AC623="","",AC623*$G$5+$M$5)</f>
        <v>198625.57267805416</v>
      </c>
      <c r="AE623" s="60">
        <f>IF($C$15&gt;($M$3-$M$5)/-($G$3-$G$5),"",IFERROR(IF(AE622+(($M$3-$M$5)/($G$3-$G$5)*-1)/343&gt;$AC$24,MAX($AE$31:AE622),AE622+((($M$3-$M$5)/($G$3-$G$5)*-1))/343),MAX($AE$31:AE622)))</f>
        <v>99.875052061640645</v>
      </c>
      <c r="AF623" s="61">
        <f t="shared" ref="AF623" si="2064">IF($C$15&gt;($M$3-$M$5)/-($G$3-$G$5),"",IF(AE623="","",AE623*$G$5+$M$5))</f>
        <v>99750.104123281286</v>
      </c>
      <c r="AG623" s="61">
        <f t="shared" ref="AG623" si="2065">IF($C$15&gt;($M$3-$M$5)/-($G$3-$G$5),"",IF(AE623="","",AE623*$G$3+$M$3))</f>
        <v>500624.73969179677</v>
      </c>
    </row>
    <row r="624" spans="1:33" x14ac:dyDescent="0.5500000000000000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60">
        <f t="shared" ref="AC624" si="2066">IFERROR(AC623,"")</f>
        <v>149.31278633902707</v>
      </c>
      <c r="AD624" s="61">
        <f t="shared" ref="AD624" si="2067">IF(AC624="","",AC624*$G$3+$M$3)</f>
        <v>253436.06830486469</v>
      </c>
      <c r="AE624" s="60">
        <f t="shared" ref="AE624" si="2068">IFERROR(AE623,"")</f>
        <v>99.875052061640645</v>
      </c>
      <c r="AF624" s="61">
        <f t="shared" ref="AF624:AG624" si="2069">IF($C$15&gt;($M$3-$M$5)/-($G$3-$G$5),"",IF(AE624="","",$P$18))</f>
        <v>500000</v>
      </c>
      <c r="AG624" s="61">
        <f t="shared" si="2069"/>
        <v>500000</v>
      </c>
    </row>
    <row r="625" spans="1:33" x14ac:dyDescent="0.5500000000000000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60">
        <f>IF($C$15&gt;($M$3-$M$5)/-($G$3-$G$5),AC624+($C$15-($M$3-$M$5)/-($G$3-$G$5))/342,IFERROR(IF(AC624+((($M$3-$M$5)/($G$3-$G$5)*-1)-$C$15)/343&gt;($M$3-$M$5)/-($G$3-$G$5),MAX($AC$31:AC624),AC624+((($M$3-$M$5)/($G$3-$G$5)*-1)-$C$15)/343),MAX($AC$31:AC624)))</f>
        <v>149.47938359017243</v>
      </c>
      <c r="AD625" s="61">
        <f t="shared" ref="AD625" si="2070">IF(AC625="","",AC625*$G$5+$M$5)</f>
        <v>198958.76718034485</v>
      </c>
      <c r="AE625" s="60">
        <f>IF($C$15&gt;($M$3-$M$5)/-($G$3-$G$5),"",IFERROR(IF(AE624+(($M$3-$M$5)/($G$3-$G$5)*-1)/343&gt;$AC$24,MAX($AE$31:AE624),AE624+((($M$3-$M$5)/($G$3-$G$5)*-1))/343),MAX($AE$31:AE624)))</f>
        <v>99.875052061640645</v>
      </c>
      <c r="AF625" s="61">
        <f t="shared" ref="AF625" si="2071">IF($C$15&gt;($M$3-$M$5)/-($G$3-$G$5),"",IF(AE625="","",AE625*$G$5+$M$5))</f>
        <v>99750.104123281286</v>
      </c>
      <c r="AG625" s="61">
        <f t="shared" ref="AG625" si="2072">IF($C$15&gt;($M$3-$M$5)/-($G$3-$G$5),"",IF(AE625="","",AE625*$G$3+$M$3))</f>
        <v>500624.73969179677</v>
      </c>
    </row>
    <row r="626" spans="1:33" x14ac:dyDescent="0.5500000000000000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60">
        <f t="shared" ref="AC626" si="2073">IFERROR(AC625,"")</f>
        <v>149.47938359017243</v>
      </c>
      <c r="AD626" s="61">
        <f t="shared" ref="AD626" si="2074">IF(AC626="","",AC626*$G$3+$M$3)</f>
        <v>252603.0820491378</v>
      </c>
      <c r="AE626" s="60">
        <f t="shared" ref="AE626" si="2075">IFERROR(AE625,"")</f>
        <v>99.875052061640645</v>
      </c>
      <c r="AF626" s="61">
        <f t="shared" ref="AF626:AG626" si="2076">IF($C$15&gt;($M$3-$M$5)/-($G$3-$G$5),"",IF(AE626="","",$P$18))</f>
        <v>500000</v>
      </c>
      <c r="AG626" s="61">
        <f t="shared" si="2076"/>
        <v>500000</v>
      </c>
    </row>
    <row r="627" spans="1:33" x14ac:dyDescent="0.5500000000000000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60">
        <f>IF($C$15&gt;($M$3-$M$5)/-($G$3-$G$5),AC626+($C$15-($M$3-$M$5)/-($G$3-$G$5))/342,IFERROR(IF(AC626+((($M$3-$M$5)/($G$3-$G$5)*-1)-$C$15)/343&gt;($M$3-$M$5)/-($G$3-$G$5),MAX($AC$31:AC626),AC626+((($M$3-$M$5)/($G$3-$G$5)*-1)-$C$15)/343),MAX($AC$31:AC626)))</f>
        <v>149.64598084131779</v>
      </c>
      <c r="AD627" s="61">
        <f t="shared" ref="AD627" si="2077">IF(AC627="","",AC627*$G$5+$M$5)</f>
        <v>199291.96168263559</v>
      </c>
      <c r="AE627" s="60">
        <f>IF($C$15&gt;($M$3-$M$5)/-($G$3-$G$5),"",IFERROR(IF(AE626+(($M$3-$M$5)/($G$3-$G$5)*-1)/343&gt;$AC$24,MAX($AE$31:AE626),AE626+((($M$3-$M$5)/($G$3-$G$5)*-1))/343),MAX($AE$31:AE626)))</f>
        <v>99.875052061640645</v>
      </c>
      <c r="AF627" s="61">
        <f t="shared" ref="AF627" si="2078">IF($C$15&gt;($M$3-$M$5)/-($G$3-$G$5),"",IF(AE627="","",AE627*$G$5+$M$5))</f>
        <v>99750.104123281286</v>
      </c>
      <c r="AG627" s="61">
        <f t="shared" ref="AG627" si="2079">IF($C$15&gt;($M$3-$M$5)/-($G$3-$G$5),"",IF(AE627="","",AE627*$G$3+$M$3))</f>
        <v>500624.73969179677</v>
      </c>
    </row>
    <row r="628" spans="1:33" x14ac:dyDescent="0.5500000000000000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60">
        <f t="shared" ref="AC628" si="2080">IFERROR(AC627,"")</f>
        <v>149.64598084131779</v>
      </c>
      <c r="AD628" s="61">
        <f t="shared" ref="AD628" si="2081">IF(AC628="","",AC628*$G$3+$M$3)</f>
        <v>251770.09579341102</v>
      </c>
      <c r="AE628" s="60">
        <f t="shared" ref="AE628" si="2082">IFERROR(AE627,"")</f>
        <v>99.875052061640645</v>
      </c>
      <c r="AF628" s="61">
        <f t="shared" ref="AF628:AG628" si="2083">IF($C$15&gt;($M$3-$M$5)/-($G$3-$G$5),"",IF(AE628="","",$P$18))</f>
        <v>500000</v>
      </c>
      <c r="AG628" s="61">
        <f t="shared" si="2083"/>
        <v>500000</v>
      </c>
    </row>
    <row r="629" spans="1:33" x14ac:dyDescent="0.5500000000000000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60">
        <f>IF($C$15&gt;($M$3-$M$5)/-($G$3-$G$5),AC628+($C$15-($M$3-$M$5)/-($G$3-$G$5))/342,IFERROR(IF(AC628+((($M$3-$M$5)/($G$3-$G$5)*-1)-$C$15)/343&gt;($M$3-$M$5)/-($G$3-$G$5),MAX($AC$31:AC628),AC628+((($M$3-$M$5)/($G$3-$G$5)*-1)-$C$15)/343),MAX($AC$31:AC628)))</f>
        <v>149.81257809246316</v>
      </c>
      <c r="AD629" s="61">
        <f t="shared" ref="AD629" si="2084">IF(AC629="","",AC629*$G$5+$M$5)</f>
        <v>199625.15618492634</v>
      </c>
      <c r="AE629" s="60">
        <f>IF($C$15&gt;($M$3-$M$5)/-($G$3-$G$5),"",IFERROR(IF(AE628+(($M$3-$M$5)/($G$3-$G$5)*-1)/343&gt;$AC$24,MAX($AE$31:AE628),AE628+((($M$3-$M$5)/($G$3-$G$5)*-1))/343),MAX($AE$31:AE628)))</f>
        <v>99.875052061640645</v>
      </c>
      <c r="AF629" s="61">
        <f t="shared" ref="AF629" si="2085">IF($C$15&gt;($M$3-$M$5)/-($G$3-$G$5),"",IF(AE629="","",AE629*$G$5+$M$5))</f>
        <v>99750.104123281286</v>
      </c>
      <c r="AG629" s="61">
        <f t="shared" ref="AG629" si="2086">IF($C$15&gt;($M$3-$M$5)/-($G$3-$G$5),"",IF(AE629="","",AE629*$G$3+$M$3))</f>
        <v>500624.73969179677</v>
      </c>
    </row>
    <row r="630" spans="1:33" x14ac:dyDescent="0.5500000000000000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60">
        <f t="shared" ref="AC630" si="2087">IFERROR(AC629,"")</f>
        <v>149.81257809246316</v>
      </c>
      <c r="AD630" s="61">
        <f t="shared" ref="AD630" si="2088">IF(AC630="","",AC630*$G$3+$M$3)</f>
        <v>250937.10953768424</v>
      </c>
      <c r="AE630" s="60">
        <f t="shared" ref="AE630" si="2089">IFERROR(AE629,"")</f>
        <v>99.875052061640645</v>
      </c>
      <c r="AF630" s="61">
        <f t="shared" ref="AF630:AG630" si="2090">IF($C$15&gt;($M$3-$M$5)/-($G$3-$G$5),"",IF(AE630="","",$P$18))</f>
        <v>500000</v>
      </c>
      <c r="AG630" s="61">
        <f t="shared" si="2090"/>
        <v>500000</v>
      </c>
    </row>
    <row r="631" spans="1:33" x14ac:dyDescent="0.5500000000000000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60">
        <f>IF($C$15&gt;($M$3-$M$5)/-($G$3-$G$5),AC630+($C$15-($M$3-$M$5)/-($G$3-$G$5))/342,IFERROR(IF(AC630+((($M$3-$M$5)/($G$3-$G$5)*-1)-$C$15)/343&gt;($M$3-$M$5)/-($G$3-$G$5),MAX($AC$31:AC630),AC630+((($M$3-$M$5)/($G$3-$G$5)*-1)-$C$15)/343),MAX($AC$31:AC630)))</f>
        <v>149.97917534360852</v>
      </c>
      <c r="AD631" s="61">
        <f t="shared" ref="AD631" si="2091">IF(AC631="","",AC631*$G$5+$M$5)</f>
        <v>199958.35068721703</v>
      </c>
      <c r="AE631" s="60">
        <f>IF($C$15&gt;($M$3-$M$5)/-($G$3-$G$5),"",IFERROR(IF(AE630+(($M$3-$M$5)/($G$3-$G$5)*-1)/343&gt;$AC$24,MAX($AE$31:AE630),AE630+((($M$3-$M$5)/($G$3-$G$5)*-1))/343),MAX($AE$31:AE630)))</f>
        <v>99.875052061640645</v>
      </c>
      <c r="AF631" s="61">
        <f t="shared" ref="AF631" si="2092">IF($C$15&gt;($M$3-$M$5)/-($G$3-$G$5),"",IF(AE631="","",AE631*$G$5+$M$5))</f>
        <v>99750.104123281286</v>
      </c>
      <c r="AG631" s="61">
        <f t="shared" ref="AG631" si="2093">IF($C$15&gt;($M$3-$M$5)/-($G$3-$G$5),"",IF(AE631="","",AE631*$G$3+$M$3))</f>
        <v>500624.73969179677</v>
      </c>
    </row>
    <row r="632" spans="1:33" x14ac:dyDescent="0.5500000000000000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60">
        <f t="shared" ref="AC632" si="2094">IFERROR(AC631,"")</f>
        <v>149.97917534360852</v>
      </c>
      <c r="AD632" s="61">
        <f t="shared" ref="AD632" si="2095">IF(AC632="","",AC632*$G$3+$M$3)</f>
        <v>250104.12328195747</v>
      </c>
      <c r="AE632" s="60">
        <f t="shared" ref="AE632" si="2096">IFERROR(AE631,"")</f>
        <v>99.875052061640645</v>
      </c>
      <c r="AF632" s="61">
        <f t="shared" ref="AF632:AG632" si="2097">IF($C$15&gt;($M$3-$M$5)/-($G$3-$G$5),"",IF(AE632="","",$P$18))</f>
        <v>500000</v>
      </c>
      <c r="AG632" s="61">
        <f t="shared" si="2097"/>
        <v>500000</v>
      </c>
    </row>
    <row r="633" spans="1:33" x14ac:dyDescent="0.5500000000000000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60">
        <f>IF($C$15&gt;($M$3-$M$5)/-($G$3-$G$5),AC632+($C$15-($M$3-$M$5)/-($G$3-$G$5))/342,IFERROR(IF(AC632+((($M$3-$M$5)/($G$3-$G$5)*-1)-$C$15)/343&gt;($M$3-$M$5)/-($G$3-$G$5),MAX($AC$31:AC632),AC632+((($M$3-$M$5)/($G$3-$G$5)*-1)-$C$15)/343),MAX($AC$31:AC632)))</f>
        <v>150.14577259475388</v>
      </c>
      <c r="AD633" s="61">
        <f t="shared" ref="AD633" si="2098">IF(AC633="","",AC633*$G$5+$M$5)</f>
        <v>200291.54518950777</v>
      </c>
      <c r="AE633" s="60">
        <f>IF($C$15&gt;($M$3-$M$5)/-($G$3-$G$5),"",IFERROR(IF(AE632+(($M$3-$M$5)/($G$3-$G$5)*-1)/343&gt;$AC$24,MAX($AE$31:AE632),AE632+((($M$3-$M$5)/($G$3-$G$5)*-1))/343),MAX($AE$31:AE632)))</f>
        <v>99.875052061640645</v>
      </c>
      <c r="AF633" s="61">
        <f t="shared" ref="AF633" si="2099">IF($C$15&gt;($M$3-$M$5)/-($G$3-$G$5),"",IF(AE633="","",AE633*$G$5+$M$5))</f>
        <v>99750.104123281286</v>
      </c>
      <c r="AG633" s="61">
        <f t="shared" ref="AG633" si="2100">IF($C$15&gt;($M$3-$M$5)/-($G$3-$G$5),"",IF(AE633="","",AE633*$G$3+$M$3))</f>
        <v>500624.73969179677</v>
      </c>
    </row>
    <row r="634" spans="1:33" x14ac:dyDescent="0.5500000000000000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60">
        <f t="shared" ref="AC634" si="2101">IFERROR(AC633,"")</f>
        <v>150.14577259475388</v>
      </c>
      <c r="AD634" s="61">
        <f t="shared" ref="AD634" si="2102">IF(AC634="","",AC634*$G$3+$M$3)</f>
        <v>249271.13702623057</v>
      </c>
      <c r="AE634" s="60">
        <f t="shared" ref="AE634" si="2103">IFERROR(AE633,"")</f>
        <v>99.875052061640645</v>
      </c>
      <c r="AF634" s="61">
        <f t="shared" ref="AF634:AG634" si="2104">IF($C$15&gt;($M$3-$M$5)/-($G$3-$G$5),"",IF(AE634="","",$P$18))</f>
        <v>500000</v>
      </c>
      <c r="AG634" s="61">
        <f t="shared" si="2104"/>
        <v>500000</v>
      </c>
    </row>
    <row r="635" spans="1:33" x14ac:dyDescent="0.5500000000000000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60">
        <f>IF($C$15&gt;($M$3-$M$5)/-($G$3-$G$5),AC634+($C$15-($M$3-$M$5)/-($G$3-$G$5))/342,IFERROR(IF(AC634+((($M$3-$M$5)/($G$3-$G$5)*-1)-$C$15)/343&gt;($M$3-$M$5)/-($G$3-$G$5),MAX($AC$31:AC634),AC634+((($M$3-$M$5)/($G$3-$G$5)*-1)-$C$15)/343),MAX($AC$31:AC634)))</f>
        <v>150.31236984589924</v>
      </c>
      <c r="AD635" s="61">
        <f t="shared" ref="AD635" si="2105">IF(AC635="","",AC635*$G$5+$M$5)</f>
        <v>200624.73969179846</v>
      </c>
      <c r="AE635" s="60">
        <f>IF($C$15&gt;($M$3-$M$5)/-($G$3-$G$5),"",IFERROR(IF(AE634+(($M$3-$M$5)/($G$3-$G$5)*-1)/343&gt;$AC$24,MAX($AE$31:AE634),AE634+((($M$3-$M$5)/($G$3-$G$5)*-1))/343),MAX($AE$31:AE634)))</f>
        <v>99.875052061640645</v>
      </c>
      <c r="AF635" s="61">
        <f t="shared" ref="AF635" si="2106">IF($C$15&gt;($M$3-$M$5)/-($G$3-$G$5),"",IF(AE635="","",AE635*$G$5+$M$5))</f>
        <v>99750.104123281286</v>
      </c>
      <c r="AG635" s="61">
        <f t="shared" ref="AG635" si="2107">IF($C$15&gt;($M$3-$M$5)/-($G$3-$G$5),"",IF(AE635="","",AE635*$G$3+$M$3))</f>
        <v>500624.73969179677</v>
      </c>
    </row>
    <row r="636" spans="1:33" x14ac:dyDescent="0.5500000000000000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60">
        <f t="shared" ref="AC636" si="2108">IFERROR(AC635,"")</f>
        <v>150.31236984589924</v>
      </c>
      <c r="AD636" s="61">
        <f t="shared" ref="AD636" si="2109">IF(AC636="","",AC636*$G$3+$M$3)</f>
        <v>248438.15077050379</v>
      </c>
      <c r="AE636" s="60">
        <f t="shared" ref="AE636" si="2110">IFERROR(AE635,"")</f>
        <v>99.875052061640645</v>
      </c>
      <c r="AF636" s="61">
        <f t="shared" ref="AF636:AG636" si="2111">IF($C$15&gt;($M$3-$M$5)/-($G$3-$G$5),"",IF(AE636="","",$P$18))</f>
        <v>500000</v>
      </c>
      <c r="AG636" s="61">
        <f t="shared" si="2111"/>
        <v>500000</v>
      </c>
    </row>
    <row r="637" spans="1:33" x14ac:dyDescent="0.5500000000000000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60">
        <f>IF($C$15&gt;($M$3-$M$5)/-($G$3-$G$5),AC636+($C$15-($M$3-$M$5)/-($G$3-$G$5))/342,IFERROR(IF(AC636+((($M$3-$M$5)/($G$3-$G$5)*-1)-$C$15)/343&gt;($M$3-$M$5)/-($G$3-$G$5),MAX($AC$31:AC636),AC636+((($M$3-$M$5)/($G$3-$G$5)*-1)-$C$15)/343),MAX($AC$31:AC636)))</f>
        <v>150.4789670970446</v>
      </c>
      <c r="AD637" s="61">
        <f t="shared" ref="AD637" si="2112">IF(AC637="","",AC637*$G$5+$M$5)</f>
        <v>200957.9341940892</v>
      </c>
      <c r="AE637" s="60">
        <f>IF($C$15&gt;($M$3-$M$5)/-($G$3-$G$5),"",IFERROR(IF(AE636+(($M$3-$M$5)/($G$3-$G$5)*-1)/343&gt;$AC$24,MAX($AE$31:AE636),AE636+((($M$3-$M$5)/($G$3-$G$5)*-1))/343),MAX($AE$31:AE636)))</f>
        <v>99.875052061640645</v>
      </c>
      <c r="AF637" s="61">
        <f t="shared" ref="AF637" si="2113">IF($C$15&gt;($M$3-$M$5)/-($G$3-$G$5),"",IF(AE637="","",AE637*$G$5+$M$5))</f>
        <v>99750.104123281286</v>
      </c>
      <c r="AG637" s="61">
        <f t="shared" ref="AG637" si="2114">IF($C$15&gt;($M$3-$M$5)/-($G$3-$G$5),"",IF(AE637="","",AE637*$G$3+$M$3))</f>
        <v>500624.73969179677</v>
      </c>
    </row>
    <row r="638" spans="1:33" x14ac:dyDescent="0.5500000000000000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60">
        <f t="shared" ref="AC638" si="2115">IFERROR(AC637,"")</f>
        <v>150.4789670970446</v>
      </c>
      <c r="AD638" s="61">
        <f t="shared" ref="AD638" si="2116">IF(AC638="","",AC638*$G$3+$M$3)</f>
        <v>247605.16451477702</v>
      </c>
      <c r="AE638" s="60">
        <f t="shared" ref="AE638" si="2117">IFERROR(AE637,"")</f>
        <v>99.875052061640645</v>
      </c>
      <c r="AF638" s="61">
        <f t="shared" ref="AF638:AG638" si="2118">IF($C$15&gt;($M$3-$M$5)/-($G$3-$G$5),"",IF(AE638="","",$P$18))</f>
        <v>500000</v>
      </c>
      <c r="AG638" s="61">
        <f t="shared" si="2118"/>
        <v>500000</v>
      </c>
    </row>
    <row r="639" spans="1:33" x14ac:dyDescent="0.5500000000000000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60">
        <f>IF($C$15&gt;($M$3-$M$5)/-($G$3-$G$5),AC638+($C$15-($M$3-$M$5)/-($G$3-$G$5))/342,IFERROR(IF(AC638+((($M$3-$M$5)/($G$3-$G$5)*-1)-$C$15)/343&gt;($M$3-$M$5)/-($G$3-$G$5),MAX($AC$31:AC638),AC638+((($M$3-$M$5)/($G$3-$G$5)*-1)-$C$15)/343),MAX($AC$31:AC638)))</f>
        <v>150.64556434818996</v>
      </c>
      <c r="AD639" s="61">
        <f t="shared" ref="AD639" si="2119">IF(AC639="","",AC639*$G$5+$M$5)</f>
        <v>201291.12869637995</v>
      </c>
      <c r="AE639" s="60">
        <f>IF($C$15&gt;($M$3-$M$5)/-($G$3-$G$5),"",IFERROR(IF(AE638+(($M$3-$M$5)/($G$3-$G$5)*-1)/343&gt;$AC$24,MAX($AE$31:AE638),AE638+((($M$3-$M$5)/($G$3-$G$5)*-1))/343),MAX($AE$31:AE638)))</f>
        <v>99.875052061640645</v>
      </c>
      <c r="AF639" s="61">
        <f t="shared" ref="AF639" si="2120">IF($C$15&gt;($M$3-$M$5)/-($G$3-$G$5),"",IF(AE639="","",AE639*$G$5+$M$5))</f>
        <v>99750.104123281286</v>
      </c>
      <c r="AG639" s="61">
        <f t="shared" ref="AG639" si="2121">IF($C$15&gt;($M$3-$M$5)/-($G$3-$G$5),"",IF(AE639="","",AE639*$G$3+$M$3))</f>
        <v>500624.73969179677</v>
      </c>
    </row>
    <row r="640" spans="1:33" x14ac:dyDescent="0.5500000000000000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60">
        <f t="shared" ref="AC640" si="2122">IFERROR(AC639,"")</f>
        <v>150.64556434818996</v>
      </c>
      <c r="AD640" s="61">
        <f t="shared" ref="AD640" si="2123">IF(AC640="","",AC640*$G$3+$M$3)</f>
        <v>246772.17825905012</v>
      </c>
      <c r="AE640" s="60">
        <f t="shared" ref="AE640" si="2124">IFERROR(AE639,"")</f>
        <v>99.875052061640645</v>
      </c>
      <c r="AF640" s="61">
        <f t="shared" ref="AF640:AG640" si="2125">IF($C$15&gt;($M$3-$M$5)/-($G$3-$G$5),"",IF(AE640="","",$P$18))</f>
        <v>500000</v>
      </c>
      <c r="AG640" s="61">
        <f t="shared" si="2125"/>
        <v>500000</v>
      </c>
    </row>
    <row r="641" spans="1:33" x14ac:dyDescent="0.5500000000000000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60">
        <f>IF($C$15&gt;($M$3-$M$5)/-($G$3-$G$5),AC640+($C$15-($M$3-$M$5)/-($G$3-$G$5))/342,IFERROR(IF(AC640+((($M$3-$M$5)/($G$3-$G$5)*-1)-$C$15)/343&gt;($M$3-$M$5)/-($G$3-$G$5),MAX($AC$31:AC640),AC640+((($M$3-$M$5)/($G$3-$G$5)*-1)-$C$15)/343),MAX($AC$31:AC640)))</f>
        <v>150.81216159933533</v>
      </c>
      <c r="AD641" s="61">
        <f t="shared" ref="AD641" si="2126">IF(AC641="","",AC641*$G$5+$M$5)</f>
        <v>201624.32319867064</v>
      </c>
      <c r="AE641" s="60">
        <f>IF($C$15&gt;($M$3-$M$5)/-($G$3-$G$5),"",IFERROR(IF(AE640+(($M$3-$M$5)/($G$3-$G$5)*-1)/343&gt;$AC$24,MAX($AE$31:AE640),AE640+((($M$3-$M$5)/($G$3-$G$5)*-1))/343),MAX($AE$31:AE640)))</f>
        <v>99.875052061640645</v>
      </c>
      <c r="AF641" s="61">
        <f t="shared" ref="AF641" si="2127">IF($C$15&gt;($M$3-$M$5)/-($G$3-$G$5),"",IF(AE641="","",AE641*$G$5+$M$5))</f>
        <v>99750.104123281286</v>
      </c>
      <c r="AG641" s="61">
        <f t="shared" ref="AG641" si="2128">IF($C$15&gt;($M$3-$M$5)/-($G$3-$G$5),"",IF(AE641="","",AE641*$G$3+$M$3))</f>
        <v>500624.73969179677</v>
      </c>
    </row>
    <row r="642" spans="1:33" x14ac:dyDescent="0.5500000000000000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60">
        <f t="shared" ref="AC642" si="2129">IFERROR(AC641,"")</f>
        <v>150.81216159933533</v>
      </c>
      <c r="AD642" s="61">
        <f t="shared" ref="AD642" si="2130">IF(AC642="","",AC642*$G$3+$M$3)</f>
        <v>245939.19200332335</v>
      </c>
      <c r="AE642" s="60">
        <f t="shared" ref="AE642" si="2131">IFERROR(AE641,"")</f>
        <v>99.875052061640645</v>
      </c>
      <c r="AF642" s="61">
        <f t="shared" ref="AF642:AG642" si="2132">IF($C$15&gt;($M$3-$M$5)/-($G$3-$G$5),"",IF(AE642="","",$P$18))</f>
        <v>500000</v>
      </c>
      <c r="AG642" s="61">
        <f t="shared" si="2132"/>
        <v>500000</v>
      </c>
    </row>
    <row r="643" spans="1:33" x14ac:dyDescent="0.5500000000000000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60">
        <f>IF($C$15&gt;($M$3-$M$5)/-($G$3-$G$5),AC642+($C$15-($M$3-$M$5)/-($G$3-$G$5))/342,IFERROR(IF(AC642+((($M$3-$M$5)/($G$3-$G$5)*-1)-$C$15)/343&gt;($M$3-$M$5)/-($G$3-$G$5),MAX($AC$31:AC642),AC642+((($M$3-$M$5)/($G$3-$G$5)*-1)-$C$15)/343),MAX($AC$31:AC642)))</f>
        <v>150.97875885048069</v>
      </c>
      <c r="AD643" s="61">
        <f t="shared" ref="AD643" si="2133">IF(AC643="","",AC643*$G$5+$M$5)</f>
        <v>201957.51770096138</v>
      </c>
      <c r="AE643" s="60">
        <f>IF($C$15&gt;($M$3-$M$5)/-($G$3-$G$5),"",IFERROR(IF(AE642+(($M$3-$M$5)/($G$3-$G$5)*-1)/343&gt;$AC$24,MAX($AE$31:AE642),AE642+((($M$3-$M$5)/($G$3-$G$5)*-1))/343),MAX($AE$31:AE642)))</f>
        <v>99.875052061640645</v>
      </c>
      <c r="AF643" s="61">
        <f t="shared" ref="AF643" si="2134">IF($C$15&gt;($M$3-$M$5)/-($G$3-$G$5),"",IF(AE643="","",AE643*$G$5+$M$5))</f>
        <v>99750.104123281286</v>
      </c>
      <c r="AG643" s="61">
        <f t="shared" ref="AG643" si="2135">IF($C$15&gt;($M$3-$M$5)/-($G$3-$G$5),"",IF(AE643="","",AE643*$G$3+$M$3))</f>
        <v>500624.73969179677</v>
      </c>
    </row>
    <row r="644" spans="1:33" x14ac:dyDescent="0.5500000000000000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60">
        <f t="shared" ref="AC644" si="2136">IFERROR(AC643,"")</f>
        <v>150.97875885048069</v>
      </c>
      <c r="AD644" s="61">
        <f t="shared" ref="AD644" si="2137">IF(AC644="","",AC644*$G$3+$M$3)</f>
        <v>245106.20574759657</v>
      </c>
      <c r="AE644" s="60">
        <f t="shared" ref="AE644" si="2138">IFERROR(AE643,"")</f>
        <v>99.875052061640645</v>
      </c>
      <c r="AF644" s="61">
        <f t="shared" ref="AF644:AG644" si="2139">IF($C$15&gt;($M$3-$M$5)/-($G$3-$G$5),"",IF(AE644="","",$P$18))</f>
        <v>500000</v>
      </c>
      <c r="AG644" s="61">
        <f t="shared" si="2139"/>
        <v>500000</v>
      </c>
    </row>
    <row r="645" spans="1:33" x14ac:dyDescent="0.5500000000000000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60">
        <f>IF($C$15&gt;($M$3-$M$5)/-($G$3-$G$5),AC644+($C$15-($M$3-$M$5)/-($G$3-$G$5))/342,IFERROR(IF(AC644+((($M$3-$M$5)/($G$3-$G$5)*-1)-$C$15)/343&gt;($M$3-$M$5)/-($G$3-$G$5),MAX($AC$31:AC644),AC644+((($M$3-$M$5)/($G$3-$G$5)*-1)-$C$15)/343),MAX($AC$31:AC644)))</f>
        <v>151.14535610162605</v>
      </c>
      <c r="AD645" s="61">
        <f t="shared" ref="AD645" si="2140">IF(AC645="","",AC645*$G$5+$M$5)</f>
        <v>202290.71220325207</v>
      </c>
      <c r="AE645" s="60">
        <f>IF($C$15&gt;($M$3-$M$5)/-($G$3-$G$5),"",IFERROR(IF(AE644+(($M$3-$M$5)/($G$3-$G$5)*-1)/343&gt;$AC$24,MAX($AE$31:AE644),AE644+((($M$3-$M$5)/($G$3-$G$5)*-1))/343),MAX($AE$31:AE644)))</f>
        <v>99.875052061640645</v>
      </c>
      <c r="AF645" s="61">
        <f t="shared" ref="AF645" si="2141">IF($C$15&gt;($M$3-$M$5)/-($G$3-$G$5),"",IF(AE645="","",AE645*$G$5+$M$5))</f>
        <v>99750.104123281286</v>
      </c>
      <c r="AG645" s="61">
        <f t="shared" ref="AG645" si="2142">IF($C$15&gt;($M$3-$M$5)/-($G$3-$G$5),"",IF(AE645="","",AE645*$G$3+$M$3))</f>
        <v>500624.73969179677</v>
      </c>
    </row>
    <row r="646" spans="1:33" x14ac:dyDescent="0.5500000000000000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60">
        <f t="shared" ref="AC646" si="2143">IFERROR(AC645,"")</f>
        <v>151.14535610162605</v>
      </c>
      <c r="AD646" s="61">
        <f t="shared" ref="AD646" si="2144">IF(AC646="","",AC646*$G$3+$M$3)</f>
        <v>244273.21949186979</v>
      </c>
      <c r="AE646" s="60">
        <f t="shared" ref="AE646" si="2145">IFERROR(AE645,"")</f>
        <v>99.875052061640645</v>
      </c>
      <c r="AF646" s="61">
        <f t="shared" ref="AF646:AG646" si="2146">IF($C$15&gt;($M$3-$M$5)/-($G$3-$G$5),"",IF(AE646="","",$P$18))</f>
        <v>500000</v>
      </c>
      <c r="AG646" s="61">
        <f t="shared" si="2146"/>
        <v>500000</v>
      </c>
    </row>
    <row r="647" spans="1:33" x14ac:dyDescent="0.5500000000000000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60">
        <f>IF($C$15&gt;($M$3-$M$5)/-($G$3-$G$5),AC646+($C$15-($M$3-$M$5)/-($G$3-$G$5))/342,IFERROR(IF(AC646+((($M$3-$M$5)/($G$3-$G$5)*-1)-$C$15)/343&gt;($M$3-$M$5)/-($G$3-$G$5),MAX($AC$31:AC646),AC646+((($M$3-$M$5)/($G$3-$G$5)*-1)-$C$15)/343),MAX($AC$31:AC646)))</f>
        <v>151.31195335277141</v>
      </c>
      <c r="AD647" s="61">
        <f t="shared" ref="AD647" si="2147">IF(AC647="","",AC647*$G$5+$M$5)</f>
        <v>202623.90670554282</v>
      </c>
      <c r="AE647" s="60">
        <f>IF($C$15&gt;($M$3-$M$5)/-($G$3-$G$5),"",IFERROR(IF(AE646+(($M$3-$M$5)/($G$3-$G$5)*-1)/343&gt;$AC$24,MAX($AE$31:AE646),AE646+((($M$3-$M$5)/($G$3-$G$5)*-1))/343),MAX($AE$31:AE646)))</f>
        <v>99.875052061640645</v>
      </c>
      <c r="AF647" s="61">
        <f t="shared" ref="AF647" si="2148">IF($C$15&gt;($M$3-$M$5)/-($G$3-$G$5),"",IF(AE647="","",AE647*$G$5+$M$5))</f>
        <v>99750.104123281286</v>
      </c>
      <c r="AG647" s="61">
        <f t="shared" ref="AG647" si="2149">IF($C$15&gt;($M$3-$M$5)/-($G$3-$G$5),"",IF(AE647="","",AE647*$G$3+$M$3))</f>
        <v>500624.73969179677</v>
      </c>
    </row>
    <row r="648" spans="1:33" x14ac:dyDescent="0.5500000000000000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60">
        <f t="shared" ref="AC648" si="2150">IFERROR(AC647,"")</f>
        <v>151.31195335277141</v>
      </c>
      <c r="AD648" s="61">
        <f t="shared" ref="AD648" si="2151">IF(AC648="","",AC648*$G$3+$M$3)</f>
        <v>243440.2332361429</v>
      </c>
      <c r="AE648" s="60">
        <f t="shared" ref="AE648" si="2152">IFERROR(AE647,"")</f>
        <v>99.875052061640645</v>
      </c>
      <c r="AF648" s="61">
        <f t="shared" ref="AF648:AG648" si="2153">IF($C$15&gt;($M$3-$M$5)/-($G$3-$G$5),"",IF(AE648="","",$P$18))</f>
        <v>500000</v>
      </c>
      <c r="AG648" s="61">
        <f t="shared" si="2153"/>
        <v>500000</v>
      </c>
    </row>
    <row r="649" spans="1:33" x14ac:dyDescent="0.5500000000000000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60">
        <f>IF($C$15&gt;($M$3-$M$5)/-($G$3-$G$5),AC648+($C$15-($M$3-$M$5)/-($G$3-$G$5))/342,IFERROR(IF(AC648+((($M$3-$M$5)/($G$3-$G$5)*-1)-$C$15)/343&gt;($M$3-$M$5)/-($G$3-$G$5),MAX($AC$31:AC648),AC648+((($M$3-$M$5)/($G$3-$G$5)*-1)-$C$15)/343),MAX($AC$31:AC648)))</f>
        <v>151.47855060391677</v>
      </c>
      <c r="AD649" s="61">
        <f t="shared" ref="AD649" si="2154">IF(AC649="","",AC649*$G$5+$M$5)</f>
        <v>202957.10120783356</v>
      </c>
      <c r="AE649" s="60">
        <f>IF($C$15&gt;($M$3-$M$5)/-($G$3-$G$5),"",IFERROR(IF(AE648+(($M$3-$M$5)/($G$3-$G$5)*-1)/343&gt;$AC$24,MAX($AE$31:AE648),AE648+((($M$3-$M$5)/($G$3-$G$5)*-1))/343),MAX($AE$31:AE648)))</f>
        <v>99.875052061640645</v>
      </c>
      <c r="AF649" s="61">
        <f t="shared" ref="AF649" si="2155">IF($C$15&gt;($M$3-$M$5)/-($G$3-$G$5),"",IF(AE649="","",AE649*$G$5+$M$5))</f>
        <v>99750.104123281286</v>
      </c>
      <c r="AG649" s="61">
        <f t="shared" ref="AG649" si="2156">IF($C$15&gt;($M$3-$M$5)/-($G$3-$G$5),"",IF(AE649="","",AE649*$G$3+$M$3))</f>
        <v>500624.73969179677</v>
      </c>
    </row>
    <row r="650" spans="1:33" x14ac:dyDescent="0.5500000000000000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60">
        <f t="shared" ref="AC650" si="2157">IFERROR(AC649,"")</f>
        <v>151.47855060391677</v>
      </c>
      <c r="AD650" s="61">
        <f t="shared" ref="AD650" si="2158">IF(AC650="","",AC650*$G$3+$M$3)</f>
        <v>242607.24698041612</v>
      </c>
      <c r="AE650" s="60">
        <f t="shared" ref="AE650" si="2159">IFERROR(AE649,"")</f>
        <v>99.875052061640645</v>
      </c>
      <c r="AF650" s="61">
        <f t="shared" ref="AF650:AG650" si="2160">IF($C$15&gt;($M$3-$M$5)/-($G$3-$G$5),"",IF(AE650="","",$P$18))</f>
        <v>500000</v>
      </c>
      <c r="AG650" s="61">
        <f t="shared" si="2160"/>
        <v>500000</v>
      </c>
    </row>
    <row r="651" spans="1:33" x14ac:dyDescent="0.5500000000000000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60">
        <f>IF($C$15&gt;($M$3-$M$5)/-($G$3-$G$5),AC650+($C$15-($M$3-$M$5)/-($G$3-$G$5))/342,IFERROR(IF(AC650+((($M$3-$M$5)/($G$3-$G$5)*-1)-$C$15)/343&gt;($M$3-$M$5)/-($G$3-$G$5),MAX($AC$31:AC650),AC650+((($M$3-$M$5)/($G$3-$G$5)*-1)-$C$15)/343),MAX($AC$31:AC650)))</f>
        <v>151.64514785506213</v>
      </c>
      <c r="AD651" s="61">
        <f t="shared" ref="AD651" si="2161">IF(AC651="","",AC651*$G$5+$M$5)</f>
        <v>203290.29571012425</v>
      </c>
      <c r="AE651" s="60">
        <f>IF($C$15&gt;($M$3-$M$5)/-($G$3-$G$5),"",IFERROR(IF(AE650+(($M$3-$M$5)/($G$3-$G$5)*-1)/343&gt;$AC$24,MAX($AE$31:AE650),AE650+((($M$3-$M$5)/($G$3-$G$5)*-1))/343),MAX($AE$31:AE650)))</f>
        <v>99.875052061640645</v>
      </c>
      <c r="AF651" s="61">
        <f t="shared" ref="AF651" si="2162">IF($C$15&gt;($M$3-$M$5)/-($G$3-$G$5),"",IF(AE651="","",AE651*$G$5+$M$5))</f>
        <v>99750.104123281286</v>
      </c>
      <c r="AG651" s="61">
        <f t="shared" ref="AG651" si="2163">IF($C$15&gt;($M$3-$M$5)/-($G$3-$G$5),"",IF(AE651="","",AE651*$G$3+$M$3))</f>
        <v>500624.73969179677</v>
      </c>
    </row>
    <row r="652" spans="1:33" x14ac:dyDescent="0.5500000000000000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60">
        <f t="shared" ref="AC652" si="2164">IFERROR(AC651,"")</f>
        <v>151.64514785506213</v>
      </c>
      <c r="AD652" s="61">
        <f t="shared" ref="AD652" si="2165">IF(AC652="","",AC652*$G$3+$M$3)</f>
        <v>241774.26072468935</v>
      </c>
      <c r="AE652" s="60">
        <f t="shared" ref="AE652" si="2166">IFERROR(AE651,"")</f>
        <v>99.875052061640645</v>
      </c>
      <c r="AF652" s="61">
        <f t="shared" ref="AF652:AG652" si="2167">IF($C$15&gt;($M$3-$M$5)/-($G$3-$G$5),"",IF(AE652="","",$P$18))</f>
        <v>500000</v>
      </c>
      <c r="AG652" s="61">
        <f t="shared" si="2167"/>
        <v>500000</v>
      </c>
    </row>
    <row r="653" spans="1:33" x14ac:dyDescent="0.5500000000000000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60">
        <f>IF($C$15&gt;($M$3-$M$5)/-($G$3-$G$5),AC652+($C$15-($M$3-$M$5)/-($G$3-$G$5))/342,IFERROR(IF(AC652+((($M$3-$M$5)/($G$3-$G$5)*-1)-$C$15)/343&gt;($M$3-$M$5)/-($G$3-$G$5),MAX($AC$31:AC652),AC652+((($M$3-$M$5)/($G$3-$G$5)*-1)-$C$15)/343),MAX($AC$31:AC652)))</f>
        <v>151.8117451062075</v>
      </c>
      <c r="AD653" s="61">
        <f t="shared" ref="AD653" si="2168">IF(AC653="","",AC653*$G$5+$M$5)</f>
        <v>203623.490212415</v>
      </c>
      <c r="AE653" s="60">
        <f>IF($C$15&gt;($M$3-$M$5)/-($G$3-$G$5),"",IFERROR(IF(AE652+(($M$3-$M$5)/($G$3-$G$5)*-1)/343&gt;$AC$24,MAX($AE$31:AE652),AE652+((($M$3-$M$5)/($G$3-$G$5)*-1))/343),MAX($AE$31:AE652)))</f>
        <v>99.875052061640645</v>
      </c>
      <c r="AF653" s="61">
        <f t="shared" ref="AF653" si="2169">IF($C$15&gt;($M$3-$M$5)/-($G$3-$G$5),"",IF(AE653="","",AE653*$G$5+$M$5))</f>
        <v>99750.104123281286</v>
      </c>
      <c r="AG653" s="61">
        <f t="shared" ref="AG653" si="2170">IF($C$15&gt;($M$3-$M$5)/-($G$3-$G$5),"",IF(AE653="","",AE653*$G$3+$M$3))</f>
        <v>500624.73969179677</v>
      </c>
    </row>
    <row r="654" spans="1:33" x14ac:dyDescent="0.5500000000000000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60">
        <f t="shared" ref="AC654" si="2171">IFERROR(AC653,"")</f>
        <v>151.8117451062075</v>
      </c>
      <c r="AD654" s="61">
        <f t="shared" ref="AD654" si="2172">IF(AC654="","",AC654*$G$3+$M$3)</f>
        <v>240941.27446896257</v>
      </c>
      <c r="AE654" s="60">
        <f t="shared" ref="AE654" si="2173">IFERROR(AE653,"")</f>
        <v>99.875052061640645</v>
      </c>
      <c r="AF654" s="61">
        <f t="shared" ref="AF654:AG654" si="2174">IF($C$15&gt;($M$3-$M$5)/-($G$3-$G$5),"",IF(AE654="","",$P$18))</f>
        <v>500000</v>
      </c>
      <c r="AG654" s="61">
        <f t="shared" si="2174"/>
        <v>500000</v>
      </c>
    </row>
    <row r="655" spans="1:33" x14ac:dyDescent="0.5500000000000000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60">
        <f>IF($C$15&gt;($M$3-$M$5)/-($G$3-$G$5),AC654+($C$15-($M$3-$M$5)/-($G$3-$G$5))/342,IFERROR(IF(AC654+((($M$3-$M$5)/($G$3-$G$5)*-1)-$C$15)/343&gt;($M$3-$M$5)/-($G$3-$G$5),MAX($AC$31:AC654),AC654+((($M$3-$M$5)/($G$3-$G$5)*-1)-$C$15)/343),MAX($AC$31:AC654)))</f>
        <v>151.97834235735286</v>
      </c>
      <c r="AD655" s="61">
        <f t="shared" ref="AD655" si="2175">IF(AC655="","",AC655*$G$5+$M$5)</f>
        <v>203956.68471470574</v>
      </c>
      <c r="AE655" s="60">
        <f>IF($C$15&gt;($M$3-$M$5)/-($G$3-$G$5),"",IFERROR(IF(AE654+(($M$3-$M$5)/($G$3-$G$5)*-1)/343&gt;$AC$24,MAX($AE$31:AE654),AE654+((($M$3-$M$5)/($G$3-$G$5)*-1))/343),MAX($AE$31:AE654)))</f>
        <v>99.875052061640645</v>
      </c>
      <c r="AF655" s="61">
        <f t="shared" ref="AF655" si="2176">IF($C$15&gt;($M$3-$M$5)/-($G$3-$G$5),"",IF(AE655="","",AE655*$G$5+$M$5))</f>
        <v>99750.104123281286</v>
      </c>
      <c r="AG655" s="61">
        <f t="shared" ref="AG655" si="2177">IF($C$15&gt;($M$3-$M$5)/-($G$3-$G$5),"",IF(AE655="","",AE655*$G$3+$M$3))</f>
        <v>500624.73969179677</v>
      </c>
    </row>
    <row r="656" spans="1:33" x14ac:dyDescent="0.5500000000000000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60">
        <f t="shared" ref="AC656" si="2178">IFERROR(AC655,"")</f>
        <v>151.97834235735286</v>
      </c>
      <c r="AD656" s="61">
        <f t="shared" ref="AD656" si="2179">IF(AC656="","",AC656*$G$3+$M$3)</f>
        <v>240108.28821323568</v>
      </c>
      <c r="AE656" s="60">
        <f t="shared" ref="AE656" si="2180">IFERROR(AE655,"")</f>
        <v>99.875052061640645</v>
      </c>
      <c r="AF656" s="61">
        <f t="shared" ref="AF656:AG656" si="2181">IF($C$15&gt;($M$3-$M$5)/-($G$3-$G$5),"",IF(AE656="","",$P$18))</f>
        <v>500000</v>
      </c>
      <c r="AG656" s="61">
        <f t="shared" si="2181"/>
        <v>500000</v>
      </c>
    </row>
    <row r="657" spans="1:33" x14ac:dyDescent="0.5500000000000000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60">
        <f>IF($C$15&gt;($M$3-$M$5)/-($G$3-$G$5),AC656+($C$15-($M$3-$M$5)/-($G$3-$G$5))/342,IFERROR(IF(AC656+((($M$3-$M$5)/($G$3-$G$5)*-1)-$C$15)/343&gt;($M$3-$M$5)/-($G$3-$G$5),MAX($AC$31:AC656),AC656+((($M$3-$M$5)/($G$3-$G$5)*-1)-$C$15)/343),MAX($AC$31:AC656)))</f>
        <v>152.14493960849822</v>
      </c>
      <c r="AD657" s="61">
        <f t="shared" ref="AD657" si="2182">IF(AC657="","",AC657*$G$5+$M$5)</f>
        <v>204289.87921699643</v>
      </c>
      <c r="AE657" s="60">
        <f>IF($C$15&gt;($M$3-$M$5)/-($G$3-$G$5),"",IFERROR(IF(AE656+(($M$3-$M$5)/($G$3-$G$5)*-1)/343&gt;$AC$24,MAX($AE$31:AE656),AE656+((($M$3-$M$5)/($G$3-$G$5)*-1))/343),MAX($AE$31:AE656)))</f>
        <v>99.875052061640645</v>
      </c>
      <c r="AF657" s="61">
        <f t="shared" ref="AF657" si="2183">IF($C$15&gt;($M$3-$M$5)/-($G$3-$G$5),"",IF(AE657="","",AE657*$G$5+$M$5))</f>
        <v>99750.104123281286</v>
      </c>
      <c r="AG657" s="61">
        <f t="shared" ref="AG657" si="2184">IF($C$15&gt;($M$3-$M$5)/-($G$3-$G$5),"",IF(AE657="","",AE657*$G$3+$M$3))</f>
        <v>500624.73969179677</v>
      </c>
    </row>
    <row r="658" spans="1:33" x14ac:dyDescent="0.5500000000000000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60">
        <f t="shared" ref="AC658" si="2185">IFERROR(AC657,"")</f>
        <v>152.14493960849822</v>
      </c>
      <c r="AD658" s="61">
        <f t="shared" ref="AD658" si="2186">IF(AC658="","",AC658*$G$3+$M$3)</f>
        <v>239275.3019575089</v>
      </c>
      <c r="AE658" s="60">
        <f t="shared" ref="AE658" si="2187">IFERROR(AE657,"")</f>
        <v>99.875052061640645</v>
      </c>
      <c r="AF658" s="61">
        <f t="shared" ref="AF658:AG658" si="2188">IF($C$15&gt;($M$3-$M$5)/-($G$3-$G$5),"",IF(AE658="","",$P$18))</f>
        <v>500000</v>
      </c>
      <c r="AG658" s="61">
        <f t="shared" si="2188"/>
        <v>500000</v>
      </c>
    </row>
    <row r="659" spans="1:33" x14ac:dyDescent="0.5500000000000000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60">
        <f>IF($C$15&gt;($M$3-$M$5)/-($G$3-$G$5),AC658+($C$15-($M$3-$M$5)/-($G$3-$G$5))/342,IFERROR(IF(AC658+((($M$3-$M$5)/($G$3-$G$5)*-1)-$C$15)/343&gt;($M$3-$M$5)/-($G$3-$G$5),MAX($AC$31:AC658),AC658+((($M$3-$M$5)/($G$3-$G$5)*-1)-$C$15)/343),MAX($AC$31:AC658)))</f>
        <v>152.31153685964358</v>
      </c>
      <c r="AD659" s="61">
        <f t="shared" ref="AD659" si="2189">IF(AC659="","",AC659*$G$5+$M$5)</f>
        <v>204623.07371928717</v>
      </c>
      <c r="AE659" s="60">
        <f>IF($C$15&gt;($M$3-$M$5)/-($G$3-$G$5),"",IFERROR(IF(AE658+(($M$3-$M$5)/($G$3-$G$5)*-1)/343&gt;$AC$24,MAX($AE$31:AE658),AE658+((($M$3-$M$5)/($G$3-$G$5)*-1))/343),MAX($AE$31:AE658)))</f>
        <v>99.875052061640645</v>
      </c>
      <c r="AF659" s="61">
        <f t="shared" ref="AF659" si="2190">IF($C$15&gt;($M$3-$M$5)/-($G$3-$G$5),"",IF(AE659="","",AE659*$G$5+$M$5))</f>
        <v>99750.104123281286</v>
      </c>
      <c r="AG659" s="61">
        <f t="shared" ref="AG659" si="2191">IF($C$15&gt;($M$3-$M$5)/-($G$3-$G$5),"",IF(AE659="","",AE659*$G$3+$M$3))</f>
        <v>500624.73969179677</v>
      </c>
    </row>
    <row r="660" spans="1:33" x14ac:dyDescent="0.5500000000000000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60">
        <f t="shared" ref="AC660" si="2192">IFERROR(AC659,"")</f>
        <v>152.31153685964358</v>
      </c>
      <c r="AD660" s="61">
        <f t="shared" ref="AD660" si="2193">IF(AC660="","",AC660*$G$3+$M$3)</f>
        <v>238442.31570178212</v>
      </c>
      <c r="AE660" s="60">
        <f t="shared" ref="AE660" si="2194">IFERROR(AE659,"")</f>
        <v>99.875052061640645</v>
      </c>
      <c r="AF660" s="61">
        <f t="shared" ref="AF660:AG660" si="2195">IF($C$15&gt;($M$3-$M$5)/-($G$3-$G$5),"",IF(AE660="","",$P$18))</f>
        <v>500000</v>
      </c>
      <c r="AG660" s="61">
        <f t="shared" si="2195"/>
        <v>500000</v>
      </c>
    </row>
    <row r="661" spans="1:33" x14ac:dyDescent="0.5500000000000000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60">
        <f>IF($C$15&gt;($M$3-$M$5)/-($G$3-$G$5),AC660+($C$15-($M$3-$M$5)/-($G$3-$G$5))/342,IFERROR(IF(AC660+((($M$3-$M$5)/($G$3-$G$5)*-1)-$C$15)/343&gt;($M$3-$M$5)/-($G$3-$G$5),MAX($AC$31:AC660),AC660+((($M$3-$M$5)/($G$3-$G$5)*-1)-$C$15)/343),MAX($AC$31:AC660)))</f>
        <v>152.47813411078894</v>
      </c>
      <c r="AD661" s="61">
        <f t="shared" ref="AD661" si="2196">IF(AC661="","",AC661*$G$5+$M$5)</f>
        <v>204956.26822157786</v>
      </c>
      <c r="AE661" s="60">
        <f>IF($C$15&gt;($M$3-$M$5)/-($G$3-$G$5),"",IFERROR(IF(AE660+(($M$3-$M$5)/($G$3-$G$5)*-1)/343&gt;$AC$24,MAX($AE$31:AE660),AE660+((($M$3-$M$5)/($G$3-$G$5)*-1))/343),MAX($AE$31:AE660)))</f>
        <v>99.875052061640645</v>
      </c>
      <c r="AF661" s="61">
        <f t="shared" ref="AF661" si="2197">IF($C$15&gt;($M$3-$M$5)/-($G$3-$G$5),"",IF(AE661="","",AE661*$G$5+$M$5))</f>
        <v>99750.104123281286</v>
      </c>
      <c r="AG661" s="61">
        <f t="shared" ref="AG661" si="2198">IF($C$15&gt;($M$3-$M$5)/-($G$3-$G$5),"",IF(AE661="","",AE661*$G$3+$M$3))</f>
        <v>500624.73969179677</v>
      </c>
    </row>
    <row r="662" spans="1:33" x14ac:dyDescent="0.5500000000000000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60">
        <f t="shared" ref="AC662" si="2199">IFERROR(AC661,"")</f>
        <v>152.47813411078894</v>
      </c>
      <c r="AD662" s="61">
        <f t="shared" ref="AD662" si="2200">IF(AC662="","",AC662*$G$3+$M$3)</f>
        <v>237609.32944605523</v>
      </c>
      <c r="AE662" s="60">
        <f t="shared" ref="AE662" si="2201">IFERROR(AE661,"")</f>
        <v>99.875052061640645</v>
      </c>
      <c r="AF662" s="61">
        <f t="shared" ref="AF662:AG662" si="2202">IF($C$15&gt;($M$3-$M$5)/-($G$3-$G$5),"",IF(AE662="","",$P$18))</f>
        <v>500000</v>
      </c>
      <c r="AG662" s="61">
        <f t="shared" si="2202"/>
        <v>500000</v>
      </c>
    </row>
    <row r="663" spans="1:33" x14ac:dyDescent="0.5500000000000000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60">
        <f>IF($C$15&gt;($M$3-$M$5)/-($G$3-$G$5),AC662+($C$15-($M$3-$M$5)/-($G$3-$G$5))/342,IFERROR(IF(AC662+((($M$3-$M$5)/($G$3-$G$5)*-1)-$C$15)/343&gt;($M$3-$M$5)/-($G$3-$G$5),MAX($AC$31:AC662),AC662+((($M$3-$M$5)/($G$3-$G$5)*-1)-$C$15)/343),MAX($AC$31:AC662)))</f>
        <v>152.6447313619343</v>
      </c>
      <c r="AD663" s="61">
        <f t="shared" ref="AD663" si="2203">IF(AC663="","",AC663*$G$5+$M$5)</f>
        <v>205289.46272386861</v>
      </c>
      <c r="AE663" s="60">
        <f>IF($C$15&gt;($M$3-$M$5)/-($G$3-$G$5),"",IFERROR(IF(AE662+(($M$3-$M$5)/($G$3-$G$5)*-1)/343&gt;$AC$24,MAX($AE$31:AE662),AE662+((($M$3-$M$5)/($G$3-$G$5)*-1))/343),MAX($AE$31:AE662)))</f>
        <v>99.875052061640645</v>
      </c>
      <c r="AF663" s="61">
        <f t="shared" ref="AF663" si="2204">IF($C$15&gt;($M$3-$M$5)/-($G$3-$G$5),"",IF(AE663="","",AE663*$G$5+$M$5))</f>
        <v>99750.104123281286</v>
      </c>
      <c r="AG663" s="61">
        <f t="shared" ref="AG663" si="2205">IF($C$15&gt;($M$3-$M$5)/-($G$3-$G$5),"",IF(AE663="","",AE663*$G$3+$M$3))</f>
        <v>500624.73969179677</v>
      </c>
    </row>
    <row r="664" spans="1:33" x14ac:dyDescent="0.5500000000000000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60">
        <f t="shared" ref="AC664" si="2206">IFERROR(AC663,"")</f>
        <v>152.6447313619343</v>
      </c>
      <c r="AD664" s="61">
        <f t="shared" ref="AD664" si="2207">IF(AC664="","",AC664*$G$3+$M$3)</f>
        <v>236776.34319032845</v>
      </c>
      <c r="AE664" s="60">
        <f t="shared" ref="AE664" si="2208">IFERROR(AE663,"")</f>
        <v>99.875052061640645</v>
      </c>
      <c r="AF664" s="61">
        <f t="shared" ref="AF664:AG664" si="2209">IF($C$15&gt;($M$3-$M$5)/-($G$3-$G$5),"",IF(AE664="","",$P$18))</f>
        <v>500000</v>
      </c>
      <c r="AG664" s="61">
        <f t="shared" si="2209"/>
        <v>500000</v>
      </c>
    </row>
    <row r="665" spans="1:33" x14ac:dyDescent="0.5500000000000000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60">
        <f>IF($C$15&gt;($M$3-$M$5)/-($G$3-$G$5),AC664+($C$15-($M$3-$M$5)/-($G$3-$G$5))/342,IFERROR(IF(AC664+((($M$3-$M$5)/($G$3-$G$5)*-1)-$C$15)/343&gt;($M$3-$M$5)/-($G$3-$G$5),MAX($AC$31:AC664),AC664+((($M$3-$M$5)/($G$3-$G$5)*-1)-$C$15)/343),MAX($AC$31:AC664)))</f>
        <v>152.81132861307967</v>
      </c>
      <c r="AD665" s="61">
        <f t="shared" ref="AD665" si="2210">IF(AC665="","",AC665*$G$5+$M$5)</f>
        <v>205622.65722615935</v>
      </c>
      <c r="AE665" s="60">
        <f>IF($C$15&gt;($M$3-$M$5)/-($G$3-$G$5),"",IFERROR(IF(AE664+(($M$3-$M$5)/($G$3-$G$5)*-1)/343&gt;$AC$24,MAX($AE$31:AE664),AE664+((($M$3-$M$5)/($G$3-$G$5)*-1))/343),MAX($AE$31:AE664)))</f>
        <v>99.875052061640645</v>
      </c>
      <c r="AF665" s="61">
        <f t="shared" ref="AF665" si="2211">IF($C$15&gt;($M$3-$M$5)/-($G$3-$G$5),"",IF(AE665="","",AE665*$G$5+$M$5))</f>
        <v>99750.104123281286</v>
      </c>
      <c r="AG665" s="61">
        <f t="shared" ref="AG665" si="2212">IF($C$15&gt;($M$3-$M$5)/-($G$3-$G$5),"",IF(AE665="","",AE665*$G$3+$M$3))</f>
        <v>500624.73969179677</v>
      </c>
    </row>
    <row r="666" spans="1:33" x14ac:dyDescent="0.5500000000000000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60">
        <f t="shared" ref="AC666" si="2213">IFERROR(AC665,"")</f>
        <v>152.81132861307967</v>
      </c>
      <c r="AD666" s="61">
        <f t="shared" ref="AD666" si="2214">IF(AC666="","",AC666*$G$3+$M$3)</f>
        <v>235943.35693460167</v>
      </c>
      <c r="AE666" s="60">
        <f t="shared" ref="AE666" si="2215">IFERROR(AE665,"")</f>
        <v>99.875052061640645</v>
      </c>
      <c r="AF666" s="61">
        <f t="shared" ref="AF666:AG666" si="2216">IF($C$15&gt;($M$3-$M$5)/-($G$3-$G$5),"",IF(AE666="","",$P$18))</f>
        <v>500000</v>
      </c>
      <c r="AG666" s="61">
        <f t="shared" si="2216"/>
        <v>500000</v>
      </c>
    </row>
    <row r="667" spans="1:33" x14ac:dyDescent="0.5500000000000000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60">
        <f>IF($C$15&gt;($M$3-$M$5)/-($G$3-$G$5),AC666+($C$15-($M$3-$M$5)/-($G$3-$G$5))/342,IFERROR(IF(AC666+((($M$3-$M$5)/($G$3-$G$5)*-1)-$C$15)/343&gt;($M$3-$M$5)/-($G$3-$G$5),MAX($AC$31:AC666),AC666+((($M$3-$M$5)/($G$3-$G$5)*-1)-$C$15)/343),MAX($AC$31:AC666)))</f>
        <v>152.97792586422503</v>
      </c>
      <c r="AD667" s="61">
        <f t="shared" ref="AD667" si="2217">IF(AC667="","",AC667*$G$5+$M$5)</f>
        <v>205955.85172845004</v>
      </c>
      <c r="AE667" s="60">
        <f>IF($C$15&gt;($M$3-$M$5)/-($G$3-$G$5),"",IFERROR(IF(AE666+(($M$3-$M$5)/($G$3-$G$5)*-1)/343&gt;$AC$24,MAX($AE$31:AE666),AE666+((($M$3-$M$5)/($G$3-$G$5)*-1))/343),MAX($AE$31:AE666)))</f>
        <v>99.875052061640645</v>
      </c>
      <c r="AF667" s="61">
        <f t="shared" ref="AF667" si="2218">IF($C$15&gt;($M$3-$M$5)/-($G$3-$G$5),"",IF(AE667="","",AE667*$G$5+$M$5))</f>
        <v>99750.104123281286</v>
      </c>
      <c r="AG667" s="61">
        <f t="shared" ref="AG667" si="2219">IF($C$15&gt;($M$3-$M$5)/-($G$3-$G$5),"",IF(AE667="","",AE667*$G$3+$M$3))</f>
        <v>500624.73969179677</v>
      </c>
    </row>
    <row r="668" spans="1:33" x14ac:dyDescent="0.5500000000000000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60">
        <f t="shared" ref="AC668" si="2220">IFERROR(AC667,"")</f>
        <v>152.97792586422503</v>
      </c>
      <c r="AD668" s="61">
        <f t="shared" ref="AD668" si="2221">IF(AC668="","",AC668*$G$3+$M$3)</f>
        <v>235110.3706788749</v>
      </c>
      <c r="AE668" s="60">
        <f t="shared" ref="AE668" si="2222">IFERROR(AE667,"")</f>
        <v>99.875052061640645</v>
      </c>
      <c r="AF668" s="61">
        <f t="shared" ref="AF668:AG668" si="2223">IF($C$15&gt;($M$3-$M$5)/-($G$3-$G$5),"",IF(AE668="","",$P$18))</f>
        <v>500000</v>
      </c>
      <c r="AG668" s="61">
        <f t="shared" si="2223"/>
        <v>500000</v>
      </c>
    </row>
    <row r="669" spans="1:33" x14ac:dyDescent="0.5500000000000000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60">
        <f>IF($C$15&gt;($M$3-$M$5)/-($G$3-$G$5),AC668+($C$15-($M$3-$M$5)/-($G$3-$G$5))/342,IFERROR(IF(AC668+((($M$3-$M$5)/($G$3-$G$5)*-1)-$C$15)/343&gt;($M$3-$M$5)/-($G$3-$G$5),MAX($AC$31:AC668),AC668+((($M$3-$M$5)/($G$3-$G$5)*-1)-$C$15)/343),MAX($AC$31:AC668)))</f>
        <v>153.14452311537039</v>
      </c>
      <c r="AD669" s="61">
        <f t="shared" ref="AD669" si="2224">IF(AC669="","",AC669*$G$5+$M$5)</f>
        <v>206289.04623074079</v>
      </c>
      <c r="AE669" s="60">
        <f>IF($C$15&gt;($M$3-$M$5)/-($G$3-$G$5),"",IFERROR(IF(AE668+(($M$3-$M$5)/($G$3-$G$5)*-1)/343&gt;$AC$24,MAX($AE$31:AE668),AE668+((($M$3-$M$5)/($G$3-$G$5)*-1))/343),MAX($AE$31:AE668)))</f>
        <v>99.875052061640645</v>
      </c>
      <c r="AF669" s="61">
        <f t="shared" ref="AF669" si="2225">IF($C$15&gt;($M$3-$M$5)/-($G$3-$G$5),"",IF(AE669="","",AE669*$G$5+$M$5))</f>
        <v>99750.104123281286</v>
      </c>
      <c r="AG669" s="61">
        <f t="shared" ref="AG669" si="2226">IF($C$15&gt;($M$3-$M$5)/-($G$3-$G$5),"",IF(AE669="","",AE669*$G$3+$M$3))</f>
        <v>500624.73969179677</v>
      </c>
    </row>
    <row r="670" spans="1:33" x14ac:dyDescent="0.5500000000000000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60">
        <f t="shared" ref="AC670" si="2227">IFERROR(AC669,"")</f>
        <v>153.14452311537039</v>
      </c>
      <c r="AD670" s="61">
        <f t="shared" ref="AD670" si="2228">IF(AC670="","",AC670*$G$3+$M$3)</f>
        <v>234277.384423148</v>
      </c>
      <c r="AE670" s="60">
        <f t="shared" ref="AE670" si="2229">IFERROR(AE669,"")</f>
        <v>99.875052061640645</v>
      </c>
      <c r="AF670" s="61">
        <f t="shared" ref="AF670:AG670" si="2230">IF($C$15&gt;($M$3-$M$5)/-($G$3-$G$5),"",IF(AE670="","",$P$18))</f>
        <v>500000</v>
      </c>
      <c r="AG670" s="61">
        <f t="shared" si="2230"/>
        <v>500000</v>
      </c>
    </row>
    <row r="671" spans="1:33" x14ac:dyDescent="0.5500000000000000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60">
        <f>IF($C$15&gt;($M$3-$M$5)/-($G$3-$G$5),AC670+($C$15-($M$3-$M$5)/-($G$3-$G$5))/342,IFERROR(IF(AC670+((($M$3-$M$5)/($G$3-$G$5)*-1)-$C$15)/343&gt;($M$3-$M$5)/-($G$3-$G$5),MAX($AC$31:AC670),AC670+((($M$3-$M$5)/($G$3-$G$5)*-1)-$C$15)/343),MAX($AC$31:AC670)))</f>
        <v>153.31112036651575</v>
      </c>
      <c r="AD671" s="61">
        <f t="shared" ref="AD671" si="2231">IF(AC671="","",AC671*$G$5+$M$5)</f>
        <v>206622.24073303153</v>
      </c>
      <c r="AE671" s="60">
        <f>IF($C$15&gt;($M$3-$M$5)/-($G$3-$G$5),"",IFERROR(IF(AE670+(($M$3-$M$5)/($G$3-$G$5)*-1)/343&gt;$AC$24,MAX($AE$31:AE670),AE670+((($M$3-$M$5)/($G$3-$G$5)*-1))/343),MAX($AE$31:AE670)))</f>
        <v>99.875052061640645</v>
      </c>
      <c r="AF671" s="61">
        <f t="shared" ref="AF671" si="2232">IF($C$15&gt;($M$3-$M$5)/-($G$3-$G$5),"",IF(AE671="","",AE671*$G$5+$M$5))</f>
        <v>99750.104123281286</v>
      </c>
      <c r="AG671" s="61">
        <f t="shared" ref="AG671" si="2233">IF($C$15&gt;($M$3-$M$5)/-($G$3-$G$5),"",IF(AE671="","",AE671*$G$3+$M$3))</f>
        <v>500624.73969179677</v>
      </c>
    </row>
    <row r="672" spans="1:33" x14ac:dyDescent="0.5500000000000000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60">
        <f t="shared" ref="AC672" si="2234">IFERROR(AC671,"")</f>
        <v>153.31112036651575</v>
      </c>
      <c r="AD672" s="61">
        <f t="shared" ref="AD672" si="2235">IF(AC672="","",AC672*$G$3+$M$3)</f>
        <v>233444.39816742123</v>
      </c>
      <c r="AE672" s="60">
        <f t="shared" ref="AE672" si="2236">IFERROR(AE671,"")</f>
        <v>99.875052061640645</v>
      </c>
      <c r="AF672" s="61">
        <f t="shared" ref="AF672:AG672" si="2237">IF($C$15&gt;($M$3-$M$5)/-($G$3-$G$5),"",IF(AE672="","",$P$18))</f>
        <v>500000</v>
      </c>
      <c r="AG672" s="61">
        <f t="shared" si="2237"/>
        <v>500000</v>
      </c>
    </row>
    <row r="673" spans="1:33" x14ac:dyDescent="0.5500000000000000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60">
        <f>IF($C$15&gt;($M$3-$M$5)/-($G$3-$G$5),AC672+($C$15-($M$3-$M$5)/-($G$3-$G$5))/342,IFERROR(IF(AC672+((($M$3-$M$5)/($G$3-$G$5)*-1)-$C$15)/343&gt;($M$3-$M$5)/-($G$3-$G$5),MAX($AC$31:AC672),AC672+((($M$3-$M$5)/($G$3-$G$5)*-1)-$C$15)/343),MAX($AC$31:AC672)))</f>
        <v>153.47771761766111</v>
      </c>
      <c r="AD673" s="61">
        <f t="shared" ref="AD673" si="2238">IF(AC673="","",AC673*$G$5+$M$5)</f>
        <v>206955.43523532222</v>
      </c>
      <c r="AE673" s="60">
        <f>IF($C$15&gt;($M$3-$M$5)/-($G$3-$G$5),"",IFERROR(IF(AE672+(($M$3-$M$5)/($G$3-$G$5)*-1)/343&gt;$AC$24,MAX($AE$31:AE672),AE672+((($M$3-$M$5)/($G$3-$G$5)*-1))/343),MAX($AE$31:AE672)))</f>
        <v>99.875052061640645</v>
      </c>
      <c r="AF673" s="61">
        <f t="shared" ref="AF673" si="2239">IF($C$15&gt;($M$3-$M$5)/-($G$3-$G$5),"",IF(AE673="","",AE673*$G$5+$M$5))</f>
        <v>99750.104123281286</v>
      </c>
      <c r="AG673" s="61">
        <f t="shared" ref="AG673" si="2240">IF($C$15&gt;($M$3-$M$5)/-($G$3-$G$5),"",IF(AE673="","",AE673*$G$3+$M$3))</f>
        <v>500624.73969179677</v>
      </c>
    </row>
    <row r="674" spans="1:33" x14ac:dyDescent="0.5500000000000000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60">
        <f t="shared" ref="AC674" si="2241">IFERROR(AC673,"")</f>
        <v>153.47771761766111</v>
      </c>
      <c r="AD674" s="61">
        <f t="shared" ref="AD674" si="2242">IF(AC674="","",AC674*$G$3+$M$3)</f>
        <v>232611.41191169445</v>
      </c>
      <c r="AE674" s="60">
        <f t="shared" ref="AE674" si="2243">IFERROR(AE673,"")</f>
        <v>99.875052061640645</v>
      </c>
      <c r="AF674" s="61">
        <f t="shared" ref="AF674:AG674" si="2244">IF($C$15&gt;($M$3-$M$5)/-($G$3-$G$5),"",IF(AE674="","",$P$18))</f>
        <v>500000</v>
      </c>
      <c r="AG674" s="61">
        <f t="shared" si="2244"/>
        <v>500000</v>
      </c>
    </row>
    <row r="675" spans="1:33" x14ac:dyDescent="0.5500000000000000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60">
        <f>IF($C$15&gt;($M$3-$M$5)/-($G$3-$G$5),AC674+($C$15-($M$3-$M$5)/-($G$3-$G$5))/342,IFERROR(IF(AC674+((($M$3-$M$5)/($G$3-$G$5)*-1)-$C$15)/343&gt;($M$3-$M$5)/-($G$3-$G$5),MAX($AC$31:AC674),AC674+((($M$3-$M$5)/($G$3-$G$5)*-1)-$C$15)/343),MAX($AC$31:AC674)))</f>
        <v>153.64431486880648</v>
      </c>
      <c r="AD675" s="61">
        <f t="shared" ref="AD675" si="2245">IF(AC675="","",AC675*$G$5+$M$5)</f>
        <v>207288.62973761297</v>
      </c>
      <c r="AE675" s="60">
        <f>IF($C$15&gt;($M$3-$M$5)/-($G$3-$G$5),"",IFERROR(IF(AE674+(($M$3-$M$5)/($G$3-$G$5)*-1)/343&gt;$AC$24,MAX($AE$31:AE674),AE674+((($M$3-$M$5)/($G$3-$G$5)*-1))/343),MAX($AE$31:AE674)))</f>
        <v>99.875052061640645</v>
      </c>
      <c r="AF675" s="61">
        <f t="shared" ref="AF675" si="2246">IF($C$15&gt;($M$3-$M$5)/-($G$3-$G$5),"",IF(AE675="","",AE675*$G$5+$M$5))</f>
        <v>99750.104123281286</v>
      </c>
      <c r="AG675" s="61">
        <f t="shared" ref="AG675" si="2247">IF($C$15&gt;($M$3-$M$5)/-($G$3-$G$5),"",IF(AE675="","",AE675*$G$3+$M$3))</f>
        <v>500624.73969179677</v>
      </c>
    </row>
    <row r="676" spans="1:33" x14ac:dyDescent="0.5500000000000000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60">
        <f t="shared" ref="AC676" si="2248">IFERROR(AC675,"")</f>
        <v>153.64431486880648</v>
      </c>
      <c r="AD676" s="61">
        <f t="shared" ref="AD676" si="2249">IF(AC676="","",AC676*$G$3+$M$3)</f>
        <v>231778.42565596767</v>
      </c>
      <c r="AE676" s="60">
        <f t="shared" ref="AE676" si="2250">IFERROR(AE675,"")</f>
        <v>99.875052061640645</v>
      </c>
      <c r="AF676" s="61">
        <f t="shared" ref="AF676:AG676" si="2251">IF($C$15&gt;($M$3-$M$5)/-($G$3-$G$5),"",IF(AE676="","",$P$18))</f>
        <v>500000</v>
      </c>
      <c r="AG676" s="61">
        <f t="shared" si="2251"/>
        <v>500000</v>
      </c>
    </row>
    <row r="677" spans="1:33" x14ac:dyDescent="0.5500000000000000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60">
        <f>IF($C$15&gt;($M$3-$M$5)/-($G$3-$G$5),AC676+($C$15-($M$3-$M$5)/-($G$3-$G$5))/342,IFERROR(IF(AC676+((($M$3-$M$5)/($G$3-$G$5)*-1)-$C$15)/343&gt;($M$3-$M$5)/-($G$3-$G$5),MAX($AC$31:AC676),AC676+((($M$3-$M$5)/($G$3-$G$5)*-1)-$C$15)/343),MAX($AC$31:AC676)))</f>
        <v>153.81091211995184</v>
      </c>
      <c r="AD677" s="61">
        <f t="shared" ref="AD677" si="2252">IF(AC677="","",AC677*$G$5+$M$5)</f>
        <v>207621.82423990365</v>
      </c>
      <c r="AE677" s="60">
        <f>IF($C$15&gt;($M$3-$M$5)/-($G$3-$G$5),"",IFERROR(IF(AE676+(($M$3-$M$5)/($G$3-$G$5)*-1)/343&gt;$AC$24,MAX($AE$31:AE676),AE676+((($M$3-$M$5)/($G$3-$G$5)*-1))/343),MAX($AE$31:AE676)))</f>
        <v>99.875052061640645</v>
      </c>
      <c r="AF677" s="61">
        <f t="shared" ref="AF677" si="2253">IF($C$15&gt;($M$3-$M$5)/-($G$3-$G$5),"",IF(AE677="","",AE677*$G$5+$M$5))</f>
        <v>99750.104123281286</v>
      </c>
      <c r="AG677" s="61">
        <f t="shared" ref="AG677" si="2254">IF($C$15&gt;($M$3-$M$5)/-($G$3-$G$5),"",IF(AE677="","",AE677*$G$3+$M$3))</f>
        <v>500624.73969179677</v>
      </c>
    </row>
    <row r="678" spans="1:33" x14ac:dyDescent="0.5500000000000000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60">
        <f t="shared" ref="AC678" si="2255">IFERROR(AC677,"")</f>
        <v>153.81091211995184</v>
      </c>
      <c r="AD678" s="61">
        <f t="shared" ref="AD678" si="2256">IF(AC678="","",AC678*$G$3+$M$3)</f>
        <v>230945.43940024078</v>
      </c>
      <c r="AE678" s="60">
        <f t="shared" ref="AE678" si="2257">IFERROR(AE677,"")</f>
        <v>99.875052061640645</v>
      </c>
      <c r="AF678" s="61">
        <f t="shared" ref="AF678:AG678" si="2258">IF($C$15&gt;($M$3-$M$5)/-($G$3-$G$5),"",IF(AE678="","",$P$18))</f>
        <v>500000</v>
      </c>
      <c r="AG678" s="61">
        <f t="shared" si="2258"/>
        <v>500000</v>
      </c>
    </row>
    <row r="679" spans="1:33" x14ac:dyDescent="0.5500000000000000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60">
        <f>IF($C$15&gt;($M$3-$M$5)/-($G$3-$G$5),AC678+($C$15-($M$3-$M$5)/-($G$3-$G$5))/342,IFERROR(IF(AC678+((($M$3-$M$5)/($G$3-$G$5)*-1)-$C$15)/343&gt;($M$3-$M$5)/-($G$3-$G$5),MAX($AC$31:AC678),AC678+((($M$3-$M$5)/($G$3-$G$5)*-1)-$C$15)/343),MAX($AC$31:AC678)))</f>
        <v>153.9775093710972</v>
      </c>
      <c r="AD679" s="61">
        <f t="shared" ref="AD679" si="2259">IF(AC679="","",AC679*$G$5+$M$5)</f>
        <v>207955.0187421944</v>
      </c>
      <c r="AE679" s="60">
        <f>IF($C$15&gt;($M$3-$M$5)/-($G$3-$G$5),"",IFERROR(IF(AE678+(($M$3-$M$5)/($G$3-$G$5)*-1)/343&gt;$AC$24,MAX($AE$31:AE678),AE678+((($M$3-$M$5)/($G$3-$G$5)*-1))/343),MAX($AE$31:AE678)))</f>
        <v>99.875052061640645</v>
      </c>
      <c r="AF679" s="61">
        <f t="shared" ref="AF679" si="2260">IF($C$15&gt;($M$3-$M$5)/-($G$3-$G$5),"",IF(AE679="","",AE679*$G$5+$M$5))</f>
        <v>99750.104123281286</v>
      </c>
      <c r="AG679" s="61">
        <f t="shared" ref="AG679" si="2261">IF($C$15&gt;($M$3-$M$5)/-($G$3-$G$5),"",IF(AE679="","",AE679*$G$3+$M$3))</f>
        <v>500624.73969179677</v>
      </c>
    </row>
    <row r="680" spans="1:33" x14ac:dyDescent="0.5500000000000000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60">
        <f t="shared" ref="AC680" si="2262">IFERROR(AC679,"")</f>
        <v>153.9775093710972</v>
      </c>
      <c r="AD680" s="61">
        <f t="shared" ref="AD680" si="2263">IF(AC680="","",AC680*$G$3+$M$3)</f>
        <v>230112.453144514</v>
      </c>
      <c r="AE680" s="60">
        <f t="shared" ref="AE680" si="2264">IFERROR(AE679,"")</f>
        <v>99.875052061640645</v>
      </c>
      <c r="AF680" s="61">
        <f t="shared" ref="AF680:AG680" si="2265">IF($C$15&gt;($M$3-$M$5)/-($G$3-$G$5),"",IF(AE680="","",$P$18))</f>
        <v>500000</v>
      </c>
      <c r="AG680" s="61">
        <f t="shared" si="2265"/>
        <v>500000</v>
      </c>
    </row>
    <row r="681" spans="1:33" x14ac:dyDescent="0.5500000000000000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60">
        <f>IF($C$15&gt;($M$3-$M$5)/-($G$3-$G$5),AC680+($C$15-($M$3-$M$5)/-($G$3-$G$5))/342,IFERROR(IF(AC680+((($M$3-$M$5)/($G$3-$G$5)*-1)-$C$15)/343&gt;($M$3-$M$5)/-($G$3-$G$5),MAX($AC$31:AC680),AC680+((($M$3-$M$5)/($G$3-$G$5)*-1)-$C$15)/343),MAX($AC$31:AC680)))</f>
        <v>154.14410662224256</v>
      </c>
      <c r="AD681" s="61">
        <f t="shared" ref="AD681" si="2266">IF(AC681="","",AC681*$G$5+$M$5)</f>
        <v>208288.21324448514</v>
      </c>
      <c r="AE681" s="60">
        <f>IF($C$15&gt;($M$3-$M$5)/-($G$3-$G$5),"",IFERROR(IF(AE680+(($M$3-$M$5)/($G$3-$G$5)*-1)/343&gt;$AC$24,MAX($AE$31:AE680),AE680+((($M$3-$M$5)/($G$3-$G$5)*-1))/343),MAX($AE$31:AE680)))</f>
        <v>99.875052061640645</v>
      </c>
      <c r="AF681" s="61">
        <f t="shared" ref="AF681" si="2267">IF($C$15&gt;($M$3-$M$5)/-($G$3-$G$5),"",IF(AE681="","",AE681*$G$5+$M$5))</f>
        <v>99750.104123281286</v>
      </c>
      <c r="AG681" s="61">
        <f t="shared" ref="AG681" si="2268">IF($C$15&gt;($M$3-$M$5)/-($G$3-$G$5),"",IF(AE681="","",AE681*$G$3+$M$3))</f>
        <v>500624.73969179677</v>
      </c>
    </row>
    <row r="682" spans="1:33" x14ac:dyDescent="0.5500000000000000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60">
        <f t="shared" ref="AC682" si="2269">IFERROR(AC681,"")</f>
        <v>154.14410662224256</v>
      </c>
      <c r="AD682" s="61">
        <f t="shared" ref="AD682" si="2270">IF(AC682="","",AC682*$G$3+$M$3)</f>
        <v>229279.46688878722</v>
      </c>
      <c r="AE682" s="60">
        <f t="shared" ref="AE682" si="2271">IFERROR(AE681,"")</f>
        <v>99.875052061640645</v>
      </c>
      <c r="AF682" s="61">
        <f t="shared" ref="AF682:AG682" si="2272">IF($C$15&gt;($M$3-$M$5)/-($G$3-$G$5),"",IF(AE682="","",$P$18))</f>
        <v>500000</v>
      </c>
      <c r="AG682" s="61">
        <f t="shared" si="2272"/>
        <v>500000</v>
      </c>
    </row>
    <row r="683" spans="1:33" x14ac:dyDescent="0.5500000000000000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60">
        <f>IF($C$15&gt;($M$3-$M$5)/-($G$3-$G$5),AC682+($C$15-($M$3-$M$5)/-($G$3-$G$5))/342,IFERROR(IF(AC682+((($M$3-$M$5)/($G$3-$G$5)*-1)-$C$15)/343&gt;($M$3-$M$5)/-($G$3-$G$5),MAX($AC$31:AC682),AC682+((($M$3-$M$5)/($G$3-$G$5)*-1)-$C$15)/343),MAX($AC$31:AC682)))</f>
        <v>154.31070387338792</v>
      </c>
      <c r="AD683" s="61">
        <f t="shared" ref="AD683" si="2273">IF(AC683="","",AC683*$G$5+$M$5)</f>
        <v>208621.40774677583</v>
      </c>
      <c r="AE683" s="60">
        <f>IF($C$15&gt;($M$3-$M$5)/-($G$3-$G$5),"",IFERROR(IF(AE682+(($M$3-$M$5)/($G$3-$G$5)*-1)/343&gt;$AC$24,MAX($AE$31:AE682),AE682+((($M$3-$M$5)/($G$3-$G$5)*-1))/343),MAX($AE$31:AE682)))</f>
        <v>99.875052061640645</v>
      </c>
      <c r="AF683" s="61">
        <f t="shared" ref="AF683" si="2274">IF($C$15&gt;($M$3-$M$5)/-($G$3-$G$5),"",IF(AE683="","",AE683*$G$5+$M$5))</f>
        <v>99750.104123281286</v>
      </c>
      <c r="AG683" s="61">
        <f t="shared" ref="AG683" si="2275">IF($C$15&gt;($M$3-$M$5)/-($G$3-$G$5),"",IF(AE683="","",AE683*$G$3+$M$3))</f>
        <v>500624.73969179677</v>
      </c>
    </row>
    <row r="684" spans="1:33" x14ac:dyDescent="0.5500000000000000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60">
        <f t="shared" ref="AC684" si="2276">IFERROR(AC683,"")</f>
        <v>154.31070387338792</v>
      </c>
      <c r="AD684" s="61">
        <f t="shared" ref="AD684" si="2277">IF(AC684="","",AC684*$G$3+$M$3)</f>
        <v>228446.48063306033</v>
      </c>
      <c r="AE684" s="60">
        <f t="shared" ref="AE684" si="2278">IFERROR(AE683,"")</f>
        <v>99.875052061640645</v>
      </c>
      <c r="AF684" s="61">
        <f t="shared" ref="AF684:AG684" si="2279">IF($C$15&gt;($M$3-$M$5)/-($G$3-$G$5),"",IF(AE684="","",$P$18))</f>
        <v>500000</v>
      </c>
      <c r="AG684" s="61">
        <f t="shared" si="2279"/>
        <v>500000</v>
      </c>
    </row>
    <row r="685" spans="1:33" x14ac:dyDescent="0.55000000000000004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60">
        <f>IF($C$15&gt;($M$3-$M$5)/-($G$3-$G$5),AC684+($C$15-($M$3-$M$5)/-($G$3-$G$5))/342,IFERROR(IF(AC684+((($M$3-$M$5)/($G$3-$G$5)*-1)-$C$15)/343&gt;($M$3-$M$5)/-($G$3-$G$5),MAX($AC$31:AC684),AC684+((($M$3-$M$5)/($G$3-$G$5)*-1)-$C$15)/343),MAX($AC$31:AC684)))</f>
        <v>154.47730112453328</v>
      </c>
      <c r="AD685" s="61">
        <f t="shared" ref="AD685" si="2280">IF(AC685="","",AC685*$G$5+$M$5)</f>
        <v>208954.60224906658</v>
      </c>
      <c r="AE685" s="60">
        <f>IF($C$15&gt;($M$3-$M$5)/-($G$3-$G$5),"",IFERROR(IF(AE684+(($M$3-$M$5)/($G$3-$G$5)*-1)/343&gt;$AC$24,MAX($AE$31:AE684),AE684+((($M$3-$M$5)/($G$3-$G$5)*-1))/343),MAX($AE$31:AE684)))</f>
        <v>99.875052061640645</v>
      </c>
      <c r="AF685" s="61">
        <f t="shared" ref="AF685" si="2281">IF($C$15&gt;($M$3-$M$5)/-($G$3-$G$5),"",IF(AE685="","",AE685*$G$5+$M$5))</f>
        <v>99750.104123281286</v>
      </c>
      <c r="AG685" s="61">
        <f t="shared" ref="AG685" si="2282">IF($C$15&gt;($M$3-$M$5)/-($G$3-$G$5),"",IF(AE685="","",AE685*$G$3+$M$3))</f>
        <v>500624.73969179677</v>
      </c>
    </row>
    <row r="686" spans="1:33" x14ac:dyDescent="0.55000000000000004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60">
        <f t="shared" ref="AC686" si="2283">IFERROR(AC685,"")</f>
        <v>154.47730112453328</v>
      </c>
      <c r="AD686" s="61">
        <f t="shared" ref="AD686" si="2284">IF(AC686="","",AC686*$G$3+$M$3)</f>
        <v>227613.49437733355</v>
      </c>
      <c r="AE686" s="60">
        <f t="shared" ref="AE686" si="2285">IFERROR(AE685,"")</f>
        <v>99.875052061640645</v>
      </c>
      <c r="AF686" s="61">
        <f t="shared" ref="AF686:AG686" si="2286">IF($C$15&gt;($M$3-$M$5)/-($G$3-$G$5),"",IF(AE686="","",$P$18))</f>
        <v>500000</v>
      </c>
      <c r="AG686" s="61">
        <f t="shared" si="2286"/>
        <v>500000</v>
      </c>
    </row>
    <row r="687" spans="1:33" x14ac:dyDescent="0.55000000000000004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60">
        <f>IF($C$15&gt;($M$3-$M$5)/-($G$3-$G$5),AC686+($C$15-($M$3-$M$5)/-($G$3-$G$5))/342,IFERROR(IF(AC686+((($M$3-$M$5)/($G$3-$G$5)*-1)-$C$15)/343&gt;($M$3-$M$5)/-($G$3-$G$5),MAX($AC$31:AC686),AC686+((($M$3-$M$5)/($G$3-$G$5)*-1)-$C$15)/343),MAX($AC$31:AC686)))</f>
        <v>154.64389837567865</v>
      </c>
      <c r="AD687" s="61">
        <f t="shared" ref="AD687" si="2287">IF(AC687="","",AC687*$G$5+$M$5)</f>
        <v>209287.79675135727</v>
      </c>
      <c r="AE687" s="60">
        <f>IF($C$15&gt;($M$3-$M$5)/-($G$3-$G$5),"",IFERROR(IF(AE686+(($M$3-$M$5)/($G$3-$G$5)*-1)/343&gt;$AC$24,MAX($AE$31:AE686),AE686+((($M$3-$M$5)/($G$3-$G$5)*-1))/343),MAX($AE$31:AE686)))</f>
        <v>99.875052061640645</v>
      </c>
      <c r="AF687" s="61">
        <f t="shared" ref="AF687" si="2288">IF($C$15&gt;($M$3-$M$5)/-($G$3-$G$5),"",IF(AE687="","",AE687*$G$5+$M$5))</f>
        <v>99750.104123281286</v>
      </c>
      <c r="AG687" s="61">
        <f t="shared" ref="AG687" si="2289">IF($C$15&gt;($M$3-$M$5)/-($G$3-$G$5),"",IF(AE687="","",AE687*$G$3+$M$3))</f>
        <v>500624.73969179677</v>
      </c>
    </row>
    <row r="688" spans="1:33" x14ac:dyDescent="0.55000000000000004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60">
        <f t="shared" ref="AC688" si="2290">IFERROR(AC687,"")</f>
        <v>154.64389837567865</v>
      </c>
      <c r="AD688" s="61">
        <f t="shared" ref="AD688" si="2291">IF(AC688="","",AC688*$G$3+$M$3)</f>
        <v>226780.50812160678</v>
      </c>
      <c r="AE688" s="60">
        <f t="shared" ref="AE688" si="2292">IFERROR(AE687,"")</f>
        <v>99.875052061640645</v>
      </c>
      <c r="AF688" s="61">
        <f t="shared" ref="AF688:AG688" si="2293">IF($C$15&gt;($M$3-$M$5)/-($G$3-$G$5),"",IF(AE688="","",$P$18))</f>
        <v>500000</v>
      </c>
      <c r="AG688" s="61">
        <f t="shared" si="2293"/>
        <v>500000</v>
      </c>
    </row>
    <row r="689" spans="1:33" x14ac:dyDescent="0.55000000000000004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60">
        <f>IF($C$15&gt;($M$3-$M$5)/-($G$3-$G$5),AC688+($C$15-($M$3-$M$5)/-($G$3-$G$5))/342,IFERROR(IF(AC688+((($M$3-$M$5)/($G$3-$G$5)*-1)-$C$15)/343&gt;($M$3-$M$5)/-($G$3-$G$5),MAX($AC$31:AC688),AC688+((($M$3-$M$5)/($G$3-$G$5)*-1)-$C$15)/343),MAX($AC$31:AC688)))</f>
        <v>154.81049562682401</v>
      </c>
      <c r="AD689" s="61">
        <f t="shared" ref="AD689" si="2294">IF(AC689="","",AC689*$G$5+$M$5)</f>
        <v>209620.99125364801</v>
      </c>
      <c r="AE689" s="60">
        <f>IF($C$15&gt;($M$3-$M$5)/-($G$3-$G$5),"",IFERROR(IF(AE688+(($M$3-$M$5)/($G$3-$G$5)*-1)/343&gt;$AC$24,MAX($AE$31:AE688),AE688+((($M$3-$M$5)/($G$3-$G$5)*-1))/343),MAX($AE$31:AE688)))</f>
        <v>99.875052061640645</v>
      </c>
      <c r="AF689" s="61">
        <f t="shared" ref="AF689" si="2295">IF($C$15&gt;($M$3-$M$5)/-($G$3-$G$5),"",IF(AE689="","",AE689*$G$5+$M$5))</f>
        <v>99750.104123281286</v>
      </c>
      <c r="AG689" s="61">
        <f t="shared" ref="AG689" si="2296">IF($C$15&gt;($M$3-$M$5)/-($G$3-$G$5),"",IF(AE689="","",AE689*$G$3+$M$3))</f>
        <v>500624.73969179677</v>
      </c>
    </row>
    <row r="690" spans="1:33" x14ac:dyDescent="0.55000000000000004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60">
        <f t="shared" ref="AC690" si="2297">IFERROR(AC689,"")</f>
        <v>154.81049562682401</v>
      </c>
      <c r="AD690" s="61">
        <f t="shared" ref="AD690" si="2298">IF(AC690="","",AC690*$G$3+$M$3)</f>
        <v>225947.52186588</v>
      </c>
      <c r="AE690" s="60">
        <f t="shared" ref="AE690" si="2299">IFERROR(AE689,"")</f>
        <v>99.875052061640645</v>
      </c>
      <c r="AF690" s="61">
        <f t="shared" ref="AF690:AG690" si="2300">IF($C$15&gt;($M$3-$M$5)/-($G$3-$G$5),"",IF(AE690="","",$P$18))</f>
        <v>500000</v>
      </c>
      <c r="AG690" s="61">
        <f t="shared" si="2300"/>
        <v>500000</v>
      </c>
    </row>
    <row r="691" spans="1:33" x14ac:dyDescent="0.55000000000000004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60">
        <f>IF($C$15&gt;($M$3-$M$5)/-($G$3-$G$5),AC690+($C$15-($M$3-$M$5)/-($G$3-$G$5))/342,IFERROR(IF(AC690+((($M$3-$M$5)/($G$3-$G$5)*-1)-$C$15)/343&gt;($M$3-$M$5)/-($G$3-$G$5),MAX($AC$31:AC690),AC690+((($M$3-$M$5)/($G$3-$G$5)*-1)-$C$15)/343),MAX($AC$31:AC690)))</f>
        <v>154.97709287796937</v>
      </c>
      <c r="AD691" s="61">
        <f t="shared" ref="AD691" si="2301">IF(AC691="","",AC691*$G$5+$M$5)</f>
        <v>209954.18575593876</v>
      </c>
      <c r="AE691" s="60">
        <f>IF($C$15&gt;($M$3-$M$5)/-($G$3-$G$5),"",IFERROR(IF(AE690+(($M$3-$M$5)/($G$3-$G$5)*-1)/343&gt;$AC$24,MAX($AE$31:AE690),AE690+((($M$3-$M$5)/($G$3-$G$5)*-1))/343),MAX($AE$31:AE690)))</f>
        <v>99.875052061640645</v>
      </c>
      <c r="AF691" s="61">
        <f t="shared" ref="AF691" si="2302">IF($C$15&gt;($M$3-$M$5)/-($G$3-$G$5),"",IF(AE691="","",AE691*$G$5+$M$5))</f>
        <v>99750.104123281286</v>
      </c>
      <c r="AG691" s="61">
        <f t="shared" ref="AG691" si="2303">IF($C$15&gt;($M$3-$M$5)/-($G$3-$G$5),"",IF(AE691="","",AE691*$G$3+$M$3))</f>
        <v>500624.73969179677</v>
      </c>
    </row>
    <row r="692" spans="1:33" x14ac:dyDescent="0.55000000000000004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60">
        <f t="shared" ref="AC692" si="2304">IFERROR(AC691,"")</f>
        <v>154.97709287796937</v>
      </c>
      <c r="AD692" s="61">
        <f t="shared" ref="AD692" si="2305">IF(AC692="","",AC692*$G$3+$M$3)</f>
        <v>225114.53561015311</v>
      </c>
      <c r="AE692" s="60">
        <f t="shared" ref="AE692" si="2306">IFERROR(AE691,"")</f>
        <v>99.875052061640645</v>
      </c>
      <c r="AF692" s="61">
        <f t="shared" ref="AF692:AG692" si="2307">IF($C$15&gt;($M$3-$M$5)/-($G$3-$G$5),"",IF(AE692="","",$P$18))</f>
        <v>500000</v>
      </c>
      <c r="AG692" s="61">
        <f t="shared" si="2307"/>
        <v>500000</v>
      </c>
    </row>
    <row r="693" spans="1:33" x14ac:dyDescent="0.55000000000000004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60">
        <f>IF($C$15&gt;($M$3-$M$5)/-($G$3-$G$5),AC692+($C$15-($M$3-$M$5)/-($G$3-$G$5))/342,IFERROR(IF(AC692+((($M$3-$M$5)/($G$3-$G$5)*-1)-$C$15)/343&gt;($M$3-$M$5)/-($G$3-$G$5),MAX($AC$31:AC692),AC692+((($M$3-$M$5)/($G$3-$G$5)*-1)-$C$15)/343),MAX($AC$31:AC692)))</f>
        <v>155.14369012911473</v>
      </c>
      <c r="AD693" s="61">
        <f t="shared" ref="AD693" si="2308">IF(AC693="","",AC693*$G$5+$M$5)</f>
        <v>210287.38025822944</v>
      </c>
      <c r="AE693" s="60">
        <f>IF($C$15&gt;($M$3-$M$5)/-($G$3-$G$5),"",IFERROR(IF(AE692+(($M$3-$M$5)/($G$3-$G$5)*-1)/343&gt;$AC$24,MAX($AE$31:AE692),AE692+((($M$3-$M$5)/($G$3-$G$5)*-1))/343),MAX($AE$31:AE692)))</f>
        <v>99.875052061640645</v>
      </c>
      <c r="AF693" s="61">
        <f t="shared" ref="AF693" si="2309">IF($C$15&gt;($M$3-$M$5)/-($G$3-$G$5),"",IF(AE693="","",AE693*$G$5+$M$5))</f>
        <v>99750.104123281286</v>
      </c>
      <c r="AG693" s="61">
        <f t="shared" ref="AG693" si="2310">IF($C$15&gt;($M$3-$M$5)/-($G$3-$G$5),"",IF(AE693="","",AE693*$G$3+$M$3))</f>
        <v>500624.73969179677</v>
      </c>
    </row>
    <row r="694" spans="1:33" x14ac:dyDescent="0.5500000000000000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60">
        <f t="shared" ref="AC694" si="2311">IFERROR(AC693,"")</f>
        <v>155.14369012911473</v>
      </c>
      <c r="AD694" s="61">
        <f t="shared" ref="AD694" si="2312">IF(AC694="","",AC694*$G$3+$M$3)</f>
        <v>224281.54935442633</v>
      </c>
      <c r="AE694" s="60">
        <f t="shared" ref="AE694" si="2313">IFERROR(AE693,"")</f>
        <v>99.875052061640645</v>
      </c>
      <c r="AF694" s="61">
        <f t="shared" ref="AF694:AG694" si="2314">IF($C$15&gt;($M$3-$M$5)/-($G$3-$G$5),"",IF(AE694="","",$P$18))</f>
        <v>500000</v>
      </c>
      <c r="AG694" s="61">
        <f t="shared" si="2314"/>
        <v>500000</v>
      </c>
    </row>
    <row r="695" spans="1:33" x14ac:dyDescent="0.55000000000000004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60">
        <f>IF($C$15&gt;($M$3-$M$5)/-($G$3-$G$5),AC694+($C$15-($M$3-$M$5)/-($G$3-$G$5))/342,IFERROR(IF(AC694+((($M$3-$M$5)/($G$3-$G$5)*-1)-$C$15)/343&gt;($M$3-$M$5)/-($G$3-$G$5),MAX($AC$31:AC694),AC694+((($M$3-$M$5)/($G$3-$G$5)*-1)-$C$15)/343),MAX($AC$31:AC694)))</f>
        <v>155.31028738026009</v>
      </c>
      <c r="AD695" s="61">
        <f t="shared" ref="AD695" si="2315">IF(AC695="","",AC695*$G$5+$M$5)</f>
        <v>210620.57476052019</v>
      </c>
      <c r="AE695" s="60">
        <f>IF($C$15&gt;($M$3-$M$5)/-($G$3-$G$5),"",IFERROR(IF(AE694+(($M$3-$M$5)/($G$3-$G$5)*-1)/343&gt;$AC$24,MAX($AE$31:AE694),AE694+((($M$3-$M$5)/($G$3-$G$5)*-1))/343),MAX($AE$31:AE694)))</f>
        <v>99.875052061640645</v>
      </c>
      <c r="AF695" s="61">
        <f t="shared" ref="AF695" si="2316">IF($C$15&gt;($M$3-$M$5)/-($G$3-$G$5),"",IF(AE695="","",AE695*$G$5+$M$5))</f>
        <v>99750.104123281286</v>
      </c>
      <c r="AG695" s="61">
        <f t="shared" ref="AG695" si="2317">IF($C$15&gt;($M$3-$M$5)/-($G$3-$G$5),"",IF(AE695="","",AE695*$G$3+$M$3))</f>
        <v>500624.73969179677</v>
      </c>
    </row>
    <row r="696" spans="1:33" x14ac:dyDescent="0.55000000000000004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60">
        <f t="shared" ref="AC696" si="2318">IFERROR(AC695,"")</f>
        <v>155.31028738026009</v>
      </c>
      <c r="AD696" s="61">
        <f t="shared" ref="AD696" si="2319">IF(AC696="","",AC696*$G$3+$M$3)</f>
        <v>223448.56309869955</v>
      </c>
      <c r="AE696" s="60">
        <f t="shared" ref="AE696" si="2320">IFERROR(AE695,"")</f>
        <v>99.875052061640645</v>
      </c>
      <c r="AF696" s="61">
        <f t="shared" ref="AF696:AG696" si="2321">IF($C$15&gt;($M$3-$M$5)/-($G$3-$G$5),"",IF(AE696="","",$P$18))</f>
        <v>500000</v>
      </c>
      <c r="AG696" s="61">
        <f t="shared" si="2321"/>
        <v>500000</v>
      </c>
    </row>
    <row r="697" spans="1:33" x14ac:dyDescent="0.55000000000000004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60">
        <f>IF($C$15&gt;($M$3-$M$5)/-($G$3-$G$5),AC696+($C$15-($M$3-$M$5)/-($G$3-$G$5))/342,IFERROR(IF(AC696+((($M$3-$M$5)/($G$3-$G$5)*-1)-$C$15)/343&gt;($M$3-$M$5)/-($G$3-$G$5),MAX($AC$31:AC696),AC696+((($M$3-$M$5)/($G$3-$G$5)*-1)-$C$15)/343),MAX($AC$31:AC696)))</f>
        <v>155.47688463140545</v>
      </c>
      <c r="AD697" s="61">
        <f t="shared" ref="AD697" si="2322">IF(AC697="","",AC697*$G$5+$M$5)</f>
        <v>210953.76926281094</v>
      </c>
      <c r="AE697" s="60">
        <f>IF($C$15&gt;($M$3-$M$5)/-($G$3-$G$5),"",IFERROR(IF(AE696+(($M$3-$M$5)/($G$3-$G$5)*-1)/343&gt;$AC$24,MAX($AE$31:AE696),AE696+((($M$3-$M$5)/($G$3-$G$5)*-1))/343),MAX($AE$31:AE696)))</f>
        <v>99.875052061640645</v>
      </c>
      <c r="AF697" s="61">
        <f t="shared" ref="AF697" si="2323">IF($C$15&gt;($M$3-$M$5)/-($G$3-$G$5),"",IF(AE697="","",AE697*$G$5+$M$5))</f>
        <v>99750.104123281286</v>
      </c>
      <c r="AG697" s="61">
        <f t="shared" ref="AG697" si="2324">IF($C$15&gt;($M$3-$M$5)/-($G$3-$G$5),"",IF(AE697="","",AE697*$G$3+$M$3))</f>
        <v>500624.73969179677</v>
      </c>
    </row>
    <row r="698" spans="1:33" x14ac:dyDescent="0.55000000000000004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60">
        <f t="shared" ref="AC698" si="2325">IFERROR(AC697,"")</f>
        <v>155.47688463140545</v>
      </c>
      <c r="AD698" s="61">
        <f t="shared" ref="AD698" si="2326">IF(AC698="","",AC698*$G$3+$M$3)</f>
        <v>222615.57684297278</v>
      </c>
      <c r="AE698" s="60">
        <f t="shared" ref="AE698" si="2327">IFERROR(AE697,"")</f>
        <v>99.875052061640645</v>
      </c>
      <c r="AF698" s="61">
        <f t="shared" ref="AF698:AG698" si="2328">IF($C$15&gt;($M$3-$M$5)/-($G$3-$G$5),"",IF(AE698="","",$P$18))</f>
        <v>500000</v>
      </c>
      <c r="AG698" s="61">
        <f t="shared" si="2328"/>
        <v>500000</v>
      </c>
    </row>
    <row r="699" spans="1:33" x14ac:dyDescent="0.55000000000000004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60">
        <f>IF($C$15&gt;($M$3-$M$5)/-($G$3-$G$5),AC698+($C$15-($M$3-$M$5)/-($G$3-$G$5))/342,IFERROR(IF(AC698+((($M$3-$M$5)/($G$3-$G$5)*-1)-$C$15)/343&gt;($M$3-$M$5)/-($G$3-$G$5),MAX($AC$31:AC698),AC698+((($M$3-$M$5)/($G$3-$G$5)*-1)-$C$15)/343),MAX($AC$31:AC698)))</f>
        <v>155.64348188255082</v>
      </c>
      <c r="AD699" s="61">
        <f t="shared" ref="AD699" si="2329">IF(AC699="","",AC699*$G$5+$M$5)</f>
        <v>211286.96376510162</v>
      </c>
      <c r="AE699" s="60">
        <f>IF($C$15&gt;($M$3-$M$5)/-($G$3-$G$5),"",IFERROR(IF(AE698+(($M$3-$M$5)/($G$3-$G$5)*-1)/343&gt;$AC$24,MAX($AE$31:AE698),AE698+((($M$3-$M$5)/($G$3-$G$5)*-1))/343),MAX($AE$31:AE698)))</f>
        <v>99.875052061640645</v>
      </c>
      <c r="AF699" s="61">
        <f t="shared" ref="AF699" si="2330">IF($C$15&gt;($M$3-$M$5)/-($G$3-$G$5),"",IF(AE699="","",AE699*$G$5+$M$5))</f>
        <v>99750.104123281286</v>
      </c>
      <c r="AG699" s="61">
        <f t="shared" ref="AG699" si="2331">IF($C$15&gt;($M$3-$M$5)/-($G$3-$G$5),"",IF(AE699="","",AE699*$G$3+$M$3))</f>
        <v>500624.73969179677</v>
      </c>
    </row>
    <row r="700" spans="1:33" x14ac:dyDescent="0.55000000000000004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60">
        <f t="shared" ref="AC700" si="2332">IFERROR(AC699,"")</f>
        <v>155.64348188255082</v>
      </c>
      <c r="AD700" s="61">
        <f t="shared" ref="AD700" si="2333">IF(AC700="","",AC700*$G$3+$M$3)</f>
        <v>221782.59058724588</v>
      </c>
      <c r="AE700" s="60">
        <f t="shared" ref="AE700" si="2334">IFERROR(AE699,"")</f>
        <v>99.875052061640645</v>
      </c>
      <c r="AF700" s="61">
        <f t="shared" ref="AF700:AG700" si="2335">IF($C$15&gt;($M$3-$M$5)/-($G$3-$G$5),"",IF(AE700="","",$P$18))</f>
        <v>500000</v>
      </c>
      <c r="AG700" s="61">
        <f t="shared" si="2335"/>
        <v>500000</v>
      </c>
    </row>
    <row r="701" spans="1:33" x14ac:dyDescent="0.55000000000000004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60">
        <f>IF($C$15&gt;($M$3-$M$5)/-($G$3-$G$5),AC700+($C$15-($M$3-$M$5)/-($G$3-$G$5))/342,IFERROR(IF(AC700+((($M$3-$M$5)/($G$3-$G$5)*-1)-$C$15)/343&gt;($M$3-$M$5)/-($G$3-$G$5),MAX($AC$31:AC700),AC700+((($M$3-$M$5)/($G$3-$G$5)*-1)-$C$15)/343),MAX($AC$31:AC700)))</f>
        <v>155.81007913369618</v>
      </c>
      <c r="AD701" s="61">
        <f t="shared" ref="AD701" si="2336">IF(AC701="","",AC701*$G$5+$M$5)</f>
        <v>211620.15826739237</v>
      </c>
      <c r="AE701" s="60">
        <f>IF($C$15&gt;($M$3-$M$5)/-($G$3-$G$5),"",IFERROR(IF(AE700+(($M$3-$M$5)/($G$3-$G$5)*-1)/343&gt;$AC$24,MAX($AE$31:AE700),AE700+((($M$3-$M$5)/($G$3-$G$5)*-1))/343),MAX($AE$31:AE700)))</f>
        <v>99.875052061640645</v>
      </c>
      <c r="AF701" s="61">
        <f t="shared" ref="AF701" si="2337">IF($C$15&gt;($M$3-$M$5)/-($G$3-$G$5),"",IF(AE701="","",AE701*$G$5+$M$5))</f>
        <v>99750.104123281286</v>
      </c>
      <c r="AG701" s="61">
        <f t="shared" ref="AG701" si="2338">IF($C$15&gt;($M$3-$M$5)/-($G$3-$G$5),"",IF(AE701="","",AE701*$G$3+$M$3))</f>
        <v>500624.73969179677</v>
      </c>
    </row>
    <row r="702" spans="1:33" x14ac:dyDescent="0.55000000000000004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60">
        <f t="shared" ref="AC702" si="2339">IFERROR(AC701,"")</f>
        <v>155.81007913369618</v>
      </c>
      <c r="AD702" s="61">
        <f t="shared" ref="AD702" si="2340">IF(AC702="","",AC702*$G$3+$M$3)</f>
        <v>220949.60433151911</v>
      </c>
      <c r="AE702" s="60">
        <f t="shared" ref="AE702" si="2341">IFERROR(AE701,"")</f>
        <v>99.875052061640645</v>
      </c>
      <c r="AF702" s="61">
        <f t="shared" ref="AF702:AG702" si="2342">IF($C$15&gt;($M$3-$M$5)/-($G$3-$G$5),"",IF(AE702="","",$P$18))</f>
        <v>500000</v>
      </c>
      <c r="AG702" s="61">
        <f t="shared" si="2342"/>
        <v>500000</v>
      </c>
    </row>
    <row r="703" spans="1:33" x14ac:dyDescent="0.55000000000000004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60">
        <f>IF($C$15&gt;($M$3-$M$5)/-($G$3-$G$5),AC702+($C$15-($M$3-$M$5)/-($G$3-$G$5))/342,IFERROR(IF(AC702+((($M$3-$M$5)/($G$3-$G$5)*-1)-$C$15)/343&gt;($M$3-$M$5)/-($G$3-$G$5),MAX($AC$31:AC702),AC702+((($M$3-$M$5)/($G$3-$G$5)*-1)-$C$15)/343),MAX($AC$31:AC702)))</f>
        <v>155.97667638484154</v>
      </c>
      <c r="AD703" s="61">
        <f t="shared" ref="AD703" si="2343">IF(AC703="","",AC703*$G$5+$M$5)</f>
        <v>211953.35276968306</v>
      </c>
      <c r="AE703" s="60">
        <f>IF($C$15&gt;($M$3-$M$5)/-($G$3-$G$5),"",IFERROR(IF(AE702+(($M$3-$M$5)/($G$3-$G$5)*-1)/343&gt;$AC$24,MAX($AE$31:AE702),AE702+((($M$3-$M$5)/($G$3-$G$5)*-1))/343),MAX($AE$31:AE702)))</f>
        <v>99.875052061640645</v>
      </c>
      <c r="AF703" s="61">
        <f t="shared" ref="AF703" si="2344">IF($C$15&gt;($M$3-$M$5)/-($G$3-$G$5),"",IF(AE703="","",AE703*$G$5+$M$5))</f>
        <v>99750.104123281286</v>
      </c>
      <c r="AG703" s="61">
        <f t="shared" ref="AG703" si="2345">IF($C$15&gt;($M$3-$M$5)/-($G$3-$G$5),"",IF(AE703="","",AE703*$G$3+$M$3))</f>
        <v>500624.73969179677</v>
      </c>
    </row>
    <row r="704" spans="1:33" x14ac:dyDescent="0.550000000000000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60">
        <f t="shared" ref="AC704" si="2346">IFERROR(AC703,"")</f>
        <v>155.97667638484154</v>
      </c>
      <c r="AD704" s="61">
        <f t="shared" ref="AD704" si="2347">IF(AC704="","",AC704*$G$3+$M$3)</f>
        <v>220116.61807579233</v>
      </c>
      <c r="AE704" s="60">
        <f t="shared" ref="AE704" si="2348">IFERROR(AE703,"")</f>
        <v>99.875052061640645</v>
      </c>
      <c r="AF704" s="61">
        <f t="shared" ref="AF704:AG704" si="2349">IF($C$15&gt;($M$3-$M$5)/-($G$3-$G$5),"",IF(AE704="","",$P$18))</f>
        <v>500000</v>
      </c>
      <c r="AG704" s="61">
        <f t="shared" si="2349"/>
        <v>500000</v>
      </c>
    </row>
    <row r="705" spans="1:33" x14ac:dyDescent="0.55000000000000004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60">
        <f>IF($C$15&gt;($M$3-$M$5)/-($G$3-$G$5),AC704+($C$15-($M$3-$M$5)/-($G$3-$G$5))/342,IFERROR(IF(AC704+((($M$3-$M$5)/($G$3-$G$5)*-1)-$C$15)/343&gt;($M$3-$M$5)/-($G$3-$G$5),MAX($AC$31:AC704),AC704+((($M$3-$M$5)/($G$3-$G$5)*-1)-$C$15)/343),MAX($AC$31:AC704)))</f>
        <v>156.1432736359869</v>
      </c>
      <c r="AD705" s="61">
        <f t="shared" ref="AD705" si="2350">IF(AC705="","",AC705*$G$5+$M$5)</f>
        <v>212286.5472719738</v>
      </c>
      <c r="AE705" s="60">
        <f>IF($C$15&gt;($M$3-$M$5)/-($G$3-$G$5),"",IFERROR(IF(AE704+(($M$3-$M$5)/($G$3-$G$5)*-1)/343&gt;$AC$24,MAX($AE$31:AE704),AE704+((($M$3-$M$5)/($G$3-$G$5)*-1))/343),MAX($AE$31:AE704)))</f>
        <v>99.875052061640645</v>
      </c>
      <c r="AF705" s="61">
        <f t="shared" ref="AF705" si="2351">IF($C$15&gt;($M$3-$M$5)/-($G$3-$G$5),"",IF(AE705="","",AE705*$G$5+$M$5))</f>
        <v>99750.104123281286</v>
      </c>
      <c r="AG705" s="61">
        <f t="shared" ref="AG705" si="2352">IF($C$15&gt;($M$3-$M$5)/-($G$3-$G$5),"",IF(AE705="","",AE705*$G$3+$M$3))</f>
        <v>500624.73969179677</v>
      </c>
    </row>
    <row r="706" spans="1:33" x14ac:dyDescent="0.55000000000000004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60">
        <f t="shared" ref="AC706" si="2353">IFERROR(AC705,"")</f>
        <v>156.1432736359869</v>
      </c>
      <c r="AD706" s="61">
        <f t="shared" ref="AD706" si="2354">IF(AC706="","",AC706*$G$3+$M$3)</f>
        <v>219283.63182006555</v>
      </c>
      <c r="AE706" s="60">
        <f t="shared" ref="AE706" si="2355">IFERROR(AE705,"")</f>
        <v>99.875052061640645</v>
      </c>
      <c r="AF706" s="61">
        <f t="shared" ref="AF706:AG706" si="2356">IF($C$15&gt;($M$3-$M$5)/-($G$3-$G$5),"",IF(AE706="","",$P$18))</f>
        <v>500000</v>
      </c>
      <c r="AG706" s="61">
        <f t="shared" si="2356"/>
        <v>500000</v>
      </c>
    </row>
    <row r="707" spans="1:33" x14ac:dyDescent="0.55000000000000004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60">
        <f>IF($C$15&gt;($M$3-$M$5)/-($G$3-$G$5),AC706+($C$15-($M$3-$M$5)/-($G$3-$G$5))/342,IFERROR(IF(AC706+((($M$3-$M$5)/($G$3-$G$5)*-1)-$C$15)/343&gt;($M$3-$M$5)/-($G$3-$G$5),MAX($AC$31:AC706),AC706+((($M$3-$M$5)/($G$3-$G$5)*-1)-$C$15)/343),MAX($AC$31:AC706)))</f>
        <v>156.30987088713226</v>
      </c>
      <c r="AD707" s="61">
        <f t="shared" ref="AD707" si="2357">IF(AC707="","",AC707*$G$5+$M$5)</f>
        <v>212619.74177426455</v>
      </c>
      <c r="AE707" s="60">
        <f>IF($C$15&gt;($M$3-$M$5)/-($G$3-$G$5),"",IFERROR(IF(AE706+(($M$3-$M$5)/($G$3-$G$5)*-1)/343&gt;$AC$24,MAX($AE$31:AE706),AE706+((($M$3-$M$5)/($G$3-$G$5)*-1))/343),MAX($AE$31:AE706)))</f>
        <v>99.875052061640645</v>
      </c>
      <c r="AF707" s="61">
        <f t="shared" ref="AF707" si="2358">IF($C$15&gt;($M$3-$M$5)/-($G$3-$G$5),"",IF(AE707="","",AE707*$G$5+$M$5))</f>
        <v>99750.104123281286</v>
      </c>
      <c r="AG707" s="61">
        <f t="shared" ref="AG707" si="2359">IF($C$15&gt;($M$3-$M$5)/-($G$3-$G$5),"",IF(AE707="","",AE707*$G$3+$M$3))</f>
        <v>500624.73969179677</v>
      </c>
    </row>
    <row r="708" spans="1:33" x14ac:dyDescent="0.55000000000000004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60">
        <f t="shared" ref="AC708" si="2360">IFERROR(AC707,"")</f>
        <v>156.30987088713226</v>
      </c>
      <c r="AD708" s="61">
        <f t="shared" ref="AD708" si="2361">IF(AC708="","",AC708*$G$3+$M$3)</f>
        <v>218450.64556433866</v>
      </c>
      <c r="AE708" s="60">
        <f t="shared" ref="AE708" si="2362">IFERROR(AE707,"")</f>
        <v>99.875052061640645</v>
      </c>
      <c r="AF708" s="61">
        <f t="shared" ref="AF708:AG708" si="2363">IF($C$15&gt;($M$3-$M$5)/-($G$3-$G$5),"",IF(AE708="","",$P$18))</f>
        <v>500000</v>
      </c>
      <c r="AG708" s="61">
        <f t="shared" si="2363"/>
        <v>500000</v>
      </c>
    </row>
    <row r="709" spans="1:33" x14ac:dyDescent="0.55000000000000004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60">
        <f>IF($C$15&gt;($M$3-$M$5)/-($G$3-$G$5),AC708+($C$15-($M$3-$M$5)/-($G$3-$G$5))/342,IFERROR(IF(AC708+((($M$3-$M$5)/($G$3-$G$5)*-1)-$C$15)/343&gt;($M$3-$M$5)/-($G$3-$G$5),MAX($AC$31:AC708),AC708+((($M$3-$M$5)/($G$3-$G$5)*-1)-$C$15)/343),MAX($AC$31:AC708)))</f>
        <v>156.47646813827762</v>
      </c>
      <c r="AD709" s="61">
        <f t="shared" ref="AD709" si="2364">IF(AC709="","",AC709*$G$5+$M$5)</f>
        <v>212952.93627655524</v>
      </c>
      <c r="AE709" s="60">
        <f>IF($C$15&gt;($M$3-$M$5)/-($G$3-$G$5),"",IFERROR(IF(AE708+(($M$3-$M$5)/($G$3-$G$5)*-1)/343&gt;$AC$24,MAX($AE$31:AE708),AE708+((($M$3-$M$5)/($G$3-$G$5)*-1))/343),MAX($AE$31:AE708)))</f>
        <v>99.875052061640645</v>
      </c>
      <c r="AF709" s="61">
        <f t="shared" ref="AF709" si="2365">IF($C$15&gt;($M$3-$M$5)/-($G$3-$G$5),"",IF(AE709="","",AE709*$G$5+$M$5))</f>
        <v>99750.104123281286</v>
      </c>
      <c r="AG709" s="61">
        <f t="shared" ref="AG709" si="2366">IF($C$15&gt;($M$3-$M$5)/-($G$3-$G$5),"",IF(AE709="","",AE709*$G$3+$M$3))</f>
        <v>500624.73969179677</v>
      </c>
    </row>
    <row r="710" spans="1:33" x14ac:dyDescent="0.55000000000000004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60">
        <f t="shared" ref="AC710" si="2367">IFERROR(AC709,"")</f>
        <v>156.47646813827762</v>
      </c>
      <c r="AD710" s="61">
        <f t="shared" ref="AD710" si="2368">IF(AC710="","",AC710*$G$3+$M$3)</f>
        <v>217617.65930861188</v>
      </c>
      <c r="AE710" s="60">
        <f t="shared" ref="AE710" si="2369">IFERROR(AE709,"")</f>
        <v>99.875052061640645</v>
      </c>
      <c r="AF710" s="61">
        <f t="shared" ref="AF710:AG710" si="2370">IF($C$15&gt;($M$3-$M$5)/-($G$3-$G$5),"",IF(AE710="","",$P$18))</f>
        <v>500000</v>
      </c>
      <c r="AG710" s="61">
        <f t="shared" si="2370"/>
        <v>500000</v>
      </c>
    </row>
    <row r="711" spans="1:33" x14ac:dyDescent="0.55000000000000004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60">
        <f>IF($C$15&gt;($M$3-$M$5)/-($G$3-$G$5),AC710+($C$15-($M$3-$M$5)/-($G$3-$G$5))/342,IFERROR(IF(AC710+((($M$3-$M$5)/($G$3-$G$5)*-1)-$C$15)/343&gt;($M$3-$M$5)/-($G$3-$G$5),MAX($AC$31:AC710),AC710+((($M$3-$M$5)/($G$3-$G$5)*-1)-$C$15)/343),MAX($AC$31:AC710)))</f>
        <v>156.64306538942299</v>
      </c>
      <c r="AD711" s="61">
        <f t="shared" ref="AD711" si="2371">IF(AC711="","",AC711*$G$5+$M$5)</f>
        <v>213286.13077884598</v>
      </c>
      <c r="AE711" s="60">
        <f>IF($C$15&gt;($M$3-$M$5)/-($G$3-$G$5),"",IFERROR(IF(AE710+(($M$3-$M$5)/($G$3-$G$5)*-1)/343&gt;$AC$24,MAX($AE$31:AE710),AE710+((($M$3-$M$5)/($G$3-$G$5)*-1))/343),MAX($AE$31:AE710)))</f>
        <v>99.875052061640645</v>
      </c>
      <c r="AF711" s="61">
        <f t="shared" ref="AF711" si="2372">IF($C$15&gt;($M$3-$M$5)/-($G$3-$G$5),"",IF(AE711="","",AE711*$G$5+$M$5))</f>
        <v>99750.104123281286</v>
      </c>
      <c r="AG711" s="61">
        <f t="shared" ref="AG711" si="2373">IF($C$15&gt;($M$3-$M$5)/-($G$3-$G$5),"",IF(AE711="","",AE711*$G$3+$M$3))</f>
        <v>500624.73969179677</v>
      </c>
    </row>
    <row r="712" spans="1:33" x14ac:dyDescent="0.55000000000000004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60">
        <f t="shared" ref="AC712" si="2374">IFERROR(AC711,"")</f>
        <v>156.64306538942299</v>
      </c>
      <c r="AD712" s="61">
        <f t="shared" ref="AD712" si="2375">IF(AC712="","",AC712*$G$3+$M$3)</f>
        <v>216784.6730528851</v>
      </c>
      <c r="AE712" s="60">
        <f t="shared" ref="AE712" si="2376">IFERROR(AE711,"")</f>
        <v>99.875052061640645</v>
      </c>
      <c r="AF712" s="61">
        <f t="shared" ref="AF712:AG712" si="2377">IF($C$15&gt;($M$3-$M$5)/-($G$3-$G$5),"",IF(AE712="","",$P$18))</f>
        <v>500000</v>
      </c>
      <c r="AG712" s="61">
        <f t="shared" si="2377"/>
        <v>500000</v>
      </c>
    </row>
    <row r="713" spans="1:33" x14ac:dyDescent="0.55000000000000004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60">
        <f>IF($C$15&gt;($M$3-$M$5)/-($G$3-$G$5),AC712+($C$15-($M$3-$M$5)/-($G$3-$G$5))/342,IFERROR(IF(AC712+((($M$3-$M$5)/($G$3-$G$5)*-1)-$C$15)/343&gt;($M$3-$M$5)/-($G$3-$G$5),MAX($AC$31:AC712),AC712+((($M$3-$M$5)/($G$3-$G$5)*-1)-$C$15)/343),MAX($AC$31:AC712)))</f>
        <v>156.80966264056835</v>
      </c>
      <c r="AD713" s="61">
        <f t="shared" ref="AD713" si="2378">IF(AC713="","",AC713*$G$5+$M$5)</f>
        <v>213619.32528113667</v>
      </c>
      <c r="AE713" s="60">
        <f>IF($C$15&gt;($M$3-$M$5)/-($G$3-$G$5),"",IFERROR(IF(AE712+(($M$3-$M$5)/($G$3-$G$5)*-1)/343&gt;$AC$24,MAX($AE$31:AE712),AE712+((($M$3-$M$5)/($G$3-$G$5)*-1))/343),MAX($AE$31:AE712)))</f>
        <v>99.875052061640645</v>
      </c>
      <c r="AF713" s="61">
        <f t="shared" ref="AF713" si="2379">IF($C$15&gt;($M$3-$M$5)/-($G$3-$G$5),"",IF(AE713="","",AE713*$G$5+$M$5))</f>
        <v>99750.104123281286</v>
      </c>
      <c r="AG713" s="61">
        <f t="shared" ref="AG713" si="2380">IF($C$15&gt;($M$3-$M$5)/-($G$3-$G$5),"",IF(AE713="","",AE713*$G$3+$M$3))</f>
        <v>500624.73969179677</v>
      </c>
    </row>
    <row r="714" spans="1:33" x14ac:dyDescent="0.5500000000000000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60">
        <f t="shared" ref="AC714" si="2381">IFERROR(AC713,"")</f>
        <v>156.80966264056835</v>
      </c>
      <c r="AD714" s="61">
        <f t="shared" ref="AD714" si="2382">IF(AC714="","",AC714*$G$3+$M$3)</f>
        <v>215951.68679715821</v>
      </c>
      <c r="AE714" s="60">
        <f t="shared" ref="AE714" si="2383">IFERROR(AE713,"")</f>
        <v>99.875052061640645</v>
      </c>
      <c r="AF714" s="61">
        <f t="shared" ref="AF714:AG714" si="2384">IF($C$15&gt;($M$3-$M$5)/-($G$3-$G$5),"",IF(AE714="","",$P$18))</f>
        <v>500000</v>
      </c>
      <c r="AG714" s="61">
        <f t="shared" si="2384"/>
        <v>500000</v>
      </c>
    </row>
    <row r="715" spans="1:33" x14ac:dyDescent="0.55000000000000004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60">
        <f>IF($C$15&gt;($M$3-$M$5)/-($G$3-$G$5),AC714+($C$15-($M$3-$M$5)/-($G$3-$G$5))/342,IFERROR(IF(AC714+((($M$3-$M$5)/($G$3-$G$5)*-1)-$C$15)/343&gt;($M$3-$M$5)/-($G$3-$G$5),MAX($AC$31:AC714),AC714+((($M$3-$M$5)/($G$3-$G$5)*-1)-$C$15)/343),MAX($AC$31:AC714)))</f>
        <v>156.97625989171371</v>
      </c>
      <c r="AD715" s="61">
        <f t="shared" ref="AD715" si="2385">IF(AC715="","",AC715*$G$5+$M$5)</f>
        <v>213952.51978342741</v>
      </c>
      <c r="AE715" s="60">
        <f>IF($C$15&gt;($M$3-$M$5)/-($G$3-$G$5),"",IFERROR(IF(AE714+(($M$3-$M$5)/($G$3-$G$5)*-1)/343&gt;$AC$24,MAX($AE$31:AE714),AE714+((($M$3-$M$5)/($G$3-$G$5)*-1))/343),MAX($AE$31:AE714)))</f>
        <v>99.875052061640645</v>
      </c>
      <c r="AF715" s="61">
        <f t="shared" ref="AF715" si="2386">IF($C$15&gt;($M$3-$M$5)/-($G$3-$G$5),"",IF(AE715="","",AE715*$G$5+$M$5))</f>
        <v>99750.104123281286</v>
      </c>
      <c r="AG715" s="61">
        <f t="shared" ref="AG715" si="2387">IF($C$15&gt;($M$3-$M$5)/-($G$3-$G$5),"",IF(AE715="","",AE715*$G$3+$M$3))</f>
        <v>500624.73969179677</v>
      </c>
    </row>
    <row r="716" spans="1:33" x14ac:dyDescent="0.55000000000000004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60">
        <f t="shared" ref="AC716" si="2388">IFERROR(AC715,"")</f>
        <v>156.97625989171371</v>
      </c>
      <c r="AD716" s="150">
        <f t="shared" ref="AD716" si="2389">IF(AC716="","",AC716*$G$3+$M$3)</f>
        <v>215118.70054143143</v>
      </c>
      <c r="AE716" s="60">
        <f t="shared" ref="AE716" si="2390">IFERROR(AE715,"")</f>
        <v>99.875052061640645</v>
      </c>
      <c r="AF716" s="61">
        <f t="shared" ref="AF716:AG716" si="2391">IF($C$15&gt;($M$3-$M$5)/-($G$3-$G$5),"",IF(AE716="","",$P$18))</f>
        <v>500000</v>
      </c>
      <c r="AG716" s="61">
        <f t="shared" si="2391"/>
        <v>500000</v>
      </c>
    </row>
  </sheetData>
  <mergeCells count="36">
    <mergeCell ref="G7:J7"/>
    <mergeCell ref="Y1:AA1"/>
    <mergeCell ref="G3:J3"/>
    <mergeCell ref="M3:P3"/>
    <mergeCell ref="G5:J5"/>
    <mergeCell ref="M5:P5"/>
    <mergeCell ref="A12:D12"/>
    <mergeCell ref="F12:I12"/>
    <mergeCell ref="M12:P12"/>
    <mergeCell ref="A13:D13"/>
    <mergeCell ref="F13:I13"/>
    <mergeCell ref="M13:P13"/>
    <mergeCell ref="A14:D14"/>
    <mergeCell ref="G14:J14"/>
    <mergeCell ref="C15:F15"/>
    <mergeCell ref="A18:D18"/>
    <mergeCell ref="F18:I18"/>
    <mergeCell ref="P18:S18"/>
    <mergeCell ref="A21:D21"/>
    <mergeCell ref="F21:I21"/>
    <mergeCell ref="K21:N21"/>
    <mergeCell ref="A24:D24"/>
    <mergeCell ref="G24:J24"/>
    <mergeCell ref="L24:O24"/>
    <mergeCell ref="K18:N18"/>
    <mergeCell ref="A29:D29"/>
    <mergeCell ref="G29:J29"/>
    <mergeCell ref="L29:O29"/>
    <mergeCell ref="R29:U29"/>
    <mergeCell ref="A25:D25"/>
    <mergeCell ref="G25:J25"/>
    <mergeCell ref="L25:O25"/>
    <mergeCell ref="R25:U25"/>
    <mergeCell ref="A28:D28"/>
    <mergeCell ref="G28:J28"/>
    <mergeCell ref="L28:O28"/>
  </mergeCells>
  <conditionalFormatting sqref="Q5:U5">
    <cfRule type="expression" dxfId="5" priority="2">
      <formula>$AB$4="Nej"</formula>
    </cfRule>
  </conditionalFormatting>
  <conditionalFormatting sqref="Q5:T5">
    <cfRule type="expression" dxfId="4" priority="1">
      <formula>$AB$4="Nej"</formula>
    </cfRule>
  </conditionalFormatting>
  <hyperlinks>
    <hyperlink ref="Y1:AA1" location="Menu!A1" display="BACK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16"/>
  <sheetViews>
    <sheetView workbookViewId="0">
      <selection activeCell="U1" sqref="U1:U1048576"/>
    </sheetView>
  </sheetViews>
  <sheetFormatPr defaultColWidth="13.68359375" defaultRowHeight="14.4" x14ac:dyDescent="0.55000000000000004"/>
  <cols>
    <col min="1" max="28" width="3.15625" customWidth="1"/>
    <col min="34" max="16384" width="13.68359375" style="68"/>
  </cols>
  <sheetData>
    <row r="1" spans="1:33" ht="18.3" x14ac:dyDescent="0.7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68" t="s">
        <v>2</v>
      </c>
      <c r="Z1" s="168"/>
      <c r="AA1" s="168"/>
      <c r="AB1" s="3"/>
      <c r="AC1" s="4"/>
      <c r="AD1" s="4"/>
      <c r="AE1" s="5"/>
      <c r="AF1" s="4"/>
      <c r="AG1" s="4"/>
    </row>
    <row r="2" spans="1:33" ht="18.3" x14ac:dyDescent="0.7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3"/>
      <c r="Z2" s="3"/>
      <c r="AA2" s="3"/>
      <c r="AB2" s="5"/>
      <c r="AC2" s="3"/>
      <c r="AD2" s="3"/>
      <c r="AE2" s="3"/>
      <c r="AF2" s="3"/>
      <c r="AG2" s="3"/>
    </row>
    <row r="3" spans="1:33" x14ac:dyDescent="0.55000000000000004">
      <c r="A3" s="7" t="s">
        <v>3</v>
      </c>
      <c r="B3" s="3"/>
      <c r="C3" s="3"/>
      <c r="D3" s="3"/>
      <c r="E3" s="3"/>
      <c r="F3" s="8" t="s">
        <v>4</v>
      </c>
      <c r="G3" s="169">
        <v>-5000</v>
      </c>
      <c r="H3" s="169"/>
      <c r="I3" s="169"/>
      <c r="J3" s="169"/>
      <c r="K3" s="8" t="s">
        <v>5</v>
      </c>
      <c r="L3" s="8" t="s">
        <v>6</v>
      </c>
      <c r="M3" s="170">
        <v>125000</v>
      </c>
      <c r="N3" s="170"/>
      <c r="O3" s="170"/>
      <c r="P3" s="170"/>
      <c r="Q3" s="3"/>
      <c r="R3" s="3"/>
      <c r="S3" s="13"/>
      <c r="T3" s="13"/>
      <c r="U3" s="13"/>
      <c r="V3" s="13"/>
      <c r="W3" s="13"/>
      <c r="X3" s="13"/>
      <c r="Y3" s="13"/>
      <c r="Z3" s="13"/>
      <c r="AA3" s="13"/>
      <c r="AB3" s="11"/>
      <c r="AC3" s="3"/>
      <c r="AD3" s="3"/>
      <c r="AE3" s="3"/>
      <c r="AF3" s="3"/>
      <c r="AG3" s="3"/>
    </row>
    <row r="4" spans="1:33" x14ac:dyDescent="0.55000000000000004">
      <c r="A4" s="7"/>
      <c r="B4" s="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9"/>
      <c r="AA4" s="9"/>
      <c r="AB4" s="12"/>
      <c r="AC4" s="3"/>
      <c r="AD4" s="3"/>
      <c r="AE4" s="3"/>
      <c r="AF4" s="3"/>
      <c r="AG4" s="3"/>
    </row>
    <row r="5" spans="1:33" x14ac:dyDescent="0.55000000000000004">
      <c r="A5" s="13" t="s">
        <v>7</v>
      </c>
      <c r="B5" s="3"/>
      <c r="C5" s="3"/>
      <c r="D5" s="3"/>
      <c r="E5" s="3"/>
      <c r="F5" s="8" t="s">
        <v>4</v>
      </c>
      <c r="G5" s="171">
        <v>8000</v>
      </c>
      <c r="H5" s="171"/>
      <c r="I5" s="171"/>
      <c r="J5" s="171"/>
      <c r="K5" s="8" t="s">
        <v>5</v>
      </c>
      <c r="L5" s="8" t="s">
        <v>6</v>
      </c>
      <c r="M5" s="170">
        <v>-62000</v>
      </c>
      <c r="N5" s="170"/>
      <c r="O5" s="170"/>
      <c r="P5" s="170"/>
      <c r="Q5" s="14"/>
      <c r="R5" s="14"/>
      <c r="S5" s="14"/>
      <c r="T5" s="14"/>
      <c r="U5" s="15"/>
      <c r="V5" s="3"/>
      <c r="W5" s="13"/>
      <c r="X5" s="13"/>
      <c r="Y5" s="13"/>
      <c r="Z5" s="9"/>
      <c r="AA5" s="9"/>
      <c r="AB5" s="16"/>
      <c r="AC5" s="3"/>
      <c r="AD5" s="3"/>
      <c r="AE5" s="3"/>
      <c r="AF5" s="3"/>
      <c r="AG5" s="3"/>
    </row>
    <row r="6" spans="1:33" x14ac:dyDescent="0.55000000000000004">
      <c r="A6" s="15"/>
      <c r="B6" s="1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13"/>
      <c r="X6" s="13"/>
      <c r="Y6" s="13"/>
      <c r="Z6" s="9"/>
      <c r="AA6" s="9"/>
      <c r="AB6" s="10"/>
      <c r="AC6" s="3"/>
      <c r="AD6" s="3"/>
      <c r="AE6" s="3"/>
      <c r="AF6" s="3"/>
      <c r="AG6" s="3"/>
    </row>
    <row r="7" spans="1:33" x14ac:dyDescent="0.55000000000000004">
      <c r="A7" s="7" t="s">
        <v>52</v>
      </c>
      <c r="B7" s="15"/>
      <c r="C7" s="3"/>
      <c r="D7" s="3"/>
      <c r="E7" s="3"/>
      <c r="F7" s="141" t="s">
        <v>9</v>
      </c>
      <c r="G7" s="193">
        <v>10</v>
      </c>
      <c r="H7" s="194"/>
      <c r="I7" s="194"/>
      <c r="J7" s="194"/>
      <c r="K7" s="3" t="s">
        <v>13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13"/>
      <c r="X7" s="13"/>
      <c r="Y7" s="13"/>
      <c r="Z7" s="9"/>
      <c r="AA7" s="9"/>
      <c r="AB7" s="3"/>
      <c r="AC7" s="3"/>
      <c r="AD7" s="3"/>
      <c r="AE7" s="3"/>
      <c r="AF7" s="3"/>
      <c r="AG7" s="3"/>
    </row>
    <row r="8" spans="1:33" x14ac:dyDescent="0.55000000000000004">
      <c r="A8" s="15"/>
      <c r="B8" s="15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13"/>
      <c r="X8" s="13"/>
      <c r="Y8" s="13"/>
      <c r="Z8" s="9"/>
      <c r="AA8" s="9"/>
      <c r="AB8" s="11"/>
      <c r="AC8" s="9"/>
      <c r="AD8" s="11"/>
      <c r="AE8" s="11"/>
      <c r="AF8" s="11"/>
      <c r="AG8" s="11"/>
    </row>
    <row r="9" spans="1:33" x14ac:dyDescent="0.55000000000000004">
      <c r="A9" s="17" t="s">
        <v>8</v>
      </c>
      <c r="B9" s="13"/>
      <c r="C9" s="17"/>
      <c r="D9" s="18" t="s">
        <v>9</v>
      </c>
      <c r="E9" s="17" t="s">
        <v>53</v>
      </c>
      <c r="F9" s="3"/>
      <c r="G9" s="17"/>
      <c r="H9" s="17"/>
      <c r="I9" s="17"/>
      <c r="J9" s="17"/>
      <c r="K9" s="17"/>
      <c r="L9" s="9"/>
      <c r="M9" s="9"/>
      <c r="N9" s="143"/>
      <c r="O9" s="142"/>
      <c r="P9" s="142"/>
      <c r="Q9" s="142"/>
      <c r="R9" s="13"/>
      <c r="S9" s="13"/>
      <c r="T9" s="13"/>
      <c r="U9" s="13"/>
      <c r="V9" s="13"/>
      <c r="W9" s="13"/>
      <c r="X9" s="13"/>
      <c r="Y9" s="9"/>
      <c r="Z9" s="9"/>
      <c r="AA9" s="9"/>
      <c r="AB9" s="21"/>
      <c r="AC9" s="11"/>
      <c r="AD9" s="11"/>
      <c r="AE9" s="11"/>
      <c r="AF9" s="11"/>
      <c r="AG9" s="11"/>
    </row>
    <row r="10" spans="1:33" x14ac:dyDescent="0.55000000000000004">
      <c r="A10" s="13"/>
      <c r="B10" s="9"/>
      <c r="C10" s="9"/>
      <c r="D10" s="8"/>
      <c r="E10" s="9"/>
      <c r="F10" s="9"/>
      <c r="G10" s="19"/>
      <c r="H10" s="9"/>
      <c r="I10" s="9"/>
      <c r="J10" s="9"/>
      <c r="K10" s="9"/>
      <c r="L10" s="9"/>
      <c r="M10" s="13"/>
      <c r="N10" s="13"/>
      <c r="O10" s="13"/>
      <c r="P10" s="8"/>
      <c r="Q10" s="13"/>
      <c r="R10" s="13"/>
      <c r="S10" s="13"/>
      <c r="T10" s="13"/>
      <c r="U10" s="13"/>
      <c r="V10" s="13"/>
      <c r="W10" s="13"/>
      <c r="X10" s="9"/>
      <c r="Y10" s="9"/>
      <c r="Z10" s="9"/>
      <c r="AA10" s="9"/>
      <c r="AB10" s="11"/>
      <c r="AC10" s="11"/>
      <c r="AD10" s="11"/>
      <c r="AE10" s="11"/>
      <c r="AF10" s="11"/>
      <c r="AG10" s="11"/>
    </row>
    <row r="11" spans="1:33" x14ac:dyDescent="0.55000000000000004">
      <c r="A11" s="20" t="s">
        <v>7</v>
      </c>
      <c r="B11" s="9"/>
      <c r="C11" s="9"/>
      <c r="D11" s="8"/>
      <c r="E11" s="9"/>
      <c r="F11" s="9"/>
      <c r="G11" s="19"/>
      <c r="H11" s="9"/>
      <c r="I11" s="9"/>
      <c r="J11" s="9"/>
      <c r="K11" s="9"/>
      <c r="L11" s="9"/>
      <c r="M11" s="13"/>
      <c r="N11" s="13"/>
      <c r="O11" s="13"/>
      <c r="P11" s="8"/>
      <c r="Q11" s="13"/>
      <c r="R11" s="13"/>
      <c r="S11" s="9"/>
      <c r="T11" s="9"/>
      <c r="U11" s="9"/>
      <c r="V11" s="9"/>
      <c r="W11" s="9"/>
      <c r="X11" s="9"/>
      <c r="Y11" s="9"/>
      <c r="Z11" s="9"/>
      <c r="AA11" s="9"/>
      <c r="AB11" s="24"/>
      <c r="AC11" s="21"/>
      <c r="AD11" s="21"/>
      <c r="AE11" s="21"/>
      <c r="AF11" s="21"/>
      <c r="AG11" s="21"/>
    </row>
    <row r="12" spans="1:33" x14ac:dyDescent="0.55000000000000004">
      <c r="A12" s="165">
        <f>$G$3</f>
        <v>-5000</v>
      </c>
      <c r="B12" s="165"/>
      <c r="C12" s="165"/>
      <c r="D12" s="165"/>
      <c r="E12" s="22" t="s">
        <v>5</v>
      </c>
      <c r="F12" s="22" t="s">
        <v>6</v>
      </c>
      <c r="G12" s="164">
        <f>G3*-G7+G7*G5+M5</f>
        <v>68000</v>
      </c>
      <c r="H12" s="164"/>
      <c r="I12" s="164"/>
      <c r="J12" s="164"/>
      <c r="K12" s="22" t="s">
        <v>4</v>
      </c>
      <c r="L12" s="165">
        <f>G5</f>
        <v>8000</v>
      </c>
      <c r="M12" s="165"/>
      <c r="N12" s="165"/>
      <c r="O12" s="165"/>
      <c r="P12" s="22" t="s">
        <v>5</v>
      </c>
      <c r="Q12" s="8" t="s">
        <v>6</v>
      </c>
      <c r="R12" s="172">
        <f>M5</f>
        <v>-62000</v>
      </c>
      <c r="S12" s="172"/>
      <c r="T12" s="172"/>
      <c r="U12" s="172"/>
      <c r="V12" s="23"/>
      <c r="W12" s="3"/>
      <c r="X12" s="3"/>
      <c r="Y12" s="3"/>
      <c r="Z12" s="3"/>
      <c r="AA12" s="3"/>
      <c r="AB12" s="24"/>
      <c r="AC12" s="11"/>
      <c r="AD12" s="11"/>
      <c r="AE12" s="11"/>
      <c r="AF12" s="11"/>
      <c r="AG12" s="26"/>
    </row>
    <row r="13" spans="1:33" x14ac:dyDescent="0.55000000000000004">
      <c r="A13" s="165">
        <f>A12</f>
        <v>-5000</v>
      </c>
      <c r="B13" s="165"/>
      <c r="C13" s="165"/>
      <c r="D13" s="165"/>
      <c r="E13" s="22" t="s">
        <v>5</v>
      </c>
      <c r="F13" s="22" t="s">
        <v>11</v>
      </c>
      <c r="G13" s="165">
        <f>L12</f>
        <v>8000</v>
      </c>
      <c r="H13" s="165"/>
      <c r="I13" s="165"/>
      <c r="J13" s="165"/>
      <c r="K13" s="22" t="s">
        <v>5</v>
      </c>
      <c r="L13" s="22" t="s">
        <v>4</v>
      </c>
      <c r="M13" s="164">
        <f>R12</f>
        <v>-62000</v>
      </c>
      <c r="N13" s="164"/>
      <c r="O13" s="164"/>
      <c r="P13" s="164"/>
      <c r="Q13" s="8" t="s">
        <v>11</v>
      </c>
      <c r="R13" s="164">
        <f>G12</f>
        <v>68000</v>
      </c>
      <c r="S13" s="164"/>
      <c r="T13" s="164"/>
      <c r="U13" s="164"/>
      <c r="V13" s="23"/>
      <c r="W13" s="22"/>
      <c r="X13" s="22"/>
      <c r="Y13" s="22"/>
      <c r="Z13" s="22"/>
      <c r="AA13" s="9"/>
      <c r="AB13" s="11"/>
      <c r="AC13" s="8"/>
      <c r="AD13" s="8"/>
      <c r="AE13" s="10"/>
      <c r="AF13" s="8"/>
      <c r="AG13" s="26"/>
    </row>
    <row r="14" spans="1:33" x14ac:dyDescent="0.55000000000000004">
      <c r="A14" s="165">
        <f>A13-G13</f>
        <v>-13000</v>
      </c>
      <c r="B14" s="165"/>
      <c r="C14" s="165"/>
      <c r="D14" s="165"/>
      <c r="E14" s="22" t="s">
        <v>5</v>
      </c>
      <c r="F14" s="22" t="s">
        <v>4</v>
      </c>
      <c r="G14" s="164">
        <f>M13-R13</f>
        <v>-130000</v>
      </c>
      <c r="H14" s="164"/>
      <c r="I14" s="164"/>
      <c r="J14" s="164"/>
      <c r="K14" s="22"/>
      <c r="L14" s="22"/>
      <c r="M14" s="22"/>
      <c r="N14" s="22"/>
      <c r="O14" s="22"/>
      <c r="P14" s="22"/>
      <c r="Q14" s="8"/>
      <c r="R14" s="25"/>
      <c r="S14" s="25"/>
      <c r="T14" s="25"/>
      <c r="U14" s="25"/>
      <c r="V14" s="23"/>
      <c r="W14" s="22"/>
      <c r="X14" s="22"/>
      <c r="Y14" s="22"/>
      <c r="Z14" s="22"/>
      <c r="AA14" s="9"/>
      <c r="AB14" s="11"/>
      <c r="AC14" s="8"/>
      <c r="AD14" s="8"/>
      <c r="AE14" s="10"/>
      <c r="AF14" s="8"/>
      <c r="AG14" s="30"/>
    </row>
    <row r="15" spans="1:33" x14ac:dyDescent="0.55000000000000004">
      <c r="A15" s="27" t="s">
        <v>5</v>
      </c>
      <c r="B15" s="27" t="s">
        <v>4</v>
      </c>
      <c r="C15" s="164">
        <f>G14</f>
        <v>-130000</v>
      </c>
      <c r="D15" s="164"/>
      <c r="E15" s="164"/>
      <c r="F15" s="164"/>
      <c r="G15" s="28" t="s">
        <v>12</v>
      </c>
      <c r="H15" s="165">
        <f>A14</f>
        <v>-13000</v>
      </c>
      <c r="I15" s="165"/>
      <c r="J15" s="165"/>
      <c r="K15" s="165"/>
      <c r="L15" s="22"/>
      <c r="M15" s="22"/>
      <c r="N15" s="22"/>
      <c r="O15" s="22"/>
      <c r="P15" s="22"/>
      <c r="Q15" s="8"/>
      <c r="R15" s="25"/>
      <c r="S15" s="25"/>
      <c r="T15" s="25"/>
      <c r="U15" s="25"/>
      <c r="V15" s="23"/>
      <c r="W15" s="22"/>
      <c r="X15" s="22"/>
      <c r="Y15" s="22"/>
      <c r="Z15" s="22"/>
      <c r="AA15" s="9"/>
      <c r="AB15" s="11"/>
      <c r="AC15" s="11"/>
      <c r="AD15" s="30"/>
      <c r="AE15" s="30"/>
      <c r="AF15" s="30"/>
      <c r="AG15" s="11"/>
    </row>
    <row r="16" spans="1:33" x14ac:dyDescent="0.55000000000000004">
      <c r="A16" s="27" t="s">
        <v>5</v>
      </c>
      <c r="B16" s="27" t="s">
        <v>4</v>
      </c>
      <c r="C16" s="166">
        <f>C15/H15</f>
        <v>10</v>
      </c>
      <c r="D16" s="166"/>
      <c r="E16" s="166"/>
      <c r="F16" s="166"/>
      <c r="G16" s="29" t="s">
        <v>13</v>
      </c>
      <c r="H16" s="22"/>
      <c r="I16" s="22"/>
      <c r="J16" s="22"/>
      <c r="K16" s="22"/>
      <c r="L16" s="22"/>
      <c r="M16" s="22"/>
      <c r="N16" s="22"/>
      <c r="O16" s="22"/>
      <c r="P16" s="22"/>
      <c r="Q16" s="8"/>
      <c r="R16" s="25"/>
      <c r="S16" s="25"/>
      <c r="T16" s="25"/>
      <c r="U16" s="25"/>
      <c r="V16" s="23"/>
      <c r="W16" s="22"/>
      <c r="X16" s="22"/>
      <c r="Y16" s="22"/>
      <c r="Z16" s="22"/>
      <c r="AA16" s="9"/>
      <c r="AB16" s="9"/>
      <c r="AC16" s="34" t="s">
        <v>14</v>
      </c>
      <c r="AD16" s="35" t="s">
        <v>3</v>
      </c>
      <c r="AE16" s="34" t="s">
        <v>7</v>
      </c>
      <c r="AF16" s="34" t="s">
        <v>14</v>
      </c>
      <c r="AG16" s="34" t="s">
        <v>54</v>
      </c>
    </row>
    <row r="17" spans="1:33" x14ac:dyDescent="0.55000000000000004">
      <c r="A17" s="31"/>
      <c r="B17" s="31"/>
      <c r="C17" s="32"/>
      <c r="D17" s="32"/>
      <c r="E17" s="8"/>
      <c r="F17" s="8"/>
      <c r="G17" s="33"/>
      <c r="H17" s="33"/>
      <c r="I17" s="33"/>
      <c r="J17" s="33"/>
      <c r="K17" s="8"/>
      <c r="L17" s="32"/>
      <c r="M17" s="32"/>
      <c r="N17" s="32"/>
      <c r="O17" s="32"/>
      <c r="P17" s="8"/>
      <c r="Q17" s="8"/>
      <c r="R17" s="25"/>
      <c r="S17" s="25"/>
      <c r="T17" s="25"/>
      <c r="U17" s="25"/>
      <c r="V17" s="23"/>
      <c r="W17" s="22"/>
      <c r="X17" s="22"/>
      <c r="Y17" s="22"/>
      <c r="Z17" s="22"/>
      <c r="AA17" s="9"/>
      <c r="AB17" s="11"/>
      <c r="AC17" s="38">
        <v>0</v>
      </c>
      <c r="AD17" s="39">
        <f>$G$3*AC17+$M$3</f>
        <v>125000</v>
      </c>
      <c r="AE17" s="40">
        <f>$G$5*AC17+$M$5</f>
        <v>-62000</v>
      </c>
      <c r="AF17" s="151">
        <v>0</v>
      </c>
      <c r="AG17" s="41">
        <f>$G$3*AF17+$AD$20</f>
        <v>68000</v>
      </c>
    </row>
    <row r="18" spans="1:33" ht="14.7" thickBot="1" x14ac:dyDescent="0.6">
      <c r="A18" s="123" t="s">
        <v>55</v>
      </c>
      <c r="B18" s="123"/>
      <c r="C18" s="124"/>
      <c r="D18" s="125"/>
      <c r="E18" s="125"/>
      <c r="F18" s="124"/>
      <c r="G18" s="124"/>
      <c r="H18" s="124"/>
      <c r="I18" s="124"/>
      <c r="J18" s="124"/>
      <c r="K18" s="124"/>
      <c r="L18" s="152"/>
      <c r="M18" s="174">
        <f>IF(W3="",IF(AND(M5&gt;0,(G3*M5+M3)&gt;=(G5*M5+M5)),M5,IF(W3="",(C15)/(H15),IF(W3&lt;(R12-$G$12)/($A$12-$L$12),W3,(C15)/(H15)))),IF(C16&gt;W3,W3,IF(W3="",(C15)/(H15),IF(W3&lt;(R12-$G$12)/($A$12-$L$12),W3,(C15)/(H15)))))</f>
        <v>10</v>
      </c>
      <c r="N18" s="174"/>
      <c r="O18" s="174"/>
      <c r="P18" s="174"/>
      <c r="Q18" s="126" t="s">
        <v>13</v>
      </c>
      <c r="R18" s="123"/>
      <c r="S18" s="123"/>
      <c r="T18" s="123"/>
      <c r="U18" s="123"/>
      <c r="V18" s="123"/>
      <c r="W18" s="123"/>
      <c r="X18" s="123"/>
      <c r="Y18" s="22"/>
      <c r="Z18" s="22"/>
      <c r="AA18" s="3"/>
      <c r="AB18" s="11"/>
      <c r="AC18" s="40">
        <f>-M3/G3</f>
        <v>25</v>
      </c>
      <c r="AD18" s="39">
        <f>$G$3*AC18+$M$3</f>
        <v>0</v>
      </c>
      <c r="AE18" s="40">
        <f>$G$5*AC18+$M$5</f>
        <v>138000</v>
      </c>
      <c r="AF18" s="153">
        <f>AC18</f>
        <v>25</v>
      </c>
      <c r="AG18" s="41">
        <f>$G$3*AF18+$AD$20</f>
        <v>-57000</v>
      </c>
    </row>
    <row r="19" spans="1:33" ht="14.7" thickTop="1" x14ac:dyDescent="0.55000000000000004">
      <c r="A19" s="31"/>
      <c r="B19" s="31"/>
      <c r="C19" s="32"/>
      <c r="D19" s="32"/>
      <c r="E19" s="8"/>
      <c r="F19" s="8"/>
      <c r="G19" s="33"/>
      <c r="H19" s="33"/>
      <c r="I19" s="33"/>
      <c r="J19" s="33"/>
      <c r="K19" s="8"/>
      <c r="L19" s="32"/>
      <c r="M19" s="32"/>
      <c r="N19" s="32"/>
      <c r="O19" s="32"/>
      <c r="P19" s="8"/>
      <c r="Q19" s="8"/>
      <c r="R19" s="25"/>
      <c r="S19" s="25"/>
      <c r="T19" s="25"/>
      <c r="U19" s="25"/>
      <c r="V19" s="23"/>
      <c r="W19" s="22"/>
      <c r="X19" s="22"/>
      <c r="Y19" s="22"/>
      <c r="Z19" s="22"/>
      <c r="AA19" s="9"/>
      <c r="AB19" s="11"/>
      <c r="AC19" s="151">
        <f>(R12-G12)/(A12-L12)</f>
        <v>10</v>
      </c>
      <c r="AD19" s="151">
        <f>AC19*G3+M3</f>
        <v>75000</v>
      </c>
      <c r="AE19" s="3"/>
      <c r="AF19" s="3"/>
      <c r="AG19" s="11"/>
    </row>
    <row r="20" spans="1:33" x14ac:dyDescent="0.55000000000000004">
      <c r="A20" s="20" t="s">
        <v>3</v>
      </c>
      <c r="B20" s="17"/>
      <c r="C20" s="17"/>
      <c r="D20" s="17"/>
      <c r="E20" s="17"/>
      <c r="F20" s="17"/>
      <c r="G20" s="19"/>
      <c r="H20" s="19"/>
      <c r="I20" s="19"/>
      <c r="J20" s="19"/>
      <c r="K20" s="19"/>
      <c r="L20" s="9"/>
      <c r="M20" s="9"/>
      <c r="N20" s="9"/>
      <c r="O20" s="9"/>
      <c r="P20" s="9"/>
      <c r="Q20" s="13"/>
      <c r="R20" s="13"/>
      <c r="S20" s="13"/>
      <c r="T20" s="8"/>
      <c r="U20" s="13"/>
      <c r="V20" s="13"/>
      <c r="W20" s="9"/>
      <c r="X20" s="9"/>
      <c r="Y20" s="9"/>
      <c r="Z20" s="22"/>
      <c r="AA20" s="144"/>
      <c r="AB20" s="11"/>
      <c r="AC20" s="41">
        <f>G7*G5+M5</f>
        <v>18000</v>
      </c>
      <c r="AD20" s="41">
        <f>G3*-G7+G7*G5+M5</f>
        <v>68000</v>
      </c>
      <c r="AE20" s="154"/>
      <c r="AF20" s="3"/>
      <c r="AG20" s="11"/>
    </row>
    <row r="21" spans="1:33" ht="14.7" thickBot="1" x14ac:dyDescent="0.6">
      <c r="A21" s="165">
        <f>G3</f>
        <v>-5000</v>
      </c>
      <c r="B21" s="165"/>
      <c r="C21" s="165"/>
      <c r="D21" s="165"/>
      <c r="E21" s="36" t="s">
        <v>16</v>
      </c>
      <c r="F21" s="167">
        <f>M18</f>
        <v>10</v>
      </c>
      <c r="G21" s="167"/>
      <c r="H21" s="167"/>
      <c r="I21" s="167"/>
      <c r="J21" s="8" t="s">
        <v>6</v>
      </c>
      <c r="K21" s="164">
        <f>G12</f>
        <v>68000</v>
      </c>
      <c r="L21" s="164"/>
      <c r="M21" s="164"/>
      <c r="N21" s="164"/>
      <c r="O21" s="37" t="s">
        <v>9</v>
      </c>
      <c r="P21" s="160">
        <f>A21*F21+K21</f>
        <v>18000</v>
      </c>
      <c r="Q21" s="160"/>
      <c r="R21" s="160"/>
      <c r="S21" s="160"/>
      <c r="T21" s="9" t="s">
        <v>17</v>
      </c>
      <c r="U21" s="3"/>
      <c r="V21" s="9"/>
      <c r="W21" s="9"/>
      <c r="X21" s="9"/>
      <c r="Y21" s="9"/>
      <c r="Z21" s="9"/>
      <c r="AA21" s="9"/>
      <c r="AB21" s="11"/>
      <c r="AC21" s="155"/>
      <c r="AD21" s="155"/>
      <c r="AE21" s="154"/>
      <c r="AF21" s="154"/>
      <c r="AG21" s="3"/>
    </row>
    <row r="22" spans="1:33" ht="14.7" thickTop="1" x14ac:dyDescent="0.55000000000000004">
      <c r="A22" s="42"/>
      <c r="B22" s="42"/>
      <c r="C22" s="43"/>
      <c r="D22" s="43"/>
      <c r="E22" s="43"/>
      <c r="F22" s="43"/>
      <c r="G22" s="43"/>
      <c r="H22" s="43"/>
      <c r="I22" s="43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9"/>
      <c r="AA22" s="13"/>
      <c r="AB22" s="11"/>
      <c r="AC22" s="145" t="s">
        <v>14</v>
      </c>
      <c r="AD22" s="145" t="s">
        <v>51</v>
      </c>
      <c r="AE22" s="145" t="s">
        <v>14</v>
      </c>
      <c r="AF22" s="145" t="s">
        <v>51</v>
      </c>
      <c r="AG22" s="3"/>
    </row>
    <row r="23" spans="1:33" x14ac:dyDescent="0.55000000000000004">
      <c r="A23" s="45" t="s">
        <v>18</v>
      </c>
      <c r="B23" s="46"/>
      <c r="C23" s="43"/>
      <c r="D23" s="43"/>
      <c r="E23" s="43"/>
      <c r="F23" s="43"/>
      <c r="G23" s="43"/>
      <c r="H23" s="43"/>
      <c r="I23" s="43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3"/>
      <c r="AB23" s="11"/>
      <c r="AC23" s="146">
        <f>IF($M$18&gt;($M$3-$M$5)/-($G$3-$G$5),0,M18)</f>
        <v>10</v>
      </c>
      <c r="AD23" s="146">
        <f>IF($M$18&gt;($M$3-$M$5)/-($G$3-$G$5),0,AC23*G5+M5)</f>
        <v>18000</v>
      </c>
      <c r="AE23" s="146">
        <f>IF($M$18&gt;($M$3-$M$5)/-($G$3-$G$5),0,0)</f>
        <v>0</v>
      </c>
      <c r="AF23" s="147">
        <f>IF($M$18&gt;($M$3-$M$5)/-($G$3-$G$5),0,M18*G3+M3)</f>
        <v>75000</v>
      </c>
      <c r="AG23" s="142"/>
    </row>
    <row r="24" spans="1:33" ht="14.7" thickBot="1" x14ac:dyDescent="0.6">
      <c r="A24" s="161">
        <f>M18</f>
        <v>10</v>
      </c>
      <c r="B24" s="161"/>
      <c r="C24" s="161"/>
      <c r="D24" s="161"/>
      <c r="E24" s="36" t="s">
        <v>16</v>
      </c>
      <c r="F24" s="162">
        <f>P21</f>
        <v>18000</v>
      </c>
      <c r="G24" s="162"/>
      <c r="H24" s="162"/>
      <c r="I24" s="162"/>
      <c r="J24" s="47" t="s">
        <v>4</v>
      </c>
      <c r="K24" s="160">
        <f>A24*F24</f>
        <v>180000</v>
      </c>
      <c r="L24" s="160"/>
      <c r="M24" s="160"/>
      <c r="N24" s="160"/>
      <c r="O24" s="9" t="s">
        <v>17</v>
      </c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26"/>
      <c r="AB24" s="11"/>
      <c r="AC24" s="147">
        <f>IF($M$18&gt;($M$3-$M$5)/-($G$3-$G$5),0,M18)</f>
        <v>10</v>
      </c>
      <c r="AD24" s="147">
        <f>IF($M$18&gt;($M$3-$M$5)/-($G$3-$G$5),0,G3*M18+M3)</f>
        <v>75000</v>
      </c>
      <c r="AE24" s="147">
        <f>IF($M$18&gt;($M$3-$M$5)/-($G$3-$G$5),0,M18)</f>
        <v>10</v>
      </c>
      <c r="AF24" s="147">
        <f>IF($M$18&gt;($M$3-$M$5)/-($G$3-$G$5),0,M18*G3+M3)</f>
        <v>75000</v>
      </c>
      <c r="AG24" s="3"/>
    </row>
    <row r="25" spans="1:33" ht="14.7" thickTop="1" x14ac:dyDescent="0.55000000000000004">
      <c r="A25" s="11"/>
      <c r="B25" s="48"/>
      <c r="C25" s="21"/>
      <c r="D25" s="21"/>
      <c r="E25" s="49"/>
      <c r="F25" s="50"/>
      <c r="G25" s="50"/>
      <c r="H25" s="48"/>
      <c r="I25" s="48"/>
      <c r="J25" s="11"/>
      <c r="K25" s="11"/>
      <c r="L25" s="11"/>
      <c r="M25" s="21"/>
      <c r="N25" s="21"/>
      <c r="O25" s="11"/>
      <c r="P25" s="11"/>
      <c r="Q25" s="11"/>
      <c r="R25" s="21"/>
      <c r="S25" s="21"/>
      <c r="T25" s="11"/>
      <c r="U25" s="11"/>
      <c r="V25" s="11"/>
      <c r="W25" s="21"/>
      <c r="X25" s="21"/>
      <c r="Y25" s="11"/>
      <c r="Z25" s="11"/>
      <c r="AA25" s="9"/>
      <c r="AB25" s="11"/>
      <c r="AC25" s="145" t="s">
        <v>14</v>
      </c>
      <c r="AD25" s="145" t="s">
        <v>51</v>
      </c>
      <c r="AE25" s="3"/>
      <c r="AF25" s="3"/>
      <c r="AG25" s="3"/>
    </row>
    <row r="26" spans="1:33" x14ac:dyDescent="0.55000000000000004">
      <c r="A26" s="51" t="s">
        <v>19</v>
      </c>
      <c r="B26" s="11"/>
      <c r="C26" s="11"/>
      <c r="D26" s="11"/>
      <c r="E26" s="11"/>
      <c r="F26" s="11"/>
      <c r="G26" s="11"/>
      <c r="H26" s="11"/>
      <c r="I26" s="11"/>
      <c r="J26" s="11"/>
      <c r="K26" s="21"/>
      <c r="L26" s="2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9"/>
      <c r="AB26" s="11"/>
      <c r="AC26" s="146">
        <f>IF(AC27="",0,0)</f>
        <v>0</v>
      </c>
      <c r="AD26" s="146">
        <f>IF($M$18&gt;($M$3-$M$5)/-($G$3-$G$5),0,M18*G5+M5)</f>
        <v>18000</v>
      </c>
      <c r="AE26" s="3"/>
      <c r="AF26" s="3"/>
      <c r="AG26" s="3"/>
    </row>
    <row r="27" spans="1:33" ht="16.8" x14ac:dyDescent="0.75">
      <c r="A27" s="158">
        <v>0.5</v>
      </c>
      <c r="B27" s="158"/>
      <c r="C27" s="158"/>
      <c r="D27" s="158"/>
      <c r="E27" s="36" t="s">
        <v>16</v>
      </c>
      <c r="F27" s="11" t="s">
        <v>20</v>
      </c>
      <c r="G27" s="158" t="s">
        <v>21</v>
      </c>
      <c r="H27" s="158"/>
      <c r="I27" s="158"/>
      <c r="J27" s="158"/>
      <c r="K27" s="52" t="s">
        <v>6</v>
      </c>
      <c r="L27" s="158" t="s">
        <v>22</v>
      </c>
      <c r="M27" s="158"/>
      <c r="N27" s="158"/>
      <c r="O27" s="158"/>
      <c r="P27" s="11" t="s">
        <v>23</v>
      </c>
      <c r="Q27" s="53" t="s">
        <v>4</v>
      </c>
      <c r="R27" s="11" t="s">
        <v>19</v>
      </c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47">
        <f>IF($M$18&gt;($M$3-$M$5)/-($G$3-$G$5),0,M18)</f>
        <v>10</v>
      </c>
      <c r="AD27" s="147">
        <f>IF($M$18&gt;($M$3-$M$5)/-($G$3-$G$5),0,M18*G5+M5)</f>
        <v>18000</v>
      </c>
      <c r="AE27" s="3"/>
      <c r="AF27" s="3"/>
      <c r="AG27" s="3"/>
    </row>
    <row r="28" spans="1:33" ht="14.7" thickBot="1" x14ac:dyDescent="0.6">
      <c r="A28" s="158">
        <v>0.5</v>
      </c>
      <c r="B28" s="158"/>
      <c r="C28" s="158"/>
      <c r="D28" s="158"/>
      <c r="E28" s="36" t="s">
        <v>16</v>
      </c>
      <c r="F28" s="11" t="s">
        <v>20</v>
      </c>
      <c r="G28" s="158">
        <f>M18</f>
        <v>10</v>
      </c>
      <c r="H28" s="158"/>
      <c r="I28" s="158"/>
      <c r="J28" s="158"/>
      <c r="K28" s="52" t="s">
        <v>6</v>
      </c>
      <c r="L28" s="158">
        <f>M3-P21</f>
        <v>107000</v>
      </c>
      <c r="M28" s="158"/>
      <c r="N28" s="158"/>
      <c r="O28" s="158"/>
      <c r="P28" s="11" t="s">
        <v>23</v>
      </c>
      <c r="Q28" s="53" t="s">
        <v>4</v>
      </c>
      <c r="R28" s="159">
        <f>A28*(G28+L28)</f>
        <v>53505</v>
      </c>
      <c r="S28" s="159"/>
      <c r="T28" s="159"/>
      <c r="U28" s="159"/>
      <c r="V28" s="11"/>
      <c r="W28" s="11"/>
      <c r="X28" s="11"/>
      <c r="Y28" s="11"/>
      <c r="Z28" s="11"/>
      <c r="AA28" s="11"/>
      <c r="AB28" s="11"/>
      <c r="AC28" s="62"/>
      <c r="AD28" s="62"/>
      <c r="AE28" s="62"/>
      <c r="AF28" s="62"/>
      <c r="AG28" s="62"/>
    </row>
    <row r="29" spans="1:33" ht="14.7" thickTop="1" x14ac:dyDescent="0.55000000000000004">
      <c r="A29" s="11"/>
      <c r="B29" s="11"/>
      <c r="C29" s="11"/>
      <c r="D29" s="11"/>
      <c r="E29" s="48"/>
      <c r="F29" s="57"/>
      <c r="G29" s="57"/>
      <c r="H29" s="58"/>
      <c r="I29" s="58"/>
      <c r="J29" s="57"/>
      <c r="K29" s="57"/>
      <c r="L29" s="59"/>
      <c r="M29" s="59"/>
      <c r="N29" s="59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48"/>
      <c r="AD29" s="148"/>
      <c r="AE29" s="62"/>
      <c r="AF29" s="62"/>
      <c r="AG29" s="62"/>
    </row>
    <row r="30" spans="1:33" x14ac:dyDescent="0.55000000000000004">
      <c r="A30" s="51" t="s">
        <v>25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55" t="s">
        <v>14</v>
      </c>
      <c r="AD30" s="56" t="s">
        <v>24</v>
      </c>
      <c r="AE30" s="55" t="s">
        <v>14</v>
      </c>
      <c r="AF30" s="149" t="s">
        <v>24</v>
      </c>
      <c r="AG30" s="149" t="s">
        <v>24</v>
      </c>
    </row>
    <row r="31" spans="1:33" ht="16.8" x14ac:dyDescent="0.75">
      <c r="A31" s="158">
        <v>0.5</v>
      </c>
      <c r="B31" s="158"/>
      <c r="C31" s="158"/>
      <c r="D31" s="158"/>
      <c r="E31" s="36" t="s">
        <v>16</v>
      </c>
      <c r="F31" s="11" t="s">
        <v>20</v>
      </c>
      <c r="G31" s="158" t="s">
        <v>26</v>
      </c>
      <c r="H31" s="158"/>
      <c r="I31" s="158"/>
      <c r="J31" s="158"/>
      <c r="K31" s="52" t="s">
        <v>6</v>
      </c>
      <c r="L31" s="158" t="s">
        <v>27</v>
      </c>
      <c r="M31" s="158"/>
      <c r="N31" s="158"/>
      <c r="O31" s="158"/>
      <c r="P31" s="11" t="s">
        <v>23</v>
      </c>
      <c r="Q31" s="53" t="s">
        <v>4</v>
      </c>
      <c r="R31" s="11" t="s">
        <v>25</v>
      </c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60">
        <f>IF($M$18&gt;($M$3-$M$5)/-($G$3-$G$5),($M$3-$M$5)/-($G$3-$G$5),M18)</f>
        <v>10</v>
      </c>
      <c r="AD31" s="61">
        <f>IF(AC31="","",AC31*$G$5+$M$5)</f>
        <v>18000</v>
      </c>
      <c r="AE31" s="60">
        <v>0</v>
      </c>
      <c r="AF31" s="61">
        <f>IF($M$18&gt;($M$3-$M$5)/-($G$3-$G$5),"",IF(AE31="","",AE31*$G$5+$M$5))</f>
        <v>-62000</v>
      </c>
      <c r="AG31" s="61">
        <f>IF($M$18&gt;($M$3-$M$5)/-($G$3-$G$5),"",IF(AE31="","",AE31*$G$3+$M$3))</f>
        <v>125000</v>
      </c>
    </row>
    <row r="32" spans="1:33" ht="14.7" thickBot="1" x14ac:dyDescent="0.6">
      <c r="A32" s="158">
        <v>0.5</v>
      </c>
      <c r="B32" s="158"/>
      <c r="C32" s="158"/>
      <c r="D32" s="158"/>
      <c r="E32" s="36" t="s">
        <v>16</v>
      </c>
      <c r="F32" s="11" t="s">
        <v>20</v>
      </c>
      <c r="G32" s="158">
        <f>M18</f>
        <v>10</v>
      </c>
      <c r="H32" s="158"/>
      <c r="I32" s="158"/>
      <c r="J32" s="158"/>
      <c r="K32" s="52" t="s">
        <v>6</v>
      </c>
      <c r="L32" s="158">
        <f>P21-M5</f>
        <v>80000</v>
      </c>
      <c r="M32" s="158"/>
      <c r="N32" s="158"/>
      <c r="O32" s="158"/>
      <c r="P32" s="11" t="s">
        <v>23</v>
      </c>
      <c r="Q32" s="53" t="s">
        <v>4</v>
      </c>
      <c r="R32" s="159">
        <f>A32*(G32+L32)</f>
        <v>40005</v>
      </c>
      <c r="S32" s="159"/>
      <c r="T32" s="159"/>
      <c r="U32" s="159"/>
      <c r="V32" s="11"/>
      <c r="W32" s="11"/>
      <c r="X32" s="11"/>
      <c r="Y32" s="11"/>
      <c r="Z32" s="11"/>
      <c r="AA32" s="11"/>
      <c r="AB32" s="11"/>
      <c r="AC32" s="60">
        <f>IF($M$18&gt;($M$3-$M$5)/-($G$3-$G$5),($M$3-$M$5)/-($G$3-$G$5),M18)</f>
        <v>10</v>
      </c>
      <c r="AD32" s="61">
        <f>IF(AC32="","",AC32*$G$3+$M$3)</f>
        <v>75000</v>
      </c>
      <c r="AE32" s="60">
        <f>IFERROR(AE31,"")</f>
        <v>0</v>
      </c>
      <c r="AF32" s="61">
        <f>IF($M$18&gt;($M$3-$M$5)/-($G$3-$G$5),"",IF(AE32="","",$P$21))</f>
        <v>18000</v>
      </c>
      <c r="AG32" s="61">
        <f>IF($M$18&gt;($M$3-$M$5)/-($G$3-$G$5),"",IF(AF32="","",$P$21))</f>
        <v>18000</v>
      </c>
    </row>
    <row r="33" spans="1:33" ht="14.7" thickTop="1" x14ac:dyDescent="0.55000000000000004">
      <c r="A33" s="21"/>
      <c r="B33" s="2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60">
        <f>IF($M$18&gt;($M$3-$M$5)/-($G$3-$G$5),AC32+($M$18-($M$3-$M$5)/-($G$3-$G$5))/342,IFERROR(IF(AC32+((($M$3-$M$5)/($G$3-$G$5)*-1)-$M$18)/343&gt;($M$3-$M$5)/-($G$3-$G$5),MAX($AC$31:AC32),AC32+((($M$3-$M$5)/($G$3-$G$5)*-1))/343),MAX($AC$31:AC32)))</f>
        <v>10.041937654182552</v>
      </c>
      <c r="AD33" s="61">
        <f>IF(AC33="","",AC33*$G$5+$M$5)</f>
        <v>18335.501233460425</v>
      </c>
      <c r="AE33" s="60">
        <f>IF($M$18&gt;($M$3-$M$5)/-($G$3-$G$5),"",IFERROR(IF(AE32+(($M$3-$M$5)/($G$3-$G$5)*-1)/343&gt;$AC$24,MAX($AE$31:AE32),AE32+((($M$3-$M$5)/($G$3-$G$5)*-1))/343),MAX($AE$31:AE32)))</f>
        <v>4.1937654182552145E-2</v>
      </c>
      <c r="AF33" s="61">
        <f t="shared" ref="AF33" si="0">IF($M$18&gt;($M$3-$M$5)/-($G$3-$G$5),"",IF(AE33="","",AE33*$G$5+$M$5))</f>
        <v>-61664.498766539582</v>
      </c>
      <c r="AG33" s="61">
        <f t="shared" ref="AG33" si="1">IF($M$18&gt;($M$3-$M$5)/-($G$3-$G$5),"",IF(AE33="","",AE33*$G$3+$M$3))</f>
        <v>124790.31172908723</v>
      </c>
    </row>
    <row r="34" spans="1:33" x14ac:dyDescent="0.55000000000000004">
      <c r="A34" s="21"/>
      <c r="B34" s="11"/>
      <c r="C34" s="11"/>
      <c r="D34" s="11"/>
      <c r="E34" s="11"/>
      <c r="F34" s="11"/>
      <c r="G34" s="11"/>
      <c r="H34" s="11"/>
      <c r="I34" s="11"/>
      <c r="J34" s="21"/>
      <c r="K34" s="21"/>
      <c r="L34" s="21"/>
      <c r="M34" s="2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60">
        <f>IFERROR(AC33,"")</f>
        <v>10.041937654182552</v>
      </c>
      <c r="AD34" s="61">
        <f t="shared" ref="AD34" si="2">IF(AC34="","",AC34*$G$3+$M$3)</f>
        <v>74790.311729087232</v>
      </c>
      <c r="AE34" s="60">
        <f>IFERROR(AE33,"")</f>
        <v>4.1937654182552145E-2</v>
      </c>
      <c r="AF34" s="61">
        <f t="shared" ref="AF34:AG34" si="3">IF($M$18&gt;($M$3-$M$5)/-($G$3-$G$5),"",IF(AE34="","",$P$21))</f>
        <v>18000</v>
      </c>
      <c r="AG34" s="61">
        <f t="shared" si="3"/>
        <v>18000</v>
      </c>
    </row>
    <row r="35" spans="1:33" x14ac:dyDescent="0.55000000000000004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60">
        <f>IF($M$18&gt;($M$3-$M$5)/-($G$3-$G$5),AC34+($M$18-($M$3-$M$5)/-($G$3-$G$5))/342,IFERROR(IF(AC34+((($M$3-$M$5)/($G$3-$G$5)*-1)-$M$18)/343&gt;($M$3-$M$5)/-($G$3-$G$5),MAX($AC$31:AC34),AC34+((($M$3-$M$5)/($G$3-$G$5)*-1))/343),MAX($AC$31:AC34)))</f>
        <v>10.083875308365105</v>
      </c>
      <c r="AD35" s="61">
        <f t="shared" ref="AD35" si="4">IF(AC35="","",AC35*$G$5+$M$5)</f>
        <v>18671.002466920836</v>
      </c>
      <c r="AE35" s="60">
        <f>IF($M$18&gt;($M$3-$M$5)/-($G$3-$G$5),"",IFERROR(IF(AE34+(($M$3-$M$5)/($G$3-$G$5)*-1)/343&gt;$AC$24,MAX($AE$31:AE34),AE34+((($M$3-$M$5)/($G$3-$G$5)*-1))/343),MAX($AE$31:AE34)))</f>
        <v>8.387530836510429E-2</v>
      </c>
      <c r="AF35" s="61">
        <f t="shared" ref="AF35" si="5">IF($M$18&gt;($M$3-$M$5)/-($G$3-$G$5),"",IF(AE35="","",AE35*$G$5+$M$5))</f>
        <v>-61328.997533079164</v>
      </c>
      <c r="AG35" s="61">
        <f t="shared" ref="AG35" si="6">IF($M$18&gt;($M$3-$M$5)/-($G$3-$G$5),"",IF(AE35="","",AE35*$G$3+$M$3))</f>
        <v>124580.62345817448</v>
      </c>
    </row>
    <row r="36" spans="1:33" x14ac:dyDescent="0.55000000000000004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57"/>
      <c r="O36" s="21"/>
      <c r="P36" s="21"/>
      <c r="Q36" s="21"/>
      <c r="R36" s="21"/>
      <c r="S36" s="21"/>
      <c r="T36" s="21"/>
      <c r="U36" s="11"/>
      <c r="V36" s="11"/>
      <c r="W36" s="11"/>
      <c r="X36" s="11"/>
      <c r="Y36" s="11"/>
      <c r="Z36" s="11"/>
      <c r="AA36" s="11"/>
      <c r="AB36" s="11"/>
      <c r="AC36" s="60">
        <f t="shared" ref="AC36" si="7">IFERROR(AC35,"")</f>
        <v>10.083875308365105</v>
      </c>
      <c r="AD36" s="61">
        <f t="shared" ref="AD36" si="8">IF(AC36="","",AC36*$G$3+$M$3)</f>
        <v>74580.623458174465</v>
      </c>
      <c r="AE36" s="60">
        <f t="shared" ref="AE36" si="9">IFERROR(AE35,"")</f>
        <v>8.387530836510429E-2</v>
      </c>
      <c r="AF36" s="61">
        <f t="shared" ref="AF36:AG36" si="10">IF($M$18&gt;($M$3-$M$5)/-($G$3-$G$5),"",IF(AE36="","",$P$21))</f>
        <v>18000</v>
      </c>
      <c r="AG36" s="61">
        <f t="shared" si="10"/>
        <v>18000</v>
      </c>
    </row>
    <row r="37" spans="1:33" x14ac:dyDescent="0.55000000000000004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21"/>
      <c r="AC37" s="60">
        <f>IF($M$18&gt;($M$3-$M$5)/-($G$3-$G$5),AC36+($M$18-($M$3-$M$5)/-($G$3-$G$5))/342,IFERROR(IF(AC36+((($M$3-$M$5)/($G$3-$G$5)*-1)-$M$18)/343&gt;($M$3-$M$5)/-($G$3-$G$5),MAX($AC$31:AC36),AC36+((($M$3-$M$5)/($G$3-$G$5)*-1))/343),MAX($AC$31:AC36)))</f>
        <v>10.125812962547657</v>
      </c>
      <c r="AD37" s="61">
        <f t="shared" ref="AD37" si="11">IF(AC37="","",AC37*$G$5+$M$5)</f>
        <v>19006.503700381261</v>
      </c>
      <c r="AE37" s="60">
        <f>IF($M$18&gt;($M$3-$M$5)/-($G$3-$G$5),"",IFERROR(IF(AE36+(($M$3-$M$5)/($G$3-$G$5)*-1)/343&gt;$AC$24,MAX($AE$31:AE36),AE36+((($M$3-$M$5)/($G$3-$G$5)*-1))/343),MAX($AE$31:AE36)))</f>
        <v>0.12581296254765645</v>
      </c>
      <c r="AF37" s="61">
        <f t="shared" ref="AF37:AF99" si="12">IF($M$18&gt;($M$3-$M$5)/-($G$3-$G$5),"",IF(AE37="","",AE37*$G$5+$M$5))</f>
        <v>-60993.496299618746</v>
      </c>
      <c r="AG37" s="61">
        <f t="shared" ref="AG37" si="13">IF($M$18&gt;($M$3-$M$5)/-($G$3-$G$5),"",IF(AE37="","",AE37*$G$3+$M$3))</f>
        <v>124370.93518726171</v>
      </c>
    </row>
    <row r="38" spans="1:33" x14ac:dyDescent="0.55000000000000004">
      <c r="A38" s="11"/>
      <c r="B38" s="11"/>
      <c r="C38" s="11"/>
      <c r="D38" s="11"/>
      <c r="E38" s="11"/>
      <c r="F38" s="11"/>
      <c r="G38" s="11"/>
      <c r="H38" s="11"/>
      <c r="I38" s="11"/>
      <c r="J38" s="21"/>
      <c r="K38" s="21"/>
      <c r="L38" s="57"/>
      <c r="M38" s="57"/>
      <c r="N38" s="63"/>
      <c r="O38" s="57"/>
      <c r="P38" s="57"/>
      <c r="Q38" s="58"/>
      <c r="R38" s="57"/>
      <c r="S38" s="57"/>
      <c r="T38" s="11"/>
      <c r="U38" s="11"/>
      <c r="V38" s="11"/>
      <c r="W38" s="11"/>
      <c r="X38" s="11"/>
      <c r="Y38" s="11"/>
      <c r="Z38" s="11"/>
      <c r="AA38" s="11"/>
      <c r="AB38" s="11"/>
      <c r="AC38" s="60">
        <f t="shared" ref="AC38" si="14">IFERROR(AC37,"")</f>
        <v>10.125812962547657</v>
      </c>
      <c r="AD38" s="61">
        <f t="shared" ref="AD38" si="15">IF(AC38="","",AC38*$G$3+$M$3)</f>
        <v>74370.935187261712</v>
      </c>
      <c r="AE38" s="60">
        <f t="shared" ref="AE38" si="16">IFERROR(AE37,"")</f>
        <v>0.12581296254765645</v>
      </c>
      <c r="AF38" s="61">
        <f t="shared" ref="AF38:AG38" si="17">IF($M$18&gt;($M$3-$M$5)/-($G$3-$G$5),"",IF(AE38="","",$P$21))</f>
        <v>18000</v>
      </c>
      <c r="AG38" s="61">
        <f t="shared" si="17"/>
        <v>18000</v>
      </c>
    </row>
    <row r="39" spans="1:33" x14ac:dyDescent="0.55000000000000004">
      <c r="A39" s="11"/>
      <c r="B39" s="11"/>
      <c r="C39" s="11"/>
      <c r="D39" s="11"/>
      <c r="E39" s="11"/>
      <c r="F39" s="11"/>
      <c r="G39" s="11"/>
      <c r="H39" s="11"/>
      <c r="I39" s="11"/>
      <c r="J39" s="21"/>
      <c r="K39" s="21"/>
      <c r="L39" s="57"/>
      <c r="M39" s="57"/>
      <c r="N39" s="63"/>
      <c r="O39" s="57"/>
      <c r="P39" s="57"/>
      <c r="Q39" s="58"/>
      <c r="R39" s="57"/>
      <c r="S39" s="57"/>
      <c r="T39" s="11"/>
      <c r="U39" s="11"/>
      <c r="V39" s="11"/>
      <c r="W39" s="11"/>
      <c r="X39" s="11"/>
      <c r="Y39" s="11"/>
      <c r="Z39" s="11"/>
      <c r="AA39" s="11"/>
      <c r="AB39" s="11"/>
      <c r="AC39" s="60">
        <f>IF($M$18&gt;($M$3-$M$5)/-($G$3-$G$5),AC38+($M$18-($M$3-$M$5)/-($G$3-$G$5))/342,IFERROR(IF(AC38+((($M$3-$M$5)/($G$3-$G$5)*-1)-$M$18)/343&gt;($M$3-$M$5)/-($G$3-$G$5),MAX($AC$31:AC38),AC38+((($M$3-$M$5)/($G$3-$G$5)*-1))/343),MAX($AC$31:AC38)))</f>
        <v>10.16775061673021</v>
      </c>
      <c r="AD39" s="61">
        <f t="shared" ref="AD39" si="18">IF(AC39="","",AC39*$G$5+$M$5)</f>
        <v>19342.004933841672</v>
      </c>
      <c r="AE39" s="60">
        <f>IF($M$18&gt;($M$3-$M$5)/-($G$3-$G$5),"",IFERROR(IF(AE38+(($M$3-$M$5)/($G$3-$G$5)*-1)/343&gt;$AC$24,MAX($AE$31:AE38),AE38+((($M$3-$M$5)/($G$3-$G$5)*-1))/343),MAX($AE$31:AE38)))</f>
        <v>0.16775061673020858</v>
      </c>
      <c r="AF39" s="61">
        <f t="shared" si="12"/>
        <v>-60657.995066158328</v>
      </c>
      <c r="AG39" s="61">
        <f t="shared" ref="AG39" si="19">IF($M$18&gt;($M$3-$M$5)/-($G$3-$G$5),"",IF(AE39="","",AE39*$G$3+$M$3))</f>
        <v>124161.24691634896</v>
      </c>
    </row>
    <row r="40" spans="1:33" x14ac:dyDescent="0.55000000000000004">
      <c r="A40" s="11"/>
      <c r="B40" s="11"/>
      <c r="C40" s="11"/>
      <c r="D40" s="11"/>
      <c r="E40" s="11"/>
      <c r="F40" s="11"/>
      <c r="G40" s="11"/>
      <c r="H40" s="11"/>
      <c r="I40" s="11"/>
      <c r="J40" s="21"/>
      <c r="K40" s="21"/>
      <c r="L40" s="57"/>
      <c r="M40" s="57"/>
      <c r="N40" s="63"/>
      <c r="O40" s="57"/>
      <c r="P40" s="57"/>
      <c r="Q40" s="58"/>
      <c r="R40" s="57"/>
      <c r="S40" s="57"/>
      <c r="T40" s="11"/>
      <c r="U40" s="11"/>
      <c r="V40" s="11"/>
      <c r="W40" s="11"/>
      <c r="X40" s="11"/>
      <c r="Y40" s="11"/>
      <c r="Z40" s="11"/>
      <c r="AA40" s="11"/>
      <c r="AB40" s="11"/>
      <c r="AC40" s="60">
        <f t="shared" ref="AC40" si="20">IFERROR(AC39,"")</f>
        <v>10.16775061673021</v>
      </c>
      <c r="AD40" s="61">
        <f t="shared" ref="AD40" si="21">IF(AC40="","",AC40*$G$3+$M$3)</f>
        <v>74161.246916348959</v>
      </c>
      <c r="AE40" s="60">
        <f t="shared" ref="AE40" si="22">IFERROR(AE39,"")</f>
        <v>0.16775061673020858</v>
      </c>
      <c r="AF40" s="61">
        <f t="shared" ref="AF40:AG40" si="23">IF($M$18&gt;($M$3-$M$5)/-($G$3-$G$5),"",IF(AE40="","",$P$21))</f>
        <v>18000</v>
      </c>
      <c r="AG40" s="61">
        <f t="shared" si="23"/>
        <v>18000</v>
      </c>
    </row>
    <row r="41" spans="1:33" x14ac:dyDescent="0.55000000000000004">
      <c r="A41" s="11"/>
      <c r="B41" s="11"/>
      <c r="C41" s="11"/>
      <c r="D41" s="11"/>
      <c r="E41" s="11"/>
      <c r="F41" s="11"/>
      <c r="G41" s="11"/>
      <c r="H41" s="11"/>
      <c r="I41" s="11"/>
      <c r="J41" s="21"/>
      <c r="K41" s="21"/>
      <c r="L41" s="57"/>
      <c r="M41" s="57"/>
      <c r="N41" s="63"/>
      <c r="O41" s="57"/>
      <c r="P41" s="57"/>
      <c r="Q41" s="58"/>
      <c r="R41" s="57"/>
      <c r="S41" s="57"/>
      <c r="T41" s="11"/>
      <c r="U41" s="11"/>
      <c r="V41" s="11"/>
      <c r="W41" s="11"/>
      <c r="X41" s="11"/>
      <c r="Y41" s="11"/>
      <c r="Z41" s="11"/>
      <c r="AA41" s="11"/>
      <c r="AB41" s="11"/>
      <c r="AC41" s="60">
        <f>IF($M$18&gt;($M$3-$M$5)/-($G$3-$G$5),AC40+($M$18-($M$3-$M$5)/-($G$3-$G$5))/342,IFERROR(IF(AC40+((($M$3-$M$5)/($G$3-$G$5)*-1)-$M$18)/343&gt;($M$3-$M$5)/-($G$3-$G$5),MAX($AC$31:AC40),AC40+((($M$3-$M$5)/($G$3-$G$5)*-1))/343),MAX($AC$31:AC40)))</f>
        <v>10.209688270912762</v>
      </c>
      <c r="AD41" s="61">
        <f t="shared" ref="AD41" si="24">IF(AC41="","",AC41*$G$5+$M$5)</f>
        <v>19677.506167302097</v>
      </c>
      <c r="AE41" s="60">
        <f>IF($M$18&gt;($M$3-$M$5)/-($G$3-$G$5),"",IFERROR(IF(AE40+(($M$3-$M$5)/($G$3-$G$5)*-1)/343&gt;$AC$24,MAX($AE$31:AE40),AE40+((($M$3-$M$5)/($G$3-$G$5)*-1))/343),MAX($AE$31:AE40)))</f>
        <v>0.20968827091276071</v>
      </c>
      <c r="AF41" s="61">
        <f t="shared" si="12"/>
        <v>-60322.493832697917</v>
      </c>
      <c r="AG41" s="61">
        <f t="shared" ref="AG41" si="25">IF($M$18&gt;($M$3-$M$5)/-($G$3-$G$5),"",IF(AE41="","",AE41*$G$3+$M$3))</f>
        <v>123951.55864543619</v>
      </c>
    </row>
    <row r="42" spans="1:33" x14ac:dyDescent="0.55000000000000004">
      <c r="A42" s="11"/>
      <c r="B42" s="11"/>
      <c r="C42" s="11"/>
      <c r="D42" s="11"/>
      <c r="E42" s="11"/>
      <c r="F42" s="11"/>
      <c r="G42" s="11"/>
      <c r="H42" s="11"/>
      <c r="I42" s="11"/>
      <c r="J42" s="21"/>
      <c r="K42" s="21"/>
      <c r="L42" s="57"/>
      <c r="M42" s="57"/>
      <c r="N42" s="63"/>
      <c r="O42" s="57"/>
      <c r="P42" s="57"/>
      <c r="Q42" s="58"/>
      <c r="R42" s="57"/>
      <c r="S42" s="57"/>
      <c r="T42" s="11"/>
      <c r="U42" s="11"/>
      <c r="V42" s="11"/>
      <c r="W42" s="11"/>
      <c r="X42" s="11"/>
      <c r="Y42" s="11"/>
      <c r="Z42" s="11"/>
      <c r="AA42" s="11"/>
      <c r="AB42" s="11"/>
      <c r="AC42" s="60">
        <f t="shared" ref="AC42" si="26">IFERROR(AC41,"")</f>
        <v>10.209688270912762</v>
      </c>
      <c r="AD42" s="61">
        <f t="shared" ref="AD42" si="27">IF(AC42="","",AC42*$G$3+$M$3)</f>
        <v>73951.558645436191</v>
      </c>
      <c r="AE42" s="60">
        <f t="shared" ref="AE42" si="28">IFERROR(AE41,"")</f>
        <v>0.20968827091276071</v>
      </c>
      <c r="AF42" s="61">
        <f t="shared" ref="AF42:AG42" si="29">IF($M$18&gt;($M$3-$M$5)/-($G$3-$G$5),"",IF(AE42="","",$P$21))</f>
        <v>18000</v>
      </c>
      <c r="AG42" s="61">
        <f t="shared" si="29"/>
        <v>18000</v>
      </c>
    </row>
    <row r="43" spans="1:33" x14ac:dyDescent="0.55000000000000004">
      <c r="A43" s="11"/>
      <c r="B43" s="11"/>
      <c r="C43" s="11"/>
      <c r="D43" s="11"/>
      <c r="E43" s="11"/>
      <c r="F43" s="11"/>
      <c r="G43" s="11"/>
      <c r="H43" s="11"/>
      <c r="I43" s="11"/>
      <c r="J43" s="21"/>
      <c r="K43" s="21"/>
      <c r="L43" s="57"/>
      <c r="M43" s="57"/>
      <c r="N43" s="63"/>
      <c r="O43" s="57"/>
      <c r="P43" s="57"/>
      <c r="Q43" s="58"/>
      <c r="R43" s="57"/>
      <c r="S43" s="57"/>
      <c r="T43" s="11"/>
      <c r="U43" s="11"/>
      <c r="V43" s="11"/>
      <c r="W43" s="11"/>
      <c r="X43" s="11"/>
      <c r="Y43" s="11"/>
      <c r="Z43" s="11"/>
      <c r="AA43" s="11"/>
      <c r="AB43" s="11"/>
      <c r="AC43" s="60">
        <f>IF($M$18&gt;($M$3-$M$5)/-($G$3-$G$5),AC42+($M$18-($M$3-$M$5)/-($G$3-$G$5))/342,IFERROR(IF(AC42+((($M$3-$M$5)/($G$3-$G$5)*-1)-$M$18)/343&gt;($M$3-$M$5)/-($G$3-$G$5),MAX($AC$31:AC42),AC42+((($M$3-$M$5)/($G$3-$G$5)*-1))/343),MAX($AC$31:AC42)))</f>
        <v>10.251625925095315</v>
      </c>
      <c r="AD43" s="61">
        <f t="shared" ref="AD43" si="30">IF(AC43="","",AC43*$G$5+$M$5)</f>
        <v>20013.007400762523</v>
      </c>
      <c r="AE43" s="60">
        <f>IF($M$18&gt;($M$3-$M$5)/-($G$3-$G$5),"",IFERROR(IF(AE42+(($M$3-$M$5)/($G$3-$G$5)*-1)/343&gt;$AC$24,MAX($AE$31:AE42),AE42+((($M$3-$M$5)/($G$3-$G$5)*-1))/343),MAX($AE$31:AE42)))</f>
        <v>0.25162592509531284</v>
      </c>
      <c r="AF43" s="61">
        <f t="shared" si="12"/>
        <v>-59986.992599237499</v>
      </c>
      <c r="AG43" s="61">
        <f t="shared" ref="AG43" si="31">IF($M$18&gt;($M$3-$M$5)/-($G$3-$G$5),"",IF(AE43="","",AE43*$G$3+$M$3))</f>
        <v>123741.87037452344</v>
      </c>
    </row>
    <row r="44" spans="1:33" x14ac:dyDescent="0.55000000000000004">
      <c r="A44" s="11"/>
      <c r="B44" s="11"/>
      <c r="C44" s="11"/>
      <c r="D44" s="11"/>
      <c r="E44" s="11"/>
      <c r="F44" s="11"/>
      <c r="G44" s="11"/>
      <c r="H44" s="11"/>
      <c r="I44" s="11"/>
      <c r="J44" s="21"/>
      <c r="K44" s="21"/>
      <c r="L44" s="57"/>
      <c r="M44" s="57"/>
      <c r="N44" s="63"/>
      <c r="O44" s="57"/>
      <c r="P44" s="57"/>
      <c r="Q44" s="58"/>
      <c r="R44" s="57"/>
      <c r="S44" s="57"/>
      <c r="T44" s="11"/>
      <c r="U44" s="11"/>
      <c r="V44" s="11"/>
      <c r="W44" s="11"/>
      <c r="X44" s="11"/>
      <c r="Y44" s="11"/>
      <c r="Z44" s="11"/>
      <c r="AA44" s="11"/>
      <c r="AB44" s="11"/>
      <c r="AC44" s="60">
        <f t="shared" ref="AC44" si="32">IFERROR(AC43,"")</f>
        <v>10.251625925095315</v>
      </c>
      <c r="AD44" s="61">
        <f t="shared" ref="AD44" si="33">IF(AC44="","",AC44*$G$3+$M$3)</f>
        <v>73741.870374523423</v>
      </c>
      <c r="AE44" s="60">
        <f t="shared" ref="AE44" si="34">IFERROR(AE43,"")</f>
        <v>0.25162592509531284</v>
      </c>
      <c r="AF44" s="61">
        <f t="shared" ref="AF44:AG44" si="35">IF($M$18&gt;($M$3-$M$5)/-($G$3-$G$5),"",IF(AE44="","",$P$21))</f>
        <v>18000</v>
      </c>
      <c r="AG44" s="61">
        <f t="shared" si="35"/>
        <v>18000</v>
      </c>
    </row>
    <row r="45" spans="1:33" x14ac:dyDescent="0.55000000000000004">
      <c r="A45" s="11"/>
      <c r="B45" s="11"/>
      <c r="C45" s="11"/>
      <c r="D45" s="11"/>
      <c r="E45" s="11"/>
      <c r="F45" s="11"/>
      <c r="G45" s="11"/>
      <c r="H45" s="11"/>
      <c r="I45" s="11"/>
      <c r="J45" s="21"/>
      <c r="K45" s="21"/>
      <c r="L45" s="57"/>
      <c r="M45" s="57"/>
      <c r="N45" s="63"/>
      <c r="O45" s="57"/>
      <c r="P45" s="57"/>
      <c r="Q45" s="58"/>
      <c r="R45" s="57"/>
      <c r="S45" s="57"/>
      <c r="T45" s="11"/>
      <c r="U45" s="11"/>
      <c r="V45" s="11"/>
      <c r="W45" s="11"/>
      <c r="X45" s="11"/>
      <c r="Y45" s="11"/>
      <c r="Z45" s="11"/>
      <c r="AA45" s="11"/>
      <c r="AB45" s="11"/>
      <c r="AC45" s="60">
        <f>IF($M$18&gt;($M$3-$M$5)/-($G$3-$G$5),AC44+($M$18-($M$3-$M$5)/-($G$3-$G$5))/342,IFERROR(IF(AC44+((($M$3-$M$5)/($G$3-$G$5)*-1)-$M$18)/343&gt;($M$3-$M$5)/-($G$3-$G$5),MAX($AC$31:AC44),AC44+((($M$3-$M$5)/($G$3-$G$5)*-1))/343),MAX($AC$31:AC44)))</f>
        <v>10.293563579277867</v>
      </c>
      <c r="AD45" s="61">
        <f t="shared" ref="AD45" si="36">IF(AC45="","",AC45*$G$5+$M$5)</f>
        <v>20348.508634222933</v>
      </c>
      <c r="AE45" s="60">
        <f>IF($M$18&gt;($M$3-$M$5)/-($G$3-$G$5),"",IFERROR(IF(AE44+(($M$3-$M$5)/($G$3-$G$5)*-1)/343&gt;$AC$24,MAX($AE$31:AE44),AE44+((($M$3-$M$5)/($G$3-$G$5)*-1))/343),MAX($AE$31:AE44)))</f>
        <v>0.29356357927786497</v>
      </c>
      <c r="AF45" s="61">
        <f t="shared" si="12"/>
        <v>-59651.491365777081</v>
      </c>
      <c r="AG45" s="61">
        <f t="shared" ref="AG45" si="37">IF($M$18&gt;($M$3-$M$5)/-($G$3-$G$5),"",IF(AE45="","",AE45*$G$3+$M$3))</f>
        <v>123532.18210361067</v>
      </c>
    </row>
    <row r="46" spans="1:33" x14ac:dyDescent="0.55000000000000004">
      <c r="A46" s="11"/>
      <c r="B46" s="11"/>
      <c r="C46" s="11"/>
      <c r="D46" s="11"/>
      <c r="E46" s="11"/>
      <c r="F46" s="11"/>
      <c r="G46" s="11"/>
      <c r="H46" s="11"/>
      <c r="I46" s="11"/>
      <c r="J46" s="21"/>
      <c r="K46" s="21"/>
      <c r="L46" s="57"/>
      <c r="M46" s="57"/>
      <c r="N46" s="63"/>
      <c r="O46" s="57"/>
      <c r="P46" s="57"/>
      <c r="Q46" s="58"/>
      <c r="R46" s="57"/>
      <c r="S46" s="57"/>
      <c r="T46" s="11"/>
      <c r="U46" s="11"/>
      <c r="V46" s="11"/>
      <c r="W46" s="11"/>
      <c r="X46" s="11"/>
      <c r="Y46" s="11"/>
      <c r="Z46" s="11"/>
      <c r="AA46" s="11"/>
      <c r="AB46" s="11"/>
      <c r="AC46" s="60">
        <f t="shared" ref="AC46" si="38">IFERROR(AC45,"")</f>
        <v>10.293563579277867</v>
      </c>
      <c r="AD46" s="61">
        <f t="shared" ref="AD46" si="39">IF(AC46="","",AC46*$G$3+$M$3)</f>
        <v>73532.182103610656</v>
      </c>
      <c r="AE46" s="60">
        <f t="shared" ref="AE46" si="40">IFERROR(AE45,"")</f>
        <v>0.29356357927786497</v>
      </c>
      <c r="AF46" s="61">
        <f t="shared" ref="AF46:AG46" si="41">IF($M$18&gt;($M$3-$M$5)/-($G$3-$G$5),"",IF(AE46="","",$P$21))</f>
        <v>18000</v>
      </c>
      <c r="AG46" s="61">
        <f t="shared" si="41"/>
        <v>18000</v>
      </c>
    </row>
    <row r="47" spans="1:33" x14ac:dyDescent="0.55000000000000004">
      <c r="A47" s="11"/>
      <c r="B47" s="11"/>
      <c r="C47" s="11"/>
      <c r="D47" s="11"/>
      <c r="E47" s="11"/>
      <c r="F47" s="11"/>
      <c r="G47" s="11"/>
      <c r="H47" s="11"/>
      <c r="I47" s="11"/>
      <c r="J47" s="21"/>
      <c r="K47" s="21"/>
      <c r="L47" s="57"/>
      <c r="M47" s="57"/>
      <c r="N47" s="63"/>
      <c r="O47" s="57"/>
      <c r="P47" s="57"/>
      <c r="Q47" s="58"/>
      <c r="R47" s="57"/>
      <c r="S47" s="57"/>
      <c r="T47" s="11"/>
      <c r="U47" s="11"/>
      <c r="V47" s="11"/>
      <c r="W47" s="11"/>
      <c r="X47" s="11"/>
      <c r="Y47" s="11"/>
      <c r="Z47" s="11"/>
      <c r="AA47" s="11"/>
      <c r="AB47" s="11"/>
      <c r="AC47" s="60">
        <f>IF($M$18&gt;($M$3-$M$5)/-($G$3-$G$5),AC46+($M$18-($M$3-$M$5)/-($G$3-$G$5))/342,IFERROR(IF(AC46+((($M$3-$M$5)/($G$3-$G$5)*-1)-$M$18)/343&gt;($M$3-$M$5)/-($G$3-$G$5),MAX($AC$31:AC46),AC46+((($M$3-$M$5)/($G$3-$G$5)*-1))/343),MAX($AC$31:AC46)))</f>
        <v>10.33550123346042</v>
      </c>
      <c r="AD47" s="61">
        <f t="shared" ref="AD47" si="42">IF(AC47="","",AC47*$G$5+$M$5)</f>
        <v>20684.009867683359</v>
      </c>
      <c r="AE47" s="60">
        <f>IF($M$18&gt;($M$3-$M$5)/-($G$3-$G$5),"",IFERROR(IF(AE46+(($M$3-$M$5)/($G$3-$G$5)*-1)/343&gt;$AC$24,MAX($AE$31:AE46),AE46+((($M$3-$M$5)/($G$3-$G$5)*-1))/343),MAX($AE$31:AE46)))</f>
        <v>0.3355012334604171</v>
      </c>
      <c r="AF47" s="61">
        <f t="shared" si="12"/>
        <v>-59315.990132316663</v>
      </c>
      <c r="AG47" s="61">
        <f t="shared" ref="AG47" si="43">IF($M$18&gt;($M$3-$M$5)/-($G$3-$G$5),"",IF(AE47="","",AE47*$G$3+$M$3))</f>
        <v>123322.49383269792</v>
      </c>
    </row>
    <row r="48" spans="1:33" x14ac:dyDescent="0.55000000000000004">
      <c r="A48" s="11"/>
      <c r="B48" s="11"/>
      <c r="C48" s="11"/>
      <c r="D48" s="11"/>
      <c r="E48" s="11"/>
      <c r="F48" s="11"/>
      <c r="G48" s="11"/>
      <c r="H48" s="11"/>
      <c r="I48" s="11"/>
      <c r="J48" s="21"/>
      <c r="K48" s="21"/>
      <c r="L48" s="57"/>
      <c r="M48" s="57"/>
      <c r="N48" s="63"/>
      <c r="O48" s="57"/>
      <c r="P48" s="57"/>
      <c r="Q48" s="58"/>
      <c r="R48" s="57"/>
      <c r="S48" s="57"/>
      <c r="T48" s="11"/>
      <c r="U48" s="11"/>
      <c r="V48" s="11"/>
      <c r="W48" s="11"/>
      <c r="X48" s="11"/>
      <c r="Y48" s="11"/>
      <c r="Z48" s="11"/>
      <c r="AA48" s="11"/>
      <c r="AB48" s="11"/>
      <c r="AC48" s="60">
        <f t="shared" ref="AC48" si="44">IFERROR(AC47,"")</f>
        <v>10.33550123346042</v>
      </c>
      <c r="AD48" s="61">
        <f t="shared" ref="AD48" si="45">IF(AC48="","",AC48*$G$3+$M$3)</f>
        <v>73322.493832697903</v>
      </c>
      <c r="AE48" s="60">
        <f t="shared" ref="AE48" si="46">IFERROR(AE47,"")</f>
        <v>0.3355012334604171</v>
      </c>
      <c r="AF48" s="61">
        <f t="shared" ref="AF48:AG48" si="47">IF($M$18&gt;($M$3-$M$5)/-($G$3-$G$5),"",IF(AE48="","",$P$21))</f>
        <v>18000</v>
      </c>
      <c r="AG48" s="61">
        <f t="shared" si="47"/>
        <v>18000</v>
      </c>
    </row>
    <row r="49" spans="1:33" x14ac:dyDescent="0.55000000000000004">
      <c r="A49" s="11"/>
      <c r="B49" s="11"/>
      <c r="C49" s="11"/>
      <c r="D49" s="11"/>
      <c r="E49" s="11"/>
      <c r="F49" s="11"/>
      <c r="G49" s="11"/>
      <c r="H49" s="11"/>
      <c r="I49" s="11"/>
      <c r="J49" s="21"/>
      <c r="K49" s="21"/>
      <c r="L49" s="57"/>
      <c r="M49" s="57"/>
      <c r="N49" s="63"/>
      <c r="O49" s="57"/>
      <c r="P49" s="57"/>
      <c r="Q49" s="58"/>
      <c r="R49" s="57"/>
      <c r="S49" s="57"/>
      <c r="T49" s="11"/>
      <c r="U49" s="11"/>
      <c r="V49" s="11"/>
      <c r="W49" s="11"/>
      <c r="X49" s="11"/>
      <c r="Y49" s="11"/>
      <c r="Z49" s="11"/>
      <c r="AA49" s="11"/>
      <c r="AB49" s="11"/>
      <c r="AC49" s="60">
        <f>IF($M$18&gt;($M$3-$M$5)/-($G$3-$G$5),AC48+($M$18-($M$3-$M$5)/-($G$3-$G$5))/342,IFERROR(IF(AC48+((($M$3-$M$5)/($G$3-$G$5)*-1)-$M$18)/343&gt;($M$3-$M$5)/-($G$3-$G$5),MAX($AC$31:AC48),AC48+((($M$3-$M$5)/($G$3-$G$5)*-1))/343),MAX($AC$31:AC48)))</f>
        <v>10.377438887642972</v>
      </c>
      <c r="AD49" s="61">
        <f t="shared" ref="AD49" si="48">IF(AC49="","",AC49*$G$5+$M$5)</f>
        <v>21019.511101143784</v>
      </c>
      <c r="AE49" s="60">
        <f>IF($M$18&gt;($M$3-$M$5)/-($G$3-$G$5),"",IFERROR(IF(AE48+(($M$3-$M$5)/($G$3-$G$5)*-1)/343&gt;$AC$24,MAX($AE$31:AE48),AE48+((($M$3-$M$5)/($G$3-$G$5)*-1))/343),MAX($AE$31:AE48)))</f>
        <v>0.37743888764296923</v>
      </c>
      <c r="AF49" s="61">
        <f t="shared" si="12"/>
        <v>-58980.488898856245</v>
      </c>
      <c r="AG49" s="61">
        <f t="shared" ref="AG49" si="49">IF($M$18&gt;($M$3-$M$5)/-($G$3-$G$5),"",IF(AE49="","",AE49*$G$3+$M$3))</f>
        <v>123112.80556178515</v>
      </c>
    </row>
    <row r="50" spans="1:33" x14ac:dyDescent="0.55000000000000004">
      <c r="A50" s="11"/>
      <c r="B50" s="11"/>
      <c r="C50" s="11"/>
      <c r="D50" s="11"/>
      <c r="E50" s="11"/>
      <c r="F50" s="11"/>
      <c r="G50" s="11"/>
      <c r="H50" s="11"/>
      <c r="I50" s="11"/>
      <c r="J50" s="21"/>
      <c r="K50" s="21"/>
      <c r="L50" s="57"/>
      <c r="M50" s="57"/>
      <c r="N50" s="63"/>
      <c r="O50" s="57"/>
      <c r="P50" s="57"/>
      <c r="Q50" s="58"/>
      <c r="R50" s="57"/>
      <c r="S50" s="57"/>
      <c r="T50" s="11"/>
      <c r="U50" s="11"/>
      <c r="V50" s="11"/>
      <c r="W50" s="11"/>
      <c r="X50" s="11"/>
      <c r="Y50" s="11"/>
      <c r="Z50" s="11"/>
      <c r="AA50" s="11"/>
      <c r="AB50" s="11"/>
      <c r="AC50" s="60">
        <f t="shared" ref="AC50" si="50">IFERROR(AC49,"")</f>
        <v>10.377438887642972</v>
      </c>
      <c r="AD50" s="61">
        <f t="shared" ref="AD50" si="51">IF(AC50="","",AC50*$G$3+$M$3)</f>
        <v>73112.80556178515</v>
      </c>
      <c r="AE50" s="60">
        <f t="shared" ref="AE50" si="52">IFERROR(AE49,"")</f>
        <v>0.37743888764296923</v>
      </c>
      <c r="AF50" s="61">
        <f t="shared" ref="AF50:AG50" si="53">IF($M$18&gt;($M$3-$M$5)/-($G$3-$G$5),"",IF(AE50="","",$P$21))</f>
        <v>18000</v>
      </c>
      <c r="AG50" s="61">
        <f t="shared" si="53"/>
        <v>18000</v>
      </c>
    </row>
    <row r="51" spans="1:33" x14ac:dyDescent="0.55000000000000004">
      <c r="A51" s="11"/>
      <c r="B51" s="11"/>
      <c r="C51" s="11"/>
      <c r="D51" s="11"/>
      <c r="E51" s="11"/>
      <c r="F51" s="11"/>
      <c r="G51" s="11"/>
      <c r="H51" s="11"/>
      <c r="I51" s="11"/>
      <c r="J51" s="21"/>
      <c r="K51" s="21"/>
      <c r="L51" s="57"/>
      <c r="M51" s="57"/>
      <c r="N51" s="63"/>
      <c r="O51" s="57"/>
      <c r="P51" s="57"/>
      <c r="Q51" s="58"/>
      <c r="R51" s="57"/>
      <c r="S51" s="57"/>
      <c r="T51" s="11"/>
      <c r="U51" s="11"/>
      <c r="V51" s="11"/>
      <c r="W51" s="11"/>
      <c r="X51" s="11"/>
      <c r="Y51" s="11"/>
      <c r="Z51" s="11"/>
      <c r="AA51" s="11"/>
      <c r="AB51" s="11"/>
      <c r="AC51" s="60">
        <f>IF($M$18&gt;($M$3-$M$5)/-($G$3-$G$5),AC50+($M$18-($M$3-$M$5)/-($G$3-$G$5))/342,IFERROR(IF(AC50+((($M$3-$M$5)/($G$3-$G$5)*-1)-$M$18)/343&gt;($M$3-$M$5)/-($G$3-$G$5),MAX($AC$31:AC50),AC50+((($M$3-$M$5)/($G$3-$G$5)*-1))/343),MAX($AC$31:AC50)))</f>
        <v>10.419376541825525</v>
      </c>
      <c r="AD51" s="61">
        <f t="shared" ref="AD51" si="54">IF(AC51="","",AC51*$G$5+$M$5)</f>
        <v>21355.012334604195</v>
      </c>
      <c r="AE51" s="60">
        <f>IF($M$18&gt;($M$3-$M$5)/-($G$3-$G$5),"",IFERROR(IF(AE50+(($M$3-$M$5)/($G$3-$G$5)*-1)/343&gt;$AC$24,MAX($AE$31:AE50),AE50+((($M$3-$M$5)/($G$3-$G$5)*-1))/343),MAX($AE$31:AE50)))</f>
        <v>0.41937654182552137</v>
      </c>
      <c r="AF51" s="61">
        <f t="shared" si="12"/>
        <v>-58644.987665395827</v>
      </c>
      <c r="AG51" s="61">
        <f t="shared" ref="AG51" si="55">IF($M$18&gt;($M$3-$M$5)/-($G$3-$G$5),"",IF(AE51="","",AE51*$G$3+$M$3))</f>
        <v>122903.1172908724</v>
      </c>
    </row>
    <row r="52" spans="1:33" x14ac:dyDescent="0.55000000000000004">
      <c r="A52" s="11"/>
      <c r="B52" s="11"/>
      <c r="C52" s="11"/>
      <c r="D52" s="11"/>
      <c r="E52" s="11"/>
      <c r="F52" s="11"/>
      <c r="G52" s="11"/>
      <c r="H52" s="11"/>
      <c r="I52" s="11"/>
      <c r="J52" s="21"/>
      <c r="K52" s="21"/>
      <c r="L52" s="57"/>
      <c r="M52" s="57"/>
      <c r="N52" s="63"/>
      <c r="O52" s="57"/>
      <c r="P52" s="57"/>
      <c r="Q52" s="58"/>
      <c r="R52" s="57"/>
      <c r="S52" s="57"/>
      <c r="T52" s="11"/>
      <c r="U52" s="11"/>
      <c r="V52" s="11"/>
      <c r="W52" s="11"/>
      <c r="X52" s="11"/>
      <c r="Y52" s="11"/>
      <c r="Z52" s="11"/>
      <c r="AA52" s="11"/>
      <c r="AB52" s="11"/>
      <c r="AC52" s="60">
        <f t="shared" ref="AC52" si="56">IFERROR(AC51,"")</f>
        <v>10.419376541825525</v>
      </c>
      <c r="AD52" s="61">
        <f t="shared" ref="AD52" si="57">IF(AC52="","",AC52*$G$3+$M$3)</f>
        <v>72903.117290872382</v>
      </c>
      <c r="AE52" s="60">
        <f t="shared" ref="AE52" si="58">IFERROR(AE51,"")</f>
        <v>0.41937654182552137</v>
      </c>
      <c r="AF52" s="61">
        <f t="shared" ref="AF52:AG52" si="59">IF($M$18&gt;($M$3-$M$5)/-($G$3-$G$5),"",IF(AE52="","",$P$21))</f>
        <v>18000</v>
      </c>
      <c r="AG52" s="61">
        <f t="shared" si="59"/>
        <v>18000</v>
      </c>
    </row>
    <row r="53" spans="1:33" x14ac:dyDescent="0.55000000000000004">
      <c r="A53" s="11"/>
      <c r="B53" s="11"/>
      <c r="C53" s="11"/>
      <c r="D53" s="11"/>
      <c r="E53" s="11"/>
      <c r="F53" s="11"/>
      <c r="G53" s="11"/>
      <c r="H53" s="11"/>
      <c r="I53" s="11"/>
      <c r="J53" s="21"/>
      <c r="K53" s="21"/>
      <c r="L53" s="57"/>
      <c r="M53" s="57"/>
      <c r="N53" s="63"/>
      <c r="O53" s="57"/>
      <c r="P53" s="57"/>
      <c r="Q53" s="58"/>
      <c r="R53" s="57"/>
      <c r="S53" s="57"/>
      <c r="T53" s="11"/>
      <c r="U53" s="11"/>
      <c r="V53" s="11"/>
      <c r="W53" s="11"/>
      <c r="X53" s="11"/>
      <c r="Y53" s="11"/>
      <c r="Z53" s="11"/>
      <c r="AA53" s="11"/>
      <c r="AB53" s="11"/>
      <c r="AC53" s="60">
        <f>IF($M$18&gt;($M$3-$M$5)/-($G$3-$G$5),AC52+($M$18-($M$3-$M$5)/-($G$3-$G$5))/342,IFERROR(IF(AC52+((($M$3-$M$5)/($G$3-$G$5)*-1)-$M$18)/343&gt;($M$3-$M$5)/-($G$3-$G$5),MAX($AC$31:AC52),AC52+((($M$3-$M$5)/($G$3-$G$5)*-1))/343),MAX($AC$31:AC52)))</f>
        <v>10.461314196008077</v>
      </c>
      <c r="AD53" s="61">
        <f t="shared" ref="AD53" si="60">IF(AC53="","",AC53*$G$5+$M$5)</f>
        <v>21690.51356806462</v>
      </c>
      <c r="AE53" s="60">
        <f>IF($M$18&gt;($M$3-$M$5)/-($G$3-$G$5),"",IFERROR(IF(AE52+(($M$3-$M$5)/($G$3-$G$5)*-1)/343&gt;$AC$24,MAX($AE$31:AE52),AE52+((($M$3-$M$5)/($G$3-$G$5)*-1))/343),MAX($AE$31:AE52)))</f>
        <v>0.4613141960080735</v>
      </c>
      <c r="AF53" s="61">
        <f t="shared" si="12"/>
        <v>-58309.486431935409</v>
      </c>
      <c r="AG53" s="61">
        <f t="shared" ref="AG53" si="61">IF($M$18&gt;($M$3-$M$5)/-($G$3-$G$5),"",IF(AE53="","",AE53*$G$3+$M$3))</f>
        <v>122693.42901995963</v>
      </c>
    </row>
    <row r="54" spans="1:33" x14ac:dyDescent="0.55000000000000004">
      <c r="A54" s="11"/>
      <c r="B54" s="11"/>
      <c r="C54" s="11"/>
      <c r="D54" s="11"/>
      <c r="E54" s="11"/>
      <c r="F54" s="11"/>
      <c r="G54" s="11"/>
      <c r="H54" s="11"/>
      <c r="I54" s="11"/>
      <c r="J54" s="21"/>
      <c r="K54" s="21"/>
      <c r="L54" s="57"/>
      <c r="M54" s="57"/>
      <c r="N54" s="63"/>
      <c r="O54" s="57"/>
      <c r="P54" s="57"/>
      <c r="Q54" s="58"/>
      <c r="R54" s="57"/>
      <c r="S54" s="57"/>
      <c r="T54" s="11"/>
      <c r="U54" s="11"/>
      <c r="V54" s="11"/>
      <c r="W54" s="11"/>
      <c r="X54" s="11"/>
      <c r="Y54" s="11"/>
      <c r="Z54" s="11"/>
      <c r="AA54" s="11"/>
      <c r="AB54" s="11"/>
      <c r="AC54" s="60">
        <f t="shared" ref="AC54" si="62">IFERROR(AC53,"")</f>
        <v>10.461314196008077</v>
      </c>
      <c r="AD54" s="61">
        <f t="shared" ref="AD54" si="63">IF(AC54="","",AC54*$G$3+$M$3)</f>
        <v>72693.429019959614</v>
      </c>
      <c r="AE54" s="60">
        <f t="shared" ref="AE54" si="64">IFERROR(AE53,"")</f>
        <v>0.4613141960080735</v>
      </c>
      <c r="AF54" s="61">
        <f t="shared" ref="AF54:AG54" si="65">IF($M$18&gt;($M$3-$M$5)/-($G$3-$G$5),"",IF(AE54="","",$P$21))</f>
        <v>18000</v>
      </c>
      <c r="AG54" s="61">
        <f t="shared" si="65"/>
        <v>18000</v>
      </c>
    </row>
    <row r="55" spans="1:33" x14ac:dyDescent="0.55000000000000004">
      <c r="A55" s="11"/>
      <c r="B55" s="11"/>
      <c r="C55" s="11"/>
      <c r="D55" s="11"/>
      <c r="E55" s="11"/>
      <c r="F55" s="11"/>
      <c r="G55" s="11"/>
      <c r="H55" s="11"/>
      <c r="I55" s="11"/>
      <c r="J55" s="21"/>
      <c r="K55" s="21"/>
      <c r="L55" s="57"/>
      <c r="M55" s="57"/>
      <c r="N55" s="63"/>
      <c r="O55" s="57"/>
      <c r="P55" s="57"/>
      <c r="Q55" s="58"/>
      <c r="R55" s="57"/>
      <c r="S55" s="57"/>
      <c r="T55" s="11"/>
      <c r="U55" s="11"/>
      <c r="V55" s="11"/>
      <c r="W55" s="11"/>
      <c r="X55" s="11"/>
      <c r="Y55" s="11"/>
      <c r="Z55" s="11"/>
      <c r="AA55" s="11"/>
      <c r="AB55" s="11"/>
      <c r="AC55" s="60">
        <f>IF($M$18&gt;($M$3-$M$5)/-($G$3-$G$5),AC54+($M$18-($M$3-$M$5)/-($G$3-$G$5))/342,IFERROR(IF(AC54+((($M$3-$M$5)/($G$3-$G$5)*-1)-$M$18)/343&gt;($M$3-$M$5)/-($G$3-$G$5),MAX($AC$31:AC54),AC54+((($M$3-$M$5)/($G$3-$G$5)*-1))/343),MAX($AC$31:AC54)))</f>
        <v>10.50325185019063</v>
      </c>
      <c r="AD55" s="61">
        <f t="shared" ref="AD55" si="66">IF(AC55="","",AC55*$G$5+$M$5)</f>
        <v>22026.014801525031</v>
      </c>
      <c r="AE55" s="60">
        <f>IF($M$18&gt;($M$3-$M$5)/-($G$3-$G$5),"",IFERROR(IF(AE54+(($M$3-$M$5)/($G$3-$G$5)*-1)/343&gt;$AC$24,MAX($AE$31:AE54),AE54+((($M$3-$M$5)/($G$3-$G$5)*-1))/343),MAX($AE$31:AE54)))</f>
        <v>0.50325185019062568</v>
      </c>
      <c r="AF55" s="61">
        <f t="shared" si="12"/>
        <v>-57973.985198474991</v>
      </c>
      <c r="AG55" s="61">
        <f t="shared" ref="AG55" si="67">IF($M$18&gt;($M$3-$M$5)/-($G$3-$G$5),"",IF(AE55="","",AE55*$G$3+$M$3))</f>
        <v>122483.74074904688</v>
      </c>
    </row>
    <row r="56" spans="1:33" x14ac:dyDescent="0.55000000000000004">
      <c r="A56" s="11"/>
      <c r="B56" s="11"/>
      <c r="C56" s="11"/>
      <c r="D56" s="11"/>
      <c r="E56" s="11"/>
      <c r="F56" s="11"/>
      <c r="G56" s="11"/>
      <c r="H56" s="11"/>
      <c r="I56" s="11"/>
      <c r="J56" s="21"/>
      <c r="K56" s="21"/>
      <c r="L56" s="57"/>
      <c r="M56" s="57"/>
      <c r="N56" s="63"/>
      <c r="O56" s="57"/>
      <c r="P56" s="57"/>
      <c r="Q56" s="58"/>
      <c r="R56" s="57"/>
      <c r="S56" s="57"/>
      <c r="T56" s="11"/>
      <c r="U56" s="11"/>
      <c r="V56" s="11"/>
      <c r="W56" s="11"/>
      <c r="X56" s="11"/>
      <c r="Y56" s="11"/>
      <c r="Z56" s="11"/>
      <c r="AA56" s="11"/>
      <c r="AB56" s="11"/>
      <c r="AC56" s="60">
        <f t="shared" ref="AC56" si="68">IFERROR(AC55,"")</f>
        <v>10.50325185019063</v>
      </c>
      <c r="AD56" s="61">
        <f t="shared" ref="AD56" si="69">IF(AC56="","",AC56*$G$3+$M$3)</f>
        <v>72483.740749046847</v>
      </c>
      <c r="AE56" s="60">
        <f t="shared" ref="AE56" si="70">IFERROR(AE55,"")</f>
        <v>0.50325185019062568</v>
      </c>
      <c r="AF56" s="61">
        <f t="shared" ref="AF56:AG56" si="71">IF($M$18&gt;($M$3-$M$5)/-($G$3-$G$5),"",IF(AE56="","",$P$21))</f>
        <v>18000</v>
      </c>
      <c r="AG56" s="61">
        <f t="shared" si="71"/>
        <v>18000</v>
      </c>
    </row>
    <row r="57" spans="1:33" x14ac:dyDescent="0.55000000000000004">
      <c r="A57" s="11"/>
      <c r="B57" s="11"/>
      <c r="C57" s="11"/>
      <c r="D57" s="11"/>
      <c r="E57" s="11"/>
      <c r="F57" s="11"/>
      <c r="G57" s="11"/>
      <c r="H57" s="11"/>
      <c r="I57" s="11"/>
      <c r="J57" s="21"/>
      <c r="K57" s="21"/>
      <c r="L57" s="57"/>
      <c r="M57" s="57"/>
      <c r="N57" s="63"/>
      <c r="O57" s="57"/>
      <c r="P57" s="57"/>
      <c r="Q57" s="58"/>
      <c r="R57" s="57"/>
      <c r="S57" s="57"/>
      <c r="T57" s="11"/>
      <c r="U57" s="11"/>
      <c r="V57" s="11"/>
      <c r="W57" s="11"/>
      <c r="X57" s="11"/>
      <c r="Y57" s="11"/>
      <c r="Z57" s="11"/>
      <c r="AA57" s="11"/>
      <c r="AB57" s="11"/>
      <c r="AC57" s="60">
        <f>IF($M$18&gt;($M$3-$M$5)/-($G$3-$G$5),AC56+($M$18-($M$3-$M$5)/-($G$3-$G$5))/342,IFERROR(IF(AC56+((($M$3-$M$5)/($G$3-$G$5)*-1)-$M$18)/343&gt;($M$3-$M$5)/-($G$3-$G$5),MAX($AC$31:AC56),AC56+((($M$3-$M$5)/($G$3-$G$5)*-1))/343),MAX($AC$31:AC56)))</f>
        <v>10.545189504373182</v>
      </c>
      <c r="AD57" s="61">
        <f t="shared" ref="AD57" si="72">IF(AC57="","",AC57*$G$5+$M$5)</f>
        <v>22361.516034985456</v>
      </c>
      <c r="AE57" s="60">
        <f>IF($M$18&gt;($M$3-$M$5)/-($G$3-$G$5),"",IFERROR(IF(AE56+(($M$3-$M$5)/($G$3-$G$5)*-1)/343&gt;$AC$24,MAX($AE$31:AE56),AE56+((($M$3-$M$5)/($G$3-$G$5)*-1))/343),MAX($AE$31:AE56)))</f>
        <v>0.54518950437317781</v>
      </c>
      <c r="AF57" s="61">
        <f t="shared" si="12"/>
        <v>-57638.48396501458</v>
      </c>
      <c r="AG57" s="61">
        <f t="shared" ref="AG57" si="73">IF($M$18&gt;($M$3-$M$5)/-($G$3-$G$5),"",IF(AE57="","",AE57*$G$3+$M$3))</f>
        <v>122274.05247813411</v>
      </c>
    </row>
    <row r="58" spans="1:33" x14ac:dyDescent="0.55000000000000004">
      <c r="A58" s="11"/>
      <c r="B58" s="11"/>
      <c r="C58" s="11"/>
      <c r="D58" s="11"/>
      <c r="E58" s="11"/>
      <c r="F58" s="11"/>
      <c r="G58" s="11"/>
      <c r="H58" s="11"/>
      <c r="I58" s="11"/>
      <c r="J58" s="21"/>
      <c r="K58" s="21"/>
      <c r="L58" s="57"/>
      <c r="M58" s="57"/>
      <c r="N58" s="63"/>
      <c r="O58" s="57"/>
      <c r="P58" s="57"/>
      <c r="Q58" s="58"/>
      <c r="R58" s="57"/>
      <c r="S58" s="57"/>
      <c r="T58" s="11"/>
      <c r="U58" s="11"/>
      <c r="V58" s="11"/>
      <c r="W58" s="11"/>
      <c r="X58" s="11"/>
      <c r="Y58" s="11"/>
      <c r="Z58" s="11"/>
      <c r="AA58" s="11"/>
      <c r="AB58" s="11"/>
      <c r="AC58" s="60">
        <f t="shared" ref="AC58" si="74">IFERROR(AC57,"")</f>
        <v>10.545189504373182</v>
      </c>
      <c r="AD58" s="61">
        <f t="shared" ref="AD58" si="75">IF(AC58="","",AC58*$G$3+$M$3)</f>
        <v>72274.052478134079</v>
      </c>
      <c r="AE58" s="60">
        <f t="shared" ref="AE58" si="76">IFERROR(AE57,"")</f>
        <v>0.54518950437317781</v>
      </c>
      <c r="AF58" s="61">
        <f t="shared" ref="AF58:AG58" si="77">IF($M$18&gt;($M$3-$M$5)/-($G$3-$G$5),"",IF(AE58="","",$P$21))</f>
        <v>18000</v>
      </c>
      <c r="AG58" s="61">
        <f t="shared" si="77"/>
        <v>18000</v>
      </c>
    </row>
    <row r="59" spans="1:33" x14ac:dyDescent="0.55000000000000004">
      <c r="A59" s="11"/>
      <c r="B59" s="11"/>
      <c r="C59" s="11"/>
      <c r="D59" s="11"/>
      <c r="E59" s="11"/>
      <c r="F59" s="11"/>
      <c r="G59" s="11"/>
      <c r="H59" s="11"/>
      <c r="I59" s="11"/>
      <c r="J59" s="21"/>
      <c r="K59" s="21"/>
      <c r="L59" s="57"/>
      <c r="M59" s="57"/>
      <c r="N59" s="63"/>
      <c r="O59" s="57"/>
      <c r="P59" s="57"/>
      <c r="Q59" s="58"/>
      <c r="R59" s="57"/>
      <c r="S59" s="57"/>
      <c r="T59" s="11"/>
      <c r="U59" s="11"/>
      <c r="V59" s="11"/>
      <c r="W59" s="11"/>
      <c r="X59" s="11"/>
      <c r="Y59" s="11"/>
      <c r="Z59" s="11"/>
      <c r="AA59" s="11"/>
      <c r="AB59" s="11"/>
      <c r="AC59" s="60">
        <f>IF($M$18&gt;($M$3-$M$5)/-($G$3-$G$5),AC58+($M$18-($M$3-$M$5)/-($G$3-$G$5))/342,IFERROR(IF(AC58+((($M$3-$M$5)/($G$3-$G$5)*-1)-$M$18)/343&gt;($M$3-$M$5)/-($G$3-$G$5),MAX($AC$31:AC58),AC58+((($M$3-$M$5)/($G$3-$G$5)*-1))/343),MAX($AC$31:AC58)))</f>
        <v>10.587127158555734</v>
      </c>
      <c r="AD59" s="61">
        <f t="shared" ref="AD59" si="78">IF(AC59="","",AC59*$G$5+$M$5)</f>
        <v>22697.017268445881</v>
      </c>
      <c r="AE59" s="60">
        <f>IF($M$18&gt;($M$3-$M$5)/-($G$3-$G$5),"",IFERROR(IF(AE58+(($M$3-$M$5)/($G$3-$G$5)*-1)/343&gt;$AC$24,MAX($AE$31:AE58),AE58+((($M$3-$M$5)/($G$3-$G$5)*-1))/343),MAX($AE$31:AE58)))</f>
        <v>0.58712715855572994</v>
      </c>
      <c r="AF59" s="61">
        <f t="shared" si="12"/>
        <v>-57302.982731554162</v>
      </c>
      <c r="AG59" s="61">
        <f t="shared" ref="AG59" si="79">IF($M$18&gt;($M$3-$M$5)/-($G$3-$G$5),"",IF(AE59="","",AE59*$G$3+$M$3))</f>
        <v>122064.36420722136</v>
      </c>
    </row>
    <row r="60" spans="1:33" x14ac:dyDescent="0.55000000000000004">
      <c r="A60" s="11"/>
      <c r="B60" s="11"/>
      <c r="C60" s="11"/>
      <c r="D60" s="11"/>
      <c r="E60" s="11"/>
      <c r="F60" s="11"/>
      <c r="G60" s="11"/>
      <c r="H60" s="11"/>
      <c r="I60" s="11"/>
      <c r="J60" s="21"/>
      <c r="K60" s="21"/>
      <c r="L60" s="57"/>
      <c r="M60" s="57"/>
      <c r="N60" s="63"/>
      <c r="O60" s="57"/>
      <c r="P60" s="57"/>
      <c r="Q60" s="58"/>
      <c r="R60" s="57"/>
      <c r="S60" s="57"/>
      <c r="T60" s="11"/>
      <c r="U60" s="11"/>
      <c r="V60" s="11"/>
      <c r="W60" s="11"/>
      <c r="X60" s="11"/>
      <c r="Y60" s="11"/>
      <c r="Z60" s="11"/>
      <c r="AA60" s="11"/>
      <c r="AB60" s="11"/>
      <c r="AC60" s="60">
        <f t="shared" ref="AC60" si="80">IFERROR(AC59,"")</f>
        <v>10.587127158555734</v>
      </c>
      <c r="AD60" s="61">
        <f t="shared" ref="AD60" si="81">IF(AC60="","",AC60*$G$3+$M$3)</f>
        <v>72064.364207221326</v>
      </c>
      <c r="AE60" s="60">
        <f t="shared" ref="AE60" si="82">IFERROR(AE59,"")</f>
        <v>0.58712715855572994</v>
      </c>
      <c r="AF60" s="61">
        <f t="shared" ref="AF60:AG60" si="83">IF($M$18&gt;($M$3-$M$5)/-($G$3-$G$5),"",IF(AE60="","",$P$21))</f>
        <v>18000</v>
      </c>
      <c r="AG60" s="61">
        <f t="shared" si="83"/>
        <v>18000</v>
      </c>
    </row>
    <row r="61" spans="1:33" x14ac:dyDescent="0.55000000000000004">
      <c r="A61" s="11"/>
      <c r="B61" s="11"/>
      <c r="C61" s="11"/>
      <c r="D61" s="11"/>
      <c r="E61" s="11"/>
      <c r="F61" s="11"/>
      <c r="G61" s="11"/>
      <c r="H61" s="11"/>
      <c r="I61" s="11"/>
      <c r="J61" s="21"/>
      <c r="K61" s="21"/>
      <c r="L61" s="57"/>
      <c r="M61" s="57"/>
      <c r="N61" s="63"/>
      <c r="O61" s="57"/>
      <c r="P61" s="57"/>
      <c r="Q61" s="58"/>
      <c r="R61" s="57"/>
      <c r="S61" s="57"/>
      <c r="T61" s="11"/>
      <c r="U61" s="11"/>
      <c r="V61" s="11"/>
      <c r="W61" s="11"/>
      <c r="X61" s="11"/>
      <c r="Y61" s="11"/>
      <c r="Z61" s="11"/>
      <c r="AA61" s="11"/>
      <c r="AB61" s="11"/>
      <c r="AC61" s="60">
        <f>IF($M$18&gt;($M$3-$M$5)/-($G$3-$G$5),AC60+($M$18-($M$3-$M$5)/-($G$3-$G$5))/342,IFERROR(IF(AC60+((($M$3-$M$5)/($G$3-$G$5)*-1)-$M$18)/343&gt;($M$3-$M$5)/-($G$3-$G$5),MAX($AC$31:AC60),AC60+((($M$3-$M$5)/($G$3-$G$5)*-1))/343),MAX($AC$31:AC60)))</f>
        <v>10.629064812738287</v>
      </c>
      <c r="AD61" s="61">
        <f t="shared" ref="AD61" si="84">IF(AC61="","",AC61*$G$5+$M$5)</f>
        <v>23032.518501906292</v>
      </c>
      <c r="AE61" s="60">
        <f>IF($M$18&gt;($M$3-$M$5)/-($G$3-$G$5),"",IFERROR(IF(AE60+(($M$3-$M$5)/($G$3-$G$5)*-1)/343&gt;$AC$24,MAX($AE$31:AE60),AE60+((($M$3-$M$5)/($G$3-$G$5)*-1))/343),MAX($AE$31:AE60)))</f>
        <v>0.62906481273828208</v>
      </c>
      <c r="AF61" s="61">
        <f t="shared" si="12"/>
        <v>-56967.481498093744</v>
      </c>
      <c r="AG61" s="61">
        <f t="shared" ref="AG61" si="85">IF($M$18&gt;($M$3-$M$5)/-($G$3-$G$5),"",IF(AE61="","",AE61*$G$3+$M$3))</f>
        <v>121854.67593630859</v>
      </c>
    </row>
    <row r="62" spans="1:33" x14ac:dyDescent="0.55000000000000004">
      <c r="A62" s="11"/>
      <c r="B62" s="11"/>
      <c r="C62" s="11"/>
      <c r="D62" s="11"/>
      <c r="E62" s="11"/>
      <c r="F62" s="11"/>
      <c r="G62" s="11"/>
      <c r="H62" s="11"/>
      <c r="I62" s="11"/>
      <c r="J62" s="21"/>
      <c r="K62" s="21"/>
      <c r="L62" s="57"/>
      <c r="M62" s="57"/>
      <c r="N62" s="63"/>
      <c r="O62" s="57"/>
      <c r="P62" s="57"/>
      <c r="Q62" s="58"/>
      <c r="R62" s="57"/>
      <c r="S62" s="57"/>
      <c r="T62" s="11"/>
      <c r="U62" s="11"/>
      <c r="V62" s="11"/>
      <c r="W62" s="11"/>
      <c r="X62" s="11"/>
      <c r="Y62" s="11"/>
      <c r="Z62" s="11"/>
      <c r="AA62" s="11"/>
      <c r="AB62" s="11"/>
      <c r="AC62" s="60">
        <f t="shared" ref="AC62" si="86">IFERROR(AC61,"")</f>
        <v>10.629064812738287</v>
      </c>
      <c r="AD62" s="61">
        <f t="shared" ref="AD62" si="87">IF(AC62="","",AC62*$G$3+$M$3)</f>
        <v>71854.675936308573</v>
      </c>
      <c r="AE62" s="60">
        <f t="shared" ref="AE62" si="88">IFERROR(AE61,"")</f>
        <v>0.62906481273828208</v>
      </c>
      <c r="AF62" s="61">
        <f t="shared" ref="AF62:AG62" si="89">IF($M$18&gt;($M$3-$M$5)/-($G$3-$G$5),"",IF(AE62="","",$P$21))</f>
        <v>18000</v>
      </c>
      <c r="AG62" s="61">
        <f t="shared" si="89"/>
        <v>18000</v>
      </c>
    </row>
    <row r="63" spans="1:33" x14ac:dyDescent="0.55000000000000004">
      <c r="A63" s="11"/>
      <c r="B63" s="11"/>
      <c r="C63" s="11"/>
      <c r="D63" s="11"/>
      <c r="E63" s="11"/>
      <c r="F63" s="11"/>
      <c r="G63" s="11"/>
      <c r="H63" s="11"/>
      <c r="I63" s="11"/>
      <c r="J63" s="21"/>
      <c r="K63" s="21"/>
      <c r="L63" s="57"/>
      <c r="M63" s="57"/>
      <c r="N63" s="63"/>
      <c r="O63" s="57"/>
      <c r="P63" s="57"/>
      <c r="Q63" s="58"/>
      <c r="R63" s="57"/>
      <c r="S63" s="57"/>
      <c r="T63" s="11"/>
      <c r="U63" s="11"/>
      <c r="V63" s="11"/>
      <c r="W63" s="11"/>
      <c r="X63" s="11"/>
      <c r="Y63" s="11"/>
      <c r="Z63" s="11"/>
      <c r="AA63" s="11"/>
      <c r="AB63" s="11"/>
      <c r="AC63" s="60">
        <f>IF($M$18&gt;($M$3-$M$5)/-($G$3-$G$5),AC62+($M$18-($M$3-$M$5)/-($G$3-$G$5))/342,IFERROR(IF(AC62+((($M$3-$M$5)/($G$3-$G$5)*-1)-$M$18)/343&gt;($M$3-$M$5)/-($G$3-$G$5),MAX($AC$31:AC62),AC62+((($M$3-$M$5)/($G$3-$G$5)*-1))/343),MAX($AC$31:AC62)))</f>
        <v>10.671002466920839</v>
      </c>
      <c r="AD63" s="61">
        <f t="shared" ref="AD63" si="90">IF(AC63="","",AC63*$G$5+$M$5)</f>
        <v>23368.019735366717</v>
      </c>
      <c r="AE63" s="60">
        <f>IF($M$18&gt;($M$3-$M$5)/-($G$3-$G$5),"",IFERROR(IF(AE62+(($M$3-$M$5)/($G$3-$G$5)*-1)/343&gt;$AC$24,MAX($AE$31:AE62),AE62+((($M$3-$M$5)/($G$3-$G$5)*-1))/343),MAX($AE$31:AE62)))</f>
        <v>0.67100246692083421</v>
      </c>
      <c r="AF63" s="61">
        <f t="shared" si="12"/>
        <v>-56631.980264633326</v>
      </c>
      <c r="AG63" s="61">
        <f t="shared" ref="AG63" si="91">IF($M$18&gt;($M$3-$M$5)/-($G$3-$G$5),"",IF(AE63="","",AE63*$G$3+$M$3))</f>
        <v>121644.98766539583</v>
      </c>
    </row>
    <row r="64" spans="1:33" x14ac:dyDescent="0.55000000000000004">
      <c r="A64" s="11"/>
      <c r="B64" s="11"/>
      <c r="C64" s="11"/>
      <c r="D64" s="11"/>
      <c r="E64" s="11"/>
      <c r="F64" s="11"/>
      <c r="G64" s="11"/>
      <c r="H64" s="11"/>
      <c r="I64" s="11"/>
      <c r="J64" s="21"/>
      <c r="K64" s="21"/>
      <c r="L64" s="57"/>
      <c r="M64" s="57"/>
      <c r="N64" s="63"/>
      <c r="O64" s="57"/>
      <c r="P64" s="57"/>
      <c r="Q64" s="58"/>
      <c r="R64" s="57"/>
      <c r="S64" s="57"/>
      <c r="T64" s="11"/>
      <c r="U64" s="11"/>
      <c r="V64" s="11"/>
      <c r="W64" s="11"/>
      <c r="X64" s="11"/>
      <c r="Y64" s="11"/>
      <c r="Z64" s="11"/>
      <c r="AA64" s="11"/>
      <c r="AB64" s="11"/>
      <c r="AC64" s="60">
        <f t="shared" ref="AC64" si="92">IFERROR(AC63,"")</f>
        <v>10.671002466920839</v>
      </c>
      <c r="AD64" s="61">
        <f t="shared" ref="AD64" si="93">IF(AC64="","",AC64*$G$3+$M$3)</f>
        <v>71644.987665395805</v>
      </c>
      <c r="AE64" s="60">
        <f t="shared" ref="AE64" si="94">IFERROR(AE63,"")</f>
        <v>0.67100246692083421</v>
      </c>
      <c r="AF64" s="61">
        <f t="shared" ref="AF64:AG64" si="95">IF($M$18&gt;($M$3-$M$5)/-($G$3-$G$5),"",IF(AE64="","",$P$21))</f>
        <v>18000</v>
      </c>
      <c r="AG64" s="61">
        <f t="shared" si="95"/>
        <v>18000</v>
      </c>
    </row>
    <row r="65" spans="1:33" x14ac:dyDescent="0.55000000000000004">
      <c r="A65" s="11"/>
      <c r="B65" s="11"/>
      <c r="C65" s="11"/>
      <c r="D65" s="11"/>
      <c r="E65" s="11"/>
      <c r="F65" s="11"/>
      <c r="G65" s="11"/>
      <c r="H65" s="11"/>
      <c r="I65" s="11"/>
      <c r="J65" s="21"/>
      <c r="K65" s="21"/>
      <c r="L65" s="57"/>
      <c r="M65" s="57"/>
      <c r="N65" s="63"/>
      <c r="O65" s="57"/>
      <c r="P65" s="57"/>
      <c r="Q65" s="58"/>
      <c r="R65" s="57"/>
      <c r="S65" s="57"/>
      <c r="T65" s="11"/>
      <c r="U65" s="11"/>
      <c r="V65" s="11"/>
      <c r="W65" s="11"/>
      <c r="X65" s="11"/>
      <c r="Y65" s="11"/>
      <c r="Z65" s="11"/>
      <c r="AA65" s="11"/>
      <c r="AB65" s="11"/>
      <c r="AC65" s="60">
        <f>IF($M$18&gt;($M$3-$M$5)/-($G$3-$G$5),AC64+($M$18-($M$3-$M$5)/-($G$3-$G$5))/342,IFERROR(IF(AC64+((($M$3-$M$5)/($G$3-$G$5)*-1)-$M$18)/343&gt;($M$3-$M$5)/-($G$3-$G$5),MAX($AC$31:AC64),AC64+((($M$3-$M$5)/($G$3-$G$5)*-1))/343),MAX($AC$31:AC64)))</f>
        <v>10.712940121103392</v>
      </c>
      <c r="AD65" s="61">
        <f t="shared" ref="AD65" si="96">IF(AC65="","",AC65*$G$5+$M$5)</f>
        <v>23703.520968827128</v>
      </c>
      <c r="AE65" s="60">
        <f>IF($M$18&gt;($M$3-$M$5)/-($G$3-$G$5),"",IFERROR(IF(AE64+(($M$3-$M$5)/($G$3-$G$5)*-1)/343&gt;$AC$24,MAX($AE$31:AE64),AE64+((($M$3-$M$5)/($G$3-$G$5)*-1))/343),MAX($AE$31:AE64)))</f>
        <v>0.71294012110338634</v>
      </c>
      <c r="AF65" s="61">
        <f t="shared" si="12"/>
        <v>-56296.479031172908</v>
      </c>
      <c r="AG65" s="61">
        <f t="shared" ref="AG65" si="97">IF($M$18&gt;($M$3-$M$5)/-($G$3-$G$5),"",IF(AE65="","",AE65*$G$3+$M$3))</f>
        <v>121435.29939448307</v>
      </c>
    </row>
    <row r="66" spans="1:33" x14ac:dyDescent="0.55000000000000004">
      <c r="A66" s="11"/>
      <c r="B66" s="11"/>
      <c r="C66" s="11"/>
      <c r="D66" s="11"/>
      <c r="E66" s="11"/>
      <c r="F66" s="11"/>
      <c r="G66" s="11"/>
      <c r="H66" s="11"/>
      <c r="I66" s="11"/>
      <c r="J66" s="21"/>
      <c r="K66" s="21"/>
      <c r="L66" s="57"/>
      <c r="M66" s="57"/>
      <c r="N66" s="63"/>
      <c r="O66" s="57"/>
      <c r="P66" s="57"/>
      <c r="Q66" s="58"/>
      <c r="R66" s="57"/>
      <c r="S66" s="57"/>
      <c r="T66" s="11"/>
      <c r="U66" s="11"/>
      <c r="V66" s="11"/>
      <c r="W66" s="11"/>
      <c r="X66" s="11"/>
      <c r="Y66" s="11"/>
      <c r="Z66" s="11"/>
      <c r="AA66" s="11"/>
      <c r="AB66" s="11"/>
      <c r="AC66" s="60">
        <f t="shared" ref="AC66" si="98">IFERROR(AC65,"")</f>
        <v>10.712940121103392</v>
      </c>
      <c r="AD66" s="61">
        <f t="shared" ref="AD66" si="99">IF(AC66="","",AC66*$G$3+$M$3)</f>
        <v>71435.299394483038</v>
      </c>
      <c r="AE66" s="60">
        <f t="shared" ref="AE66" si="100">IFERROR(AE65,"")</f>
        <v>0.71294012110338634</v>
      </c>
      <c r="AF66" s="61">
        <f t="shared" ref="AF66:AG66" si="101">IF($M$18&gt;($M$3-$M$5)/-($G$3-$G$5),"",IF(AE66="","",$P$21))</f>
        <v>18000</v>
      </c>
      <c r="AG66" s="61">
        <f t="shared" si="101"/>
        <v>18000</v>
      </c>
    </row>
    <row r="67" spans="1:33" x14ac:dyDescent="0.55000000000000004">
      <c r="A67" s="11"/>
      <c r="B67" s="11"/>
      <c r="C67" s="11"/>
      <c r="D67" s="11"/>
      <c r="E67" s="11"/>
      <c r="F67" s="11"/>
      <c r="G67" s="11"/>
      <c r="H67" s="11"/>
      <c r="I67" s="11"/>
      <c r="J67" s="21"/>
      <c r="K67" s="21"/>
      <c r="L67" s="57"/>
      <c r="M67" s="57"/>
      <c r="N67" s="63"/>
      <c r="O67" s="57"/>
      <c r="P67" s="57"/>
      <c r="Q67" s="58"/>
      <c r="R67" s="57"/>
      <c r="S67" s="57"/>
      <c r="T67" s="11"/>
      <c r="U67" s="11"/>
      <c r="V67" s="11"/>
      <c r="W67" s="11"/>
      <c r="X67" s="11"/>
      <c r="Y67" s="11"/>
      <c r="Z67" s="11"/>
      <c r="AA67" s="11"/>
      <c r="AB67" s="11"/>
      <c r="AC67" s="60">
        <f>IF($M$18&gt;($M$3-$M$5)/-($G$3-$G$5),AC66+($M$18-($M$3-$M$5)/-($G$3-$G$5))/342,IFERROR(IF(AC66+((($M$3-$M$5)/($G$3-$G$5)*-1)-$M$18)/343&gt;($M$3-$M$5)/-($G$3-$G$5),MAX($AC$31:AC66),AC66+((($M$3-$M$5)/($G$3-$G$5)*-1))/343),MAX($AC$31:AC66)))</f>
        <v>10.754877775285944</v>
      </c>
      <c r="AD67" s="61">
        <f t="shared" ref="AD67" si="102">IF(AC67="","",AC67*$G$5+$M$5)</f>
        <v>24039.022202287553</v>
      </c>
      <c r="AE67" s="60">
        <f>IF($M$18&gt;($M$3-$M$5)/-($G$3-$G$5),"",IFERROR(IF(AE66+(($M$3-$M$5)/($G$3-$G$5)*-1)/343&gt;$AC$24,MAX($AE$31:AE66),AE66+((($M$3-$M$5)/($G$3-$G$5)*-1))/343),MAX($AE$31:AE66)))</f>
        <v>0.75487777528593847</v>
      </c>
      <c r="AF67" s="61">
        <f t="shared" si="12"/>
        <v>-55960.97779771249</v>
      </c>
      <c r="AG67" s="61">
        <f t="shared" ref="AG67" si="103">IF($M$18&gt;($M$3-$M$5)/-($G$3-$G$5),"",IF(AE67="","",AE67*$G$3+$M$3))</f>
        <v>121225.61112357031</v>
      </c>
    </row>
    <row r="68" spans="1:33" x14ac:dyDescent="0.55000000000000004">
      <c r="A68" s="11"/>
      <c r="B68" s="11"/>
      <c r="C68" s="11"/>
      <c r="D68" s="11"/>
      <c r="E68" s="11"/>
      <c r="F68" s="11"/>
      <c r="G68" s="11"/>
      <c r="H68" s="11"/>
      <c r="I68" s="11"/>
      <c r="J68" s="21"/>
      <c r="K68" s="21"/>
      <c r="L68" s="57"/>
      <c r="M68" s="57"/>
      <c r="N68" s="63"/>
      <c r="O68" s="57"/>
      <c r="P68" s="57"/>
      <c r="Q68" s="58"/>
      <c r="R68" s="57"/>
      <c r="S68" s="57"/>
      <c r="T68" s="11"/>
      <c r="U68" s="11"/>
      <c r="V68" s="11"/>
      <c r="W68" s="11"/>
      <c r="X68" s="11"/>
      <c r="Y68" s="11"/>
      <c r="Z68" s="11"/>
      <c r="AA68" s="11"/>
      <c r="AB68" s="11"/>
      <c r="AC68" s="60">
        <f t="shared" ref="AC68" si="104">IFERROR(AC67,"")</f>
        <v>10.754877775285944</v>
      </c>
      <c r="AD68" s="61">
        <f t="shared" ref="AD68" si="105">IF(AC68="","",AC68*$G$3+$M$3)</f>
        <v>71225.61112357027</v>
      </c>
      <c r="AE68" s="60">
        <f t="shared" ref="AE68" si="106">IFERROR(AE67,"")</f>
        <v>0.75487777528593847</v>
      </c>
      <c r="AF68" s="61">
        <f t="shared" ref="AF68:AG68" si="107">IF($M$18&gt;($M$3-$M$5)/-($G$3-$G$5),"",IF(AE68="","",$P$21))</f>
        <v>18000</v>
      </c>
      <c r="AG68" s="61">
        <f t="shared" si="107"/>
        <v>18000</v>
      </c>
    </row>
    <row r="69" spans="1:33" x14ac:dyDescent="0.55000000000000004">
      <c r="A69" s="11"/>
      <c r="B69" s="11"/>
      <c r="C69" s="11"/>
      <c r="D69" s="11"/>
      <c r="E69" s="11"/>
      <c r="F69" s="11"/>
      <c r="G69" s="11"/>
      <c r="H69" s="11"/>
      <c r="I69" s="11"/>
      <c r="J69" s="21"/>
      <c r="K69" s="21"/>
      <c r="L69" s="57"/>
      <c r="M69" s="57"/>
      <c r="N69" s="63"/>
      <c r="O69" s="57"/>
      <c r="P69" s="57"/>
      <c r="Q69" s="58"/>
      <c r="R69" s="57"/>
      <c r="S69" s="57"/>
      <c r="T69" s="11"/>
      <c r="U69" s="11"/>
      <c r="V69" s="11"/>
      <c r="W69" s="11"/>
      <c r="X69" s="11"/>
      <c r="Y69" s="11"/>
      <c r="Z69" s="11"/>
      <c r="AA69" s="11"/>
      <c r="AB69" s="11"/>
      <c r="AC69" s="60">
        <f>IF($M$18&gt;($M$3-$M$5)/-($G$3-$G$5),AC68+($M$18-($M$3-$M$5)/-($G$3-$G$5))/342,IFERROR(IF(AC68+((($M$3-$M$5)/($G$3-$G$5)*-1)-$M$18)/343&gt;($M$3-$M$5)/-($G$3-$G$5),MAX($AC$31:AC68),AC68+((($M$3-$M$5)/($G$3-$G$5)*-1))/343),MAX($AC$31:AC68)))</f>
        <v>10.796815429468497</v>
      </c>
      <c r="AD69" s="61">
        <f t="shared" ref="AD69" si="108">IF(AC69="","",AC69*$G$5+$M$5)</f>
        <v>24374.523435747979</v>
      </c>
      <c r="AE69" s="60">
        <f>IF($M$18&gt;($M$3-$M$5)/-($G$3-$G$5),"",IFERROR(IF(AE68+(($M$3-$M$5)/($G$3-$G$5)*-1)/343&gt;$AC$24,MAX($AE$31:AE68),AE68+((($M$3-$M$5)/($G$3-$G$5)*-1))/343),MAX($AE$31:AE68)))</f>
        <v>0.7968154294684906</v>
      </c>
      <c r="AF69" s="61">
        <f t="shared" si="12"/>
        <v>-55625.476564252072</v>
      </c>
      <c r="AG69" s="61">
        <f t="shared" ref="AG69" si="109">IF($M$18&gt;($M$3-$M$5)/-($G$3-$G$5),"",IF(AE69="","",AE69*$G$3+$M$3))</f>
        <v>121015.92285265755</v>
      </c>
    </row>
    <row r="70" spans="1:33" x14ac:dyDescent="0.55000000000000004">
      <c r="A70" s="11"/>
      <c r="B70" s="11"/>
      <c r="C70" s="11"/>
      <c r="D70" s="11"/>
      <c r="E70" s="11"/>
      <c r="F70" s="11"/>
      <c r="G70" s="11"/>
      <c r="H70" s="11"/>
      <c r="I70" s="11"/>
      <c r="J70" s="21"/>
      <c r="K70" s="21"/>
      <c r="L70" s="57"/>
      <c r="M70" s="57"/>
      <c r="N70" s="63"/>
      <c r="O70" s="57"/>
      <c r="P70" s="57"/>
      <c r="Q70" s="58"/>
      <c r="R70" s="57"/>
      <c r="S70" s="57"/>
      <c r="T70" s="11"/>
      <c r="U70" s="11"/>
      <c r="V70" s="11"/>
      <c r="W70" s="11"/>
      <c r="X70" s="11"/>
      <c r="Y70" s="11"/>
      <c r="Z70" s="11"/>
      <c r="AA70" s="11"/>
      <c r="AB70" s="11"/>
      <c r="AC70" s="60">
        <f t="shared" ref="AC70" si="110">IFERROR(AC69,"")</f>
        <v>10.796815429468497</v>
      </c>
      <c r="AD70" s="61">
        <f t="shared" ref="AD70" si="111">IF(AC70="","",AC70*$G$3+$M$3)</f>
        <v>71015.922852657517</v>
      </c>
      <c r="AE70" s="60">
        <f t="shared" ref="AE70" si="112">IFERROR(AE69,"")</f>
        <v>0.7968154294684906</v>
      </c>
      <c r="AF70" s="61">
        <f t="shared" ref="AF70:AG70" si="113">IF($M$18&gt;($M$3-$M$5)/-($G$3-$G$5),"",IF(AE70="","",$P$21))</f>
        <v>18000</v>
      </c>
      <c r="AG70" s="61">
        <f t="shared" si="113"/>
        <v>18000</v>
      </c>
    </row>
    <row r="71" spans="1:33" x14ac:dyDescent="0.55000000000000004">
      <c r="A71" s="11"/>
      <c r="B71" s="11"/>
      <c r="C71" s="11"/>
      <c r="D71" s="11"/>
      <c r="E71" s="11"/>
      <c r="F71" s="11"/>
      <c r="G71" s="11"/>
      <c r="H71" s="11"/>
      <c r="I71" s="11"/>
      <c r="J71" s="21"/>
      <c r="K71" s="21"/>
      <c r="L71" s="57"/>
      <c r="M71" s="57"/>
      <c r="N71" s="63"/>
      <c r="O71" s="57"/>
      <c r="P71" s="57"/>
      <c r="Q71" s="58"/>
      <c r="R71" s="57"/>
      <c r="S71" s="57"/>
      <c r="T71" s="11"/>
      <c r="U71" s="11"/>
      <c r="V71" s="11"/>
      <c r="W71" s="11"/>
      <c r="X71" s="11"/>
      <c r="Y71" s="11"/>
      <c r="Z71" s="11"/>
      <c r="AA71" s="11"/>
      <c r="AB71" s="11"/>
      <c r="AC71" s="60">
        <f>IF($M$18&gt;($M$3-$M$5)/-($G$3-$G$5),AC70+($M$18-($M$3-$M$5)/-($G$3-$G$5))/342,IFERROR(IF(AC70+((($M$3-$M$5)/($G$3-$G$5)*-1)-$M$18)/343&gt;($M$3-$M$5)/-($G$3-$G$5),MAX($AC$31:AC70),AC70+((($M$3-$M$5)/($G$3-$G$5)*-1))/343),MAX($AC$31:AC70)))</f>
        <v>10.838753083651049</v>
      </c>
      <c r="AD71" s="61">
        <f t="shared" ref="AD71" si="114">IF(AC71="","",AC71*$G$5+$M$5)</f>
        <v>24710.024669208389</v>
      </c>
      <c r="AE71" s="60">
        <f>IF($M$18&gt;($M$3-$M$5)/-($G$3-$G$5),"",IFERROR(IF(AE70+(($M$3-$M$5)/($G$3-$G$5)*-1)/343&gt;$AC$24,MAX($AE$31:AE70),AE70+((($M$3-$M$5)/($G$3-$G$5)*-1))/343),MAX($AE$31:AE70)))</f>
        <v>0.83875308365104273</v>
      </c>
      <c r="AF71" s="61">
        <f t="shared" si="12"/>
        <v>-55289.975330791654</v>
      </c>
      <c r="AG71" s="61">
        <f t="shared" ref="AG71" si="115">IF($M$18&gt;($M$3-$M$5)/-($G$3-$G$5),"",IF(AE71="","",AE71*$G$3+$M$3))</f>
        <v>120806.23458174479</v>
      </c>
    </row>
    <row r="72" spans="1:33" x14ac:dyDescent="0.55000000000000004">
      <c r="A72" s="11"/>
      <c r="B72" s="11"/>
      <c r="C72" s="11"/>
      <c r="D72" s="11"/>
      <c r="E72" s="11"/>
      <c r="F72" s="11"/>
      <c r="G72" s="11"/>
      <c r="H72" s="11"/>
      <c r="I72" s="11"/>
      <c r="J72" s="21"/>
      <c r="K72" s="21"/>
      <c r="L72" s="57"/>
      <c r="M72" s="57"/>
      <c r="N72" s="63"/>
      <c r="O72" s="57"/>
      <c r="P72" s="57"/>
      <c r="Q72" s="58"/>
      <c r="R72" s="57"/>
      <c r="S72" s="57"/>
      <c r="T72" s="11"/>
      <c r="U72" s="11"/>
      <c r="V72" s="11"/>
      <c r="W72" s="11"/>
      <c r="X72" s="11"/>
      <c r="Y72" s="11"/>
      <c r="Z72" s="11"/>
      <c r="AA72" s="11"/>
      <c r="AB72" s="11"/>
      <c r="AC72" s="60">
        <f t="shared" ref="AC72" si="116">IFERROR(AC71,"")</f>
        <v>10.838753083651049</v>
      </c>
      <c r="AD72" s="61">
        <f t="shared" ref="AD72" si="117">IF(AC72="","",AC72*$G$3+$M$3)</f>
        <v>70806.234581744764</v>
      </c>
      <c r="AE72" s="60">
        <f t="shared" ref="AE72" si="118">IFERROR(AE71,"")</f>
        <v>0.83875308365104273</v>
      </c>
      <c r="AF72" s="61">
        <f t="shared" ref="AF72:AG72" si="119">IF($M$18&gt;($M$3-$M$5)/-($G$3-$G$5),"",IF(AE72="","",$P$21))</f>
        <v>18000</v>
      </c>
      <c r="AG72" s="61">
        <f t="shared" si="119"/>
        <v>18000</v>
      </c>
    </row>
    <row r="73" spans="1:33" x14ac:dyDescent="0.55000000000000004">
      <c r="A73" s="11"/>
      <c r="B73" s="11"/>
      <c r="C73" s="11"/>
      <c r="D73" s="11"/>
      <c r="E73" s="11"/>
      <c r="F73" s="11"/>
      <c r="G73" s="11"/>
      <c r="H73" s="11"/>
      <c r="I73" s="11"/>
      <c r="J73" s="21"/>
      <c r="K73" s="21"/>
      <c r="L73" s="57"/>
      <c r="M73" s="57"/>
      <c r="N73" s="63"/>
      <c r="O73" s="57"/>
      <c r="P73" s="57"/>
      <c r="Q73" s="58"/>
      <c r="R73" s="57"/>
      <c r="S73" s="57"/>
      <c r="T73" s="11"/>
      <c r="U73" s="11"/>
      <c r="V73" s="11"/>
      <c r="W73" s="11"/>
      <c r="X73" s="11"/>
      <c r="Y73" s="11"/>
      <c r="Z73" s="11"/>
      <c r="AA73" s="11"/>
      <c r="AB73" s="11"/>
      <c r="AC73" s="60">
        <f>IF($M$18&gt;($M$3-$M$5)/-($G$3-$G$5),AC72+($M$18-($M$3-$M$5)/-($G$3-$G$5))/342,IFERROR(IF(AC72+((($M$3-$M$5)/($G$3-$G$5)*-1)-$M$18)/343&gt;($M$3-$M$5)/-($G$3-$G$5),MAX($AC$31:AC72),AC72+((($M$3-$M$5)/($G$3-$G$5)*-1))/343),MAX($AC$31:AC72)))</f>
        <v>10.880690737833602</v>
      </c>
      <c r="AD73" s="61">
        <f t="shared" ref="AD73" si="120">IF(AC73="","",AC73*$G$5+$M$5)</f>
        <v>25045.525902668815</v>
      </c>
      <c r="AE73" s="60">
        <f>IF($M$18&gt;($M$3-$M$5)/-($G$3-$G$5),"",IFERROR(IF(AE72+(($M$3-$M$5)/($G$3-$G$5)*-1)/343&gt;$AC$24,MAX($AE$31:AE72),AE72+((($M$3-$M$5)/($G$3-$G$5)*-1))/343),MAX($AE$31:AE72)))</f>
        <v>0.88069073783359486</v>
      </c>
      <c r="AF73" s="61">
        <f t="shared" si="12"/>
        <v>-54954.474097331244</v>
      </c>
      <c r="AG73" s="61">
        <f t="shared" ref="AG73" si="121">IF($M$18&gt;($M$3-$M$5)/-($G$3-$G$5),"",IF(AE73="","",AE73*$G$3+$M$3))</f>
        <v>120596.54631083203</v>
      </c>
    </row>
    <row r="74" spans="1:33" x14ac:dyDescent="0.55000000000000004">
      <c r="A74" s="11"/>
      <c r="B74" s="11"/>
      <c r="C74" s="11"/>
      <c r="D74" s="11"/>
      <c r="E74" s="11"/>
      <c r="F74" s="11"/>
      <c r="G74" s="11"/>
      <c r="H74" s="11"/>
      <c r="I74" s="11"/>
      <c r="J74" s="21"/>
      <c r="K74" s="21"/>
      <c r="L74" s="57"/>
      <c r="M74" s="57"/>
      <c r="N74" s="63"/>
      <c r="O74" s="57"/>
      <c r="P74" s="57"/>
      <c r="Q74" s="58"/>
      <c r="R74" s="57"/>
      <c r="S74" s="57"/>
      <c r="T74" s="11"/>
      <c r="U74" s="11"/>
      <c r="V74" s="11"/>
      <c r="W74" s="11"/>
      <c r="X74" s="11"/>
      <c r="Y74" s="11"/>
      <c r="Z74" s="11"/>
      <c r="AA74" s="11"/>
      <c r="AB74" s="11"/>
      <c r="AC74" s="60">
        <f t="shared" ref="AC74" si="122">IFERROR(AC73,"")</f>
        <v>10.880690737833602</v>
      </c>
      <c r="AD74" s="61">
        <f t="shared" ref="AD74" si="123">IF(AC74="","",AC74*$G$3+$M$3)</f>
        <v>70596.546310831996</v>
      </c>
      <c r="AE74" s="60">
        <f t="shared" ref="AE74" si="124">IFERROR(AE73,"")</f>
        <v>0.88069073783359486</v>
      </c>
      <c r="AF74" s="61">
        <f t="shared" ref="AF74:AG74" si="125">IF($M$18&gt;($M$3-$M$5)/-($G$3-$G$5),"",IF(AE74="","",$P$21))</f>
        <v>18000</v>
      </c>
      <c r="AG74" s="61">
        <f t="shared" si="125"/>
        <v>18000</v>
      </c>
    </row>
    <row r="75" spans="1:33" x14ac:dyDescent="0.55000000000000004">
      <c r="A75" s="11"/>
      <c r="B75" s="11"/>
      <c r="C75" s="11"/>
      <c r="D75" s="11"/>
      <c r="E75" s="11"/>
      <c r="F75" s="11"/>
      <c r="G75" s="11"/>
      <c r="H75" s="11"/>
      <c r="I75" s="11"/>
      <c r="J75" s="21"/>
      <c r="K75" s="21"/>
      <c r="L75" s="57"/>
      <c r="M75" s="57"/>
      <c r="N75" s="63"/>
      <c r="O75" s="57"/>
      <c r="P75" s="57"/>
      <c r="Q75" s="58"/>
      <c r="R75" s="57"/>
      <c r="S75" s="57"/>
      <c r="T75" s="11"/>
      <c r="U75" s="11"/>
      <c r="V75" s="11"/>
      <c r="W75" s="11"/>
      <c r="X75" s="11"/>
      <c r="Y75" s="11"/>
      <c r="Z75" s="11"/>
      <c r="AA75" s="11"/>
      <c r="AB75" s="11"/>
      <c r="AC75" s="60">
        <f>IF($M$18&gt;($M$3-$M$5)/-($G$3-$G$5),AC74+($M$18-($M$3-$M$5)/-($G$3-$G$5))/342,IFERROR(IF(AC74+((($M$3-$M$5)/($G$3-$G$5)*-1)-$M$18)/343&gt;($M$3-$M$5)/-($G$3-$G$5),MAX($AC$31:AC74),AC74+((($M$3-$M$5)/($G$3-$G$5)*-1))/343),MAX($AC$31:AC74)))</f>
        <v>10.922628392016154</v>
      </c>
      <c r="AD75" s="61">
        <f t="shared" ref="AD75" si="126">IF(AC75="","",AC75*$G$5+$M$5)</f>
        <v>25381.02713612924</v>
      </c>
      <c r="AE75" s="60">
        <f>IF($M$18&gt;($M$3-$M$5)/-($G$3-$G$5),"",IFERROR(IF(AE74+(($M$3-$M$5)/($G$3-$G$5)*-1)/343&gt;$AC$24,MAX($AE$31:AE74),AE74+((($M$3-$M$5)/($G$3-$G$5)*-1))/343),MAX($AE$31:AE74)))</f>
        <v>0.92262839201614699</v>
      </c>
      <c r="AF75" s="61">
        <f t="shared" si="12"/>
        <v>-54618.972863870826</v>
      </c>
      <c r="AG75" s="61">
        <f t="shared" ref="AG75" si="127">IF($M$18&gt;($M$3-$M$5)/-($G$3-$G$5),"",IF(AE75="","",AE75*$G$3+$M$3))</f>
        <v>120386.85803991926</v>
      </c>
    </row>
    <row r="76" spans="1:33" x14ac:dyDescent="0.55000000000000004">
      <c r="A76" s="11"/>
      <c r="B76" s="11"/>
      <c r="C76" s="11"/>
      <c r="D76" s="11"/>
      <c r="E76" s="11"/>
      <c r="F76" s="11"/>
      <c r="G76" s="11"/>
      <c r="H76" s="11"/>
      <c r="I76" s="11"/>
      <c r="J76" s="21"/>
      <c r="K76" s="21"/>
      <c r="L76" s="57"/>
      <c r="M76" s="57"/>
      <c r="N76" s="63"/>
      <c r="O76" s="57"/>
      <c r="P76" s="57"/>
      <c r="Q76" s="58"/>
      <c r="R76" s="57"/>
      <c r="S76" s="57"/>
      <c r="T76" s="11"/>
      <c r="U76" s="11"/>
      <c r="V76" s="11"/>
      <c r="W76" s="11"/>
      <c r="X76" s="11"/>
      <c r="Y76" s="11"/>
      <c r="Z76" s="11"/>
      <c r="AA76" s="11"/>
      <c r="AB76" s="11"/>
      <c r="AC76" s="60">
        <f t="shared" ref="AC76" si="128">IFERROR(AC75,"")</f>
        <v>10.922628392016154</v>
      </c>
      <c r="AD76" s="61">
        <f t="shared" ref="AD76" si="129">IF(AC76="","",AC76*$G$3+$M$3)</f>
        <v>70386.858039919229</v>
      </c>
      <c r="AE76" s="60">
        <f t="shared" ref="AE76" si="130">IFERROR(AE75,"")</f>
        <v>0.92262839201614699</v>
      </c>
      <c r="AF76" s="61">
        <f t="shared" ref="AF76:AG76" si="131">IF($M$18&gt;($M$3-$M$5)/-($G$3-$G$5),"",IF(AE76="","",$P$21))</f>
        <v>18000</v>
      </c>
      <c r="AG76" s="61">
        <f t="shared" si="131"/>
        <v>18000</v>
      </c>
    </row>
    <row r="77" spans="1:33" x14ac:dyDescent="0.55000000000000004">
      <c r="A77" s="11"/>
      <c r="B77" s="11"/>
      <c r="C77" s="11"/>
      <c r="D77" s="11"/>
      <c r="E77" s="11"/>
      <c r="F77" s="11"/>
      <c r="G77" s="11"/>
      <c r="H77" s="11"/>
      <c r="I77" s="11"/>
      <c r="J77" s="21"/>
      <c r="K77" s="21"/>
      <c r="L77" s="57"/>
      <c r="M77" s="57"/>
      <c r="N77" s="63"/>
      <c r="O77" s="57"/>
      <c r="P77" s="57"/>
      <c r="Q77" s="58"/>
      <c r="R77" s="57"/>
      <c r="S77" s="57"/>
      <c r="T77" s="11"/>
      <c r="U77" s="11"/>
      <c r="V77" s="11"/>
      <c r="W77" s="11"/>
      <c r="X77" s="11"/>
      <c r="Y77" s="11"/>
      <c r="Z77" s="11"/>
      <c r="AA77" s="11"/>
      <c r="AB77" s="11"/>
      <c r="AC77" s="60">
        <f>IF($M$18&gt;($M$3-$M$5)/-($G$3-$G$5),AC76+($M$18-($M$3-$M$5)/-($G$3-$G$5))/342,IFERROR(IF(AC76+((($M$3-$M$5)/($G$3-$G$5)*-1)-$M$18)/343&gt;($M$3-$M$5)/-($G$3-$G$5),MAX($AC$31:AC76),AC76+((($M$3-$M$5)/($G$3-$G$5)*-1))/343),MAX($AC$31:AC76)))</f>
        <v>10.964566046198707</v>
      </c>
      <c r="AD77" s="61">
        <f t="shared" ref="AD77" si="132">IF(AC77="","",AC77*$G$5+$M$5)</f>
        <v>25716.528369589651</v>
      </c>
      <c r="AE77" s="60">
        <f>IF($M$18&gt;($M$3-$M$5)/-($G$3-$G$5),"",IFERROR(IF(AE76+(($M$3-$M$5)/($G$3-$G$5)*-1)/343&gt;$AC$24,MAX($AE$31:AE76),AE76+((($M$3-$M$5)/($G$3-$G$5)*-1))/343),MAX($AE$31:AE76)))</f>
        <v>0.96456604619869912</v>
      </c>
      <c r="AF77" s="61">
        <f t="shared" si="12"/>
        <v>-54283.471630410408</v>
      </c>
      <c r="AG77" s="61">
        <f t="shared" ref="AG77" si="133">IF($M$18&gt;($M$3-$M$5)/-($G$3-$G$5),"",IF(AE77="","",AE77*$G$3+$M$3))</f>
        <v>120177.1697690065</v>
      </c>
    </row>
    <row r="78" spans="1:33" x14ac:dyDescent="0.55000000000000004">
      <c r="A78" s="11"/>
      <c r="B78" s="11"/>
      <c r="C78" s="11"/>
      <c r="D78" s="11"/>
      <c r="E78" s="11"/>
      <c r="F78" s="11"/>
      <c r="G78" s="11"/>
      <c r="H78" s="11"/>
      <c r="I78" s="11"/>
      <c r="J78" s="21"/>
      <c r="K78" s="21"/>
      <c r="L78" s="57"/>
      <c r="M78" s="57"/>
      <c r="N78" s="63"/>
      <c r="O78" s="57"/>
      <c r="P78" s="57"/>
      <c r="Q78" s="58"/>
      <c r="R78" s="57"/>
      <c r="S78" s="57"/>
      <c r="T78" s="11"/>
      <c r="U78" s="11"/>
      <c r="V78" s="11"/>
      <c r="W78" s="11"/>
      <c r="X78" s="11"/>
      <c r="Y78" s="11"/>
      <c r="Z78" s="11"/>
      <c r="AA78" s="11"/>
      <c r="AB78" s="11"/>
      <c r="AC78" s="60">
        <f t="shared" ref="AC78" si="134">IFERROR(AC77,"")</f>
        <v>10.964566046198707</v>
      </c>
      <c r="AD78" s="61">
        <f t="shared" ref="AD78" si="135">IF(AC78="","",AC78*$G$3+$M$3)</f>
        <v>70177.169769006461</v>
      </c>
      <c r="AE78" s="60">
        <f t="shared" ref="AE78" si="136">IFERROR(AE77,"")</f>
        <v>0.96456604619869912</v>
      </c>
      <c r="AF78" s="61">
        <f t="shared" ref="AF78:AG78" si="137">IF($M$18&gt;($M$3-$M$5)/-($G$3-$G$5),"",IF(AE78="","",$P$21))</f>
        <v>18000</v>
      </c>
      <c r="AG78" s="61">
        <f t="shared" si="137"/>
        <v>18000</v>
      </c>
    </row>
    <row r="79" spans="1:33" x14ac:dyDescent="0.55000000000000004">
      <c r="A79" s="11"/>
      <c r="B79" s="11"/>
      <c r="C79" s="11"/>
      <c r="D79" s="11"/>
      <c r="E79" s="11"/>
      <c r="F79" s="11"/>
      <c r="G79" s="11"/>
      <c r="H79" s="11"/>
      <c r="I79" s="11"/>
      <c r="J79" s="21"/>
      <c r="K79" s="21"/>
      <c r="L79" s="57"/>
      <c r="M79" s="57"/>
      <c r="N79" s="63"/>
      <c r="O79" s="57"/>
      <c r="P79" s="57"/>
      <c r="Q79" s="58"/>
      <c r="R79" s="57"/>
      <c r="S79" s="57"/>
      <c r="T79" s="11"/>
      <c r="U79" s="11"/>
      <c r="V79" s="11"/>
      <c r="W79" s="11"/>
      <c r="X79" s="11"/>
      <c r="Y79" s="11"/>
      <c r="Z79" s="11"/>
      <c r="AA79" s="11"/>
      <c r="AB79" s="11"/>
      <c r="AC79" s="60">
        <f>IF($M$18&gt;($M$3-$M$5)/-($G$3-$G$5),AC78+($M$18-($M$3-$M$5)/-($G$3-$G$5))/342,IFERROR(IF(AC78+((($M$3-$M$5)/($G$3-$G$5)*-1)-$M$18)/343&gt;($M$3-$M$5)/-($G$3-$G$5),MAX($AC$31:AC78),AC78+((($M$3-$M$5)/($G$3-$G$5)*-1))/343),MAX($AC$31:AC78)))</f>
        <v>11.006503700381259</v>
      </c>
      <c r="AD79" s="61">
        <f t="shared" ref="AD79" si="138">IF(AC79="","",AC79*$G$5+$M$5)</f>
        <v>26052.029603050076</v>
      </c>
      <c r="AE79" s="60">
        <f>IF($M$18&gt;($M$3-$M$5)/-($G$3-$G$5),"",IFERROR(IF(AE78+(($M$3-$M$5)/($G$3-$G$5)*-1)/343&gt;$AC$24,MAX($AE$31:AE78),AE78+((($M$3-$M$5)/($G$3-$G$5)*-1))/343),MAX($AE$31:AE78)))</f>
        <v>1.0065037003812514</v>
      </c>
      <c r="AF79" s="61">
        <f t="shared" si="12"/>
        <v>-53947.97039694999</v>
      </c>
      <c r="AG79" s="61">
        <f t="shared" ref="AG79" si="139">IF($M$18&gt;($M$3-$M$5)/-($G$3-$G$5),"",IF(AE79="","",AE79*$G$3+$M$3))</f>
        <v>119967.48149809374</v>
      </c>
    </row>
    <row r="80" spans="1:33" x14ac:dyDescent="0.55000000000000004">
      <c r="A80" s="11"/>
      <c r="B80" s="11"/>
      <c r="C80" s="11"/>
      <c r="D80" s="11"/>
      <c r="E80" s="11"/>
      <c r="F80" s="11"/>
      <c r="G80" s="11"/>
      <c r="H80" s="11"/>
      <c r="I80" s="11"/>
      <c r="J80" s="21"/>
      <c r="K80" s="21"/>
      <c r="L80" s="57"/>
      <c r="M80" s="57"/>
      <c r="N80" s="63"/>
      <c r="O80" s="57"/>
      <c r="P80" s="57"/>
      <c r="Q80" s="58"/>
      <c r="R80" s="57"/>
      <c r="S80" s="57"/>
      <c r="T80" s="11"/>
      <c r="U80" s="11"/>
      <c r="V80" s="11"/>
      <c r="W80" s="11"/>
      <c r="X80" s="11"/>
      <c r="Y80" s="11"/>
      <c r="Z80" s="11"/>
      <c r="AA80" s="11"/>
      <c r="AB80" s="11"/>
      <c r="AC80" s="60">
        <f t="shared" ref="AC80" si="140">IFERROR(AC79,"")</f>
        <v>11.006503700381259</v>
      </c>
      <c r="AD80" s="61">
        <f t="shared" ref="AD80" si="141">IF(AC80="","",AC80*$G$3+$M$3)</f>
        <v>69967.481498093694</v>
      </c>
      <c r="AE80" s="60">
        <f t="shared" ref="AE80" si="142">IFERROR(AE79,"")</f>
        <v>1.0065037003812514</v>
      </c>
      <c r="AF80" s="61">
        <f t="shared" ref="AF80:AG80" si="143">IF($M$18&gt;($M$3-$M$5)/-($G$3-$G$5),"",IF(AE80="","",$P$21))</f>
        <v>18000</v>
      </c>
      <c r="AG80" s="61">
        <f t="shared" si="143"/>
        <v>18000</v>
      </c>
    </row>
    <row r="81" spans="1:33" x14ac:dyDescent="0.55000000000000004">
      <c r="A81" s="11"/>
      <c r="B81" s="11"/>
      <c r="C81" s="11"/>
      <c r="D81" s="11"/>
      <c r="E81" s="11"/>
      <c r="F81" s="11"/>
      <c r="G81" s="11"/>
      <c r="H81" s="11"/>
      <c r="I81" s="11"/>
      <c r="J81" s="21"/>
      <c r="K81" s="21"/>
      <c r="L81" s="57"/>
      <c r="M81" s="57"/>
      <c r="N81" s="63"/>
      <c r="O81" s="57"/>
      <c r="P81" s="57"/>
      <c r="Q81" s="58"/>
      <c r="R81" s="57"/>
      <c r="S81" s="57"/>
      <c r="T81" s="11"/>
      <c r="U81" s="11"/>
      <c r="V81" s="11"/>
      <c r="W81" s="11"/>
      <c r="X81" s="11"/>
      <c r="Y81" s="11"/>
      <c r="Z81" s="11"/>
      <c r="AA81" s="11"/>
      <c r="AB81" s="11"/>
      <c r="AC81" s="60">
        <f>IF($M$18&gt;($M$3-$M$5)/-($G$3-$G$5),AC80+($M$18-($M$3-$M$5)/-($G$3-$G$5))/342,IFERROR(IF(AC80+((($M$3-$M$5)/($G$3-$G$5)*-1)-$M$18)/343&gt;($M$3-$M$5)/-($G$3-$G$5),MAX($AC$31:AC80),AC80+((($M$3-$M$5)/($G$3-$G$5)*-1))/343),MAX($AC$31:AC80)))</f>
        <v>11.048441354563812</v>
      </c>
      <c r="AD81" s="61">
        <f t="shared" ref="AD81" si="144">IF(AC81="","",AC81*$G$5+$M$5)</f>
        <v>26387.530836510487</v>
      </c>
      <c r="AE81" s="60">
        <f>IF($M$18&gt;($M$3-$M$5)/-($G$3-$G$5),"",IFERROR(IF(AE80+(($M$3-$M$5)/($G$3-$G$5)*-1)/343&gt;$AC$24,MAX($AE$31:AE80),AE80+((($M$3-$M$5)/($G$3-$G$5)*-1))/343),MAX($AE$31:AE80)))</f>
        <v>1.0484413545638036</v>
      </c>
      <c r="AF81" s="61">
        <f t="shared" si="12"/>
        <v>-53612.469163489572</v>
      </c>
      <c r="AG81" s="61">
        <f t="shared" ref="AG81" si="145">IF($M$18&gt;($M$3-$M$5)/-($G$3-$G$5),"",IF(AE81="","",AE81*$G$3+$M$3))</f>
        <v>119757.79322718098</v>
      </c>
    </row>
    <row r="82" spans="1:33" x14ac:dyDescent="0.55000000000000004">
      <c r="A82" s="11"/>
      <c r="B82" s="11"/>
      <c r="C82" s="11"/>
      <c r="D82" s="11"/>
      <c r="E82" s="11"/>
      <c r="F82" s="11"/>
      <c r="G82" s="11"/>
      <c r="H82" s="11"/>
      <c r="I82" s="11"/>
      <c r="J82" s="21"/>
      <c r="K82" s="21"/>
      <c r="L82" s="57"/>
      <c r="M82" s="57"/>
      <c r="N82" s="63"/>
      <c r="O82" s="57"/>
      <c r="P82" s="57"/>
      <c r="Q82" s="58"/>
      <c r="R82" s="57"/>
      <c r="S82" s="57"/>
      <c r="T82" s="11"/>
      <c r="U82" s="11"/>
      <c r="V82" s="11"/>
      <c r="W82" s="11"/>
      <c r="X82" s="11"/>
      <c r="Y82" s="11"/>
      <c r="Z82" s="11"/>
      <c r="AA82" s="11"/>
      <c r="AB82" s="11"/>
      <c r="AC82" s="60">
        <f t="shared" ref="AC82" si="146">IFERROR(AC81,"")</f>
        <v>11.048441354563812</v>
      </c>
      <c r="AD82" s="61">
        <f t="shared" ref="AD82" si="147">IF(AC82="","",AC82*$G$3+$M$3)</f>
        <v>69757.79322718094</v>
      </c>
      <c r="AE82" s="60">
        <f t="shared" ref="AE82" si="148">IFERROR(AE81,"")</f>
        <v>1.0484413545638036</v>
      </c>
      <c r="AF82" s="61">
        <f t="shared" ref="AF82:AG82" si="149">IF($M$18&gt;($M$3-$M$5)/-($G$3-$G$5),"",IF(AE82="","",$P$21))</f>
        <v>18000</v>
      </c>
      <c r="AG82" s="61">
        <f t="shared" si="149"/>
        <v>18000</v>
      </c>
    </row>
    <row r="83" spans="1:33" x14ac:dyDescent="0.55000000000000004">
      <c r="A83" s="11"/>
      <c r="B83" s="11"/>
      <c r="C83" s="11"/>
      <c r="D83" s="11"/>
      <c r="E83" s="11"/>
      <c r="F83" s="11"/>
      <c r="G83" s="11"/>
      <c r="H83" s="11"/>
      <c r="I83" s="11"/>
      <c r="J83" s="21"/>
      <c r="K83" s="21"/>
      <c r="L83" s="57"/>
      <c r="M83" s="57"/>
      <c r="N83" s="63"/>
      <c r="O83" s="57"/>
      <c r="P83" s="57"/>
      <c r="Q83" s="58"/>
      <c r="R83" s="57"/>
      <c r="S83" s="57"/>
      <c r="T83" s="11"/>
      <c r="U83" s="11"/>
      <c r="V83" s="11"/>
      <c r="W83" s="11"/>
      <c r="X83" s="11"/>
      <c r="Y83" s="11"/>
      <c r="Z83" s="11"/>
      <c r="AA83" s="11"/>
      <c r="AB83" s="11"/>
      <c r="AC83" s="60">
        <f>IF($M$18&gt;($M$3-$M$5)/-($G$3-$G$5),AC82+($M$18-($M$3-$M$5)/-($G$3-$G$5))/342,IFERROR(IF(AC82+((($M$3-$M$5)/($G$3-$G$5)*-1)-$M$18)/343&gt;($M$3-$M$5)/-($G$3-$G$5),MAX($AC$31:AC82),AC82+((($M$3-$M$5)/($G$3-$G$5)*-1))/343),MAX($AC$31:AC82)))</f>
        <v>11.090379008746364</v>
      </c>
      <c r="AD83" s="61">
        <f t="shared" ref="AD83" si="150">IF(AC83="","",AC83*$G$5+$M$5)</f>
        <v>26723.032069970912</v>
      </c>
      <c r="AE83" s="60">
        <f>IF($M$18&gt;($M$3-$M$5)/-($G$3-$G$5),"",IFERROR(IF(AE82+(($M$3-$M$5)/($G$3-$G$5)*-1)/343&gt;$AC$24,MAX($AE$31:AE82),AE82+((($M$3-$M$5)/($G$3-$G$5)*-1))/343),MAX($AE$31:AE82)))</f>
        <v>1.0903790087463558</v>
      </c>
      <c r="AF83" s="61">
        <f t="shared" si="12"/>
        <v>-53276.967930029154</v>
      </c>
      <c r="AG83" s="61">
        <f t="shared" ref="AG83" si="151">IF($M$18&gt;($M$3-$M$5)/-($G$3-$G$5),"",IF(AE83="","",AE83*$G$3+$M$3))</f>
        <v>119548.10495626822</v>
      </c>
    </row>
    <row r="84" spans="1:33" x14ac:dyDescent="0.55000000000000004">
      <c r="A84" s="11"/>
      <c r="B84" s="11"/>
      <c r="C84" s="11"/>
      <c r="D84" s="11"/>
      <c r="E84" s="11"/>
      <c r="F84" s="11"/>
      <c r="G84" s="11"/>
      <c r="H84" s="11"/>
      <c r="I84" s="11"/>
      <c r="J84" s="21"/>
      <c r="K84" s="21"/>
      <c r="L84" s="57"/>
      <c r="M84" s="57"/>
      <c r="N84" s="63"/>
      <c r="O84" s="57"/>
      <c r="P84" s="57"/>
      <c r="Q84" s="58"/>
      <c r="R84" s="57"/>
      <c r="S84" s="57"/>
      <c r="T84" s="11"/>
      <c r="U84" s="11"/>
      <c r="V84" s="11"/>
      <c r="W84" s="11"/>
      <c r="X84" s="11"/>
      <c r="Y84" s="11"/>
      <c r="Z84" s="11"/>
      <c r="AA84" s="11"/>
      <c r="AB84" s="11"/>
      <c r="AC84" s="60">
        <f t="shared" ref="AC84" si="152">IFERROR(AC83,"")</f>
        <v>11.090379008746364</v>
      </c>
      <c r="AD84" s="61">
        <f t="shared" ref="AD84" si="153">IF(AC84="","",AC84*$G$3+$M$3)</f>
        <v>69548.104956268187</v>
      </c>
      <c r="AE84" s="60">
        <f t="shared" ref="AE84" si="154">IFERROR(AE83,"")</f>
        <v>1.0903790087463558</v>
      </c>
      <c r="AF84" s="61">
        <f t="shared" ref="AF84:AG84" si="155">IF($M$18&gt;($M$3-$M$5)/-($G$3-$G$5),"",IF(AE84="","",$P$21))</f>
        <v>18000</v>
      </c>
      <c r="AG84" s="61">
        <f t="shared" si="155"/>
        <v>18000</v>
      </c>
    </row>
    <row r="85" spans="1:33" x14ac:dyDescent="0.55000000000000004">
      <c r="A85" s="11"/>
      <c r="B85" s="11"/>
      <c r="C85" s="11"/>
      <c r="D85" s="11"/>
      <c r="E85" s="11"/>
      <c r="F85" s="11"/>
      <c r="G85" s="11"/>
      <c r="H85" s="11"/>
      <c r="I85" s="11"/>
      <c r="J85" s="21"/>
      <c r="K85" s="21"/>
      <c r="L85" s="57"/>
      <c r="M85" s="57"/>
      <c r="N85" s="63"/>
      <c r="O85" s="57"/>
      <c r="P85" s="57"/>
      <c r="Q85" s="58"/>
      <c r="R85" s="57"/>
      <c r="S85" s="57"/>
      <c r="T85" s="11"/>
      <c r="U85" s="11"/>
      <c r="V85" s="11"/>
      <c r="W85" s="11"/>
      <c r="X85" s="11"/>
      <c r="Y85" s="11"/>
      <c r="Z85" s="11"/>
      <c r="AA85" s="11"/>
      <c r="AB85" s="11"/>
      <c r="AC85" s="60">
        <f>IF($M$18&gt;($M$3-$M$5)/-($G$3-$G$5),AC84+($M$18-($M$3-$M$5)/-($G$3-$G$5))/342,IFERROR(IF(AC84+((($M$3-$M$5)/($G$3-$G$5)*-1)-$M$18)/343&gt;($M$3-$M$5)/-($G$3-$G$5),MAX($AC$31:AC84),AC84+((($M$3-$M$5)/($G$3-$G$5)*-1))/343),MAX($AC$31:AC84)))</f>
        <v>11.132316662928917</v>
      </c>
      <c r="AD85" s="61">
        <f t="shared" ref="AD85" si="156">IF(AC85="","",AC85*$G$5+$M$5)</f>
        <v>27058.533303431337</v>
      </c>
      <c r="AE85" s="60">
        <f>IF($M$18&gt;($M$3-$M$5)/-($G$3-$G$5),"",IFERROR(IF(AE84+(($M$3-$M$5)/($G$3-$G$5)*-1)/343&gt;$AC$24,MAX($AE$31:AE84),AE84+((($M$3-$M$5)/($G$3-$G$5)*-1))/343),MAX($AE$31:AE84)))</f>
        <v>1.1323166629289081</v>
      </c>
      <c r="AF85" s="61">
        <f t="shared" si="12"/>
        <v>-52941.466696568736</v>
      </c>
      <c r="AG85" s="61">
        <f t="shared" ref="AG85" si="157">IF($M$18&gt;($M$3-$M$5)/-($G$3-$G$5),"",IF(AE85="","",AE85*$G$3+$M$3))</f>
        <v>119338.41668535546</v>
      </c>
    </row>
    <row r="86" spans="1:33" x14ac:dyDescent="0.55000000000000004">
      <c r="A86" s="11"/>
      <c r="B86" s="11"/>
      <c r="C86" s="11"/>
      <c r="D86" s="11"/>
      <c r="E86" s="11"/>
      <c r="F86" s="11"/>
      <c r="G86" s="11"/>
      <c r="H86" s="11"/>
      <c r="I86" s="11"/>
      <c r="J86" s="21"/>
      <c r="K86" s="21"/>
      <c r="L86" s="57"/>
      <c r="M86" s="57"/>
      <c r="N86" s="63"/>
      <c r="O86" s="57"/>
      <c r="P86" s="57"/>
      <c r="Q86" s="58"/>
      <c r="R86" s="57"/>
      <c r="S86" s="57"/>
      <c r="T86" s="11"/>
      <c r="U86" s="11"/>
      <c r="V86" s="11"/>
      <c r="W86" s="11"/>
      <c r="X86" s="11"/>
      <c r="Y86" s="11"/>
      <c r="Z86" s="11"/>
      <c r="AA86" s="11"/>
      <c r="AB86" s="11"/>
      <c r="AC86" s="60">
        <f t="shared" ref="AC86" si="158">IFERROR(AC85,"")</f>
        <v>11.132316662928917</v>
      </c>
      <c r="AD86" s="61">
        <f t="shared" ref="AD86" si="159">IF(AC86="","",AC86*$G$3+$M$3)</f>
        <v>69338.41668535542</v>
      </c>
      <c r="AE86" s="60">
        <f t="shared" ref="AE86" si="160">IFERROR(AE85,"")</f>
        <v>1.1323166629289081</v>
      </c>
      <c r="AF86" s="61">
        <f t="shared" ref="AF86:AG86" si="161">IF($M$18&gt;($M$3-$M$5)/-($G$3-$G$5),"",IF(AE86="","",$P$21))</f>
        <v>18000</v>
      </c>
      <c r="AG86" s="61">
        <f t="shared" si="161"/>
        <v>18000</v>
      </c>
    </row>
    <row r="87" spans="1:33" x14ac:dyDescent="0.55000000000000004">
      <c r="A87" s="11"/>
      <c r="B87" s="11"/>
      <c r="C87" s="11"/>
      <c r="D87" s="11"/>
      <c r="E87" s="11"/>
      <c r="F87" s="11"/>
      <c r="G87" s="11"/>
      <c r="H87" s="11"/>
      <c r="I87" s="11"/>
      <c r="J87" s="21"/>
      <c r="K87" s="21"/>
      <c r="L87" s="57"/>
      <c r="M87" s="57"/>
      <c r="N87" s="63"/>
      <c r="O87" s="57"/>
      <c r="P87" s="57"/>
      <c r="Q87" s="58"/>
      <c r="R87" s="57"/>
      <c r="S87" s="57"/>
      <c r="T87" s="11"/>
      <c r="U87" s="11"/>
      <c r="V87" s="11"/>
      <c r="W87" s="11"/>
      <c r="X87" s="11"/>
      <c r="Y87" s="11"/>
      <c r="Z87" s="11"/>
      <c r="AA87" s="11"/>
      <c r="AB87" s="11"/>
      <c r="AC87" s="60">
        <f>IF($M$18&gt;($M$3-$M$5)/-($G$3-$G$5),AC86+($M$18-($M$3-$M$5)/-($G$3-$G$5))/342,IFERROR(IF(AC86+((($M$3-$M$5)/($G$3-$G$5)*-1)-$M$18)/343&gt;($M$3-$M$5)/-($G$3-$G$5),MAX($AC$31:AC86),AC86+((($M$3-$M$5)/($G$3-$G$5)*-1))/343),MAX($AC$31:AC86)))</f>
        <v>11.174254317111469</v>
      </c>
      <c r="AD87" s="61">
        <f t="shared" ref="AD87" si="162">IF(AC87="","",AC87*$G$5+$M$5)</f>
        <v>27394.034536891748</v>
      </c>
      <c r="AE87" s="60">
        <f>IF($M$18&gt;($M$3-$M$5)/-($G$3-$G$5),"",IFERROR(IF(AE86+(($M$3-$M$5)/($G$3-$G$5)*-1)/343&gt;$AC$24,MAX($AE$31:AE86),AE86+((($M$3-$M$5)/($G$3-$G$5)*-1))/343),MAX($AE$31:AE86)))</f>
        <v>1.1742543171114603</v>
      </c>
      <c r="AF87" s="61">
        <f t="shared" si="12"/>
        <v>-52605.965463108318</v>
      </c>
      <c r="AG87" s="61">
        <f t="shared" ref="AG87" si="163">IF($M$18&gt;($M$3-$M$5)/-($G$3-$G$5),"",IF(AE87="","",AE87*$G$3+$M$3))</f>
        <v>119128.7284144427</v>
      </c>
    </row>
    <row r="88" spans="1:33" x14ac:dyDescent="0.55000000000000004">
      <c r="A88" s="11"/>
      <c r="B88" s="11"/>
      <c r="C88" s="11"/>
      <c r="D88" s="11"/>
      <c r="E88" s="11"/>
      <c r="F88" s="11"/>
      <c r="G88" s="11"/>
      <c r="H88" s="11"/>
      <c r="I88" s="11"/>
      <c r="J88" s="21"/>
      <c r="K88" s="21"/>
      <c r="L88" s="57"/>
      <c r="M88" s="57"/>
      <c r="N88" s="63"/>
      <c r="O88" s="57"/>
      <c r="P88" s="57"/>
      <c r="Q88" s="58"/>
      <c r="R88" s="57"/>
      <c r="S88" s="57"/>
      <c r="T88" s="11"/>
      <c r="U88" s="11"/>
      <c r="V88" s="11"/>
      <c r="W88" s="11"/>
      <c r="X88" s="11"/>
      <c r="Y88" s="11"/>
      <c r="Z88" s="11"/>
      <c r="AA88" s="11"/>
      <c r="AB88" s="11"/>
      <c r="AC88" s="60">
        <f t="shared" ref="AC88" si="164">IFERROR(AC87,"")</f>
        <v>11.174254317111469</v>
      </c>
      <c r="AD88" s="61">
        <f t="shared" ref="AD88" si="165">IF(AC88="","",AC88*$G$3+$M$3)</f>
        <v>69128.728414442652</v>
      </c>
      <c r="AE88" s="60">
        <f t="shared" ref="AE88" si="166">IFERROR(AE87,"")</f>
        <v>1.1742543171114603</v>
      </c>
      <c r="AF88" s="61">
        <f t="shared" ref="AF88:AG88" si="167">IF($M$18&gt;($M$3-$M$5)/-($G$3-$G$5),"",IF(AE88="","",$P$21))</f>
        <v>18000</v>
      </c>
      <c r="AG88" s="61">
        <f t="shared" si="167"/>
        <v>18000</v>
      </c>
    </row>
    <row r="89" spans="1:33" x14ac:dyDescent="0.55000000000000004">
      <c r="A89" s="11"/>
      <c r="B89" s="11"/>
      <c r="C89" s="11"/>
      <c r="D89" s="11"/>
      <c r="E89" s="11"/>
      <c r="F89" s="11"/>
      <c r="G89" s="11"/>
      <c r="H89" s="11"/>
      <c r="I89" s="11"/>
      <c r="J89" s="21"/>
      <c r="K89" s="21"/>
      <c r="L89" s="57"/>
      <c r="M89" s="57"/>
      <c r="N89" s="63"/>
      <c r="O89" s="57"/>
      <c r="P89" s="57"/>
      <c r="Q89" s="58"/>
      <c r="R89" s="57"/>
      <c r="S89" s="57"/>
      <c r="T89" s="11"/>
      <c r="U89" s="11"/>
      <c r="V89" s="11"/>
      <c r="W89" s="11"/>
      <c r="X89" s="11"/>
      <c r="Y89" s="11"/>
      <c r="Z89" s="11"/>
      <c r="AA89" s="11"/>
      <c r="AB89" s="11"/>
      <c r="AC89" s="60">
        <f>IF($M$18&gt;($M$3-$M$5)/-($G$3-$G$5),AC88+($M$18-($M$3-$M$5)/-($G$3-$G$5))/342,IFERROR(IF(AC88+((($M$3-$M$5)/($G$3-$G$5)*-1)-$M$18)/343&gt;($M$3-$M$5)/-($G$3-$G$5),MAX($AC$31:AC88),AC88+((($M$3-$M$5)/($G$3-$G$5)*-1))/343),MAX($AC$31:AC88)))</f>
        <v>11.216191971294021</v>
      </c>
      <c r="AD89" s="61">
        <f t="shared" ref="AD89" si="168">IF(AC89="","",AC89*$G$5+$M$5)</f>
        <v>27729.535770352173</v>
      </c>
      <c r="AE89" s="60">
        <f>IF($M$18&gt;($M$3-$M$5)/-($G$3-$G$5),"",IFERROR(IF(AE88+(($M$3-$M$5)/($G$3-$G$5)*-1)/343&gt;$AC$24,MAX($AE$31:AE88),AE88+((($M$3-$M$5)/($G$3-$G$5)*-1))/343),MAX($AE$31:AE88)))</f>
        <v>1.2161919712940126</v>
      </c>
      <c r="AF89" s="61">
        <f t="shared" si="12"/>
        <v>-52270.4642296479</v>
      </c>
      <c r="AG89" s="61">
        <f t="shared" ref="AG89" si="169">IF($M$18&gt;($M$3-$M$5)/-($G$3-$G$5),"",IF(AE89="","",AE89*$G$3+$M$3))</f>
        <v>118919.04014352994</v>
      </c>
    </row>
    <row r="90" spans="1:33" x14ac:dyDescent="0.55000000000000004">
      <c r="A90" s="11"/>
      <c r="B90" s="11"/>
      <c r="C90" s="11"/>
      <c r="D90" s="11"/>
      <c r="E90" s="11"/>
      <c r="F90" s="11"/>
      <c r="G90" s="11"/>
      <c r="H90" s="11"/>
      <c r="I90" s="11"/>
      <c r="J90" s="21"/>
      <c r="K90" s="21"/>
      <c r="L90" s="57"/>
      <c r="M90" s="57"/>
      <c r="N90" s="63"/>
      <c r="O90" s="57"/>
      <c r="P90" s="57"/>
      <c r="Q90" s="58"/>
      <c r="R90" s="57"/>
      <c r="S90" s="57"/>
      <c r="T90" s="11"/>
      <c r="U90" s="11"/>
      <c r="V90" s="11"/>
      <c r="W90" s="11"/>
      <c r="X90" s="11"/>
      <c r="Y90" s="11"/>
      <c r="Z90" s="11"/>
      <c r="AA90" s="11"/>
      <c r="AB90" s="11"/>
      <c r="AC90" s="60">
        <f t="shared" ref="AC90" si="170">IFERROR(AC89,"")</f>
        <v>11.216191971294021</v>
      </c>
      <c r="AD90" s="61">
        <f t="shared" ref="AD90" si="171">IF(AC90="","",AC90*$G$3+$M$3)</f>
        <v>68919.040143529885</v>
      </c>
      <c r="AE90" s="60">
        <f t="shared" ref="AE90" si="172">IFERROR(AE89,"")</f>
        <v>1.2161919712940126</v>
      </c>
      <c r="AF90" s="61">
        <f t="shared" ref="AF90:AG90" si="173">IF($M$18&gt;($M$3-$M$5)/-($G$3-$G$5),"",IF(AE90="","",$P$21))</f>
        <v>18000</v>
      </c>
      <c r="AG90" s="61">
        <f t="shared" si="173"/>
        <v>18000</v>
      </c>
    </row>
    <row r="91" spans="1:33" x14ac:dyDescent="0.55000000000000004">
      <c r="A91" s="11"/>
      <c r="B91" s="11"/>
      <c r="C91" s="11"/>
      <c r="D91" s="11"/>
      <c r="E91" s="11"/>
      <c r="F91" s="11"/>
      <c r="G91" s="11"/>
      <c r="H91" s="11"/>
      <c r="I91" s="11"/>
      <c r="J91" s="21"/>
      <c r="K91" s="21"/>
      <c r="L91" s="57"/>
      <c r="M91" s="57"/>
      <c r="N91" s="63"/>
      <c r="O91" s="57"/>
      <c r="P91" s="57"/>
      <c r="Q91" s="58"/>
      <c r="R91" s="57"/>
      <c r="S91" s="57"/>
      <c r="T91" s="11"/>
      <c r="U91" s="11"/>
      <c r="V91" s="11"/>
      <c r="W91" s="11"/>
      <c r="X91" s="11"/>
      <c r="Y91" s="11"/>
      <c r="Z91" s="11"/>
      <c r="AA91" s="11"/>
      <c r="AB91" s="11"/>
      <c r="AC91" s="60">
        <f>IF($M$18&gt;($M$3-$M$5)/-($G$3-$G$5),AC90+($M$18-($M$3-$M$5)/-($G$3-$G$5))/342,IFERROR(IF(AC90+((($M$3-$M$5)/($G$3-$G$5)*-1)-$M$18)/343&gt;($M$3-$M$5)/-($G$3-$G$5),MAX($AC$31:AC90),AC90+((($M$3-$M$5)/($G$3-$G$5)*-1))/343),MAX($AC$31:AC90)))</f>
        <v>11.258129625476574</v>
      </c>
      <c r="AD91" s="61">
        <f t="shared" ref="AD91" si="174">IF(AC91="","",AC91*$G$5+$M$5)</f>
        <v>28065.037003812598</v>
      </c>
      <c r="AE91" s="60">
        <f>IF($M$18&gt;($M$3-$M$5)/-($G$3-$G$5),"",IFERROR(IF(AE90+(($M$3-$M$5)/($G$3-$G$5)*-1)/343&gt;$AC$24,MAX($AE$31:AE90),AE90+((($M$3-$M$5)/($G$3-$G$5)*-1))/343),MAX($AE$31:AE90)))</f>
        <v>1.2581296254765648</v>
      </c>
      <c r="AF91" s="61">
        <f t="shared" si="12"/>
        <v>-51934.962996187482</v>
      </c>
      <c r="AG91" s="61">
        <f t="shared" ref="AG91" si="175">IF($M$18&gt;($M$3-$M$5)/-($G$3-$G$5),"",IF(AE91="","",AE91*$G$3+$M$3))</f>
        <v>118709.35187261718</v>
      </c>
    </row>
    <row r="92" spans="1:33" x14ac:dyDescent="0.55000000000000004">
      <c r="A92" s="11"/>
      <c r="B92" s="11"/>
      <c r="C92" s="11"/>
      <c r="D92" s="11"/>
      <c r="E92" s="11"/>
      <c r="F92" s="11"/>
      <c r="G92" s="11"/>
      <c r="H92" s="11"/>
      <c r="I92" s="11"/>
      <c r="J92" s="21"/>
      <c r="K92" s="21"/>
      <c r="L92" s="57"/>
      <c r="M92" s="57"/>
      <c r="N92" s="63"/>
      <c r="O92" s="57"/>
      <c r="P92" s="57"/>
      <c r="Q92" s="58"/>
      <c r="R92" s="57"/>
      <c r="S92" s="57"/>
      <c r="T92" s="11"/>
      <c r="U92" s="11"/>
      <c r="V92" s="11"/>
      <c r="W92" s="11"/>
      <c r="X92" s="11"/>
      <c r="Y92" s="11"/>
      <c r="Z92" s="11"/>
      <c r="AA92" s="11"/>
      <c r="AB92" s="11"/>
      <c r="AC92" s="60">
        <f t="shared" ref="AC92" si="176">IFERROR(AC91,"")</f>
        <v>11.258129625476574</v>
      </c>
      <c r="AD92" s="61">
        <f t="shared" ref="AD92" si="177">IF(AC92="","",AC92*$G$3+$M$3)</f>
        <v>68709.351872617131</v>
      </c>
      <c r="AE92" s="60">
        <f t="shared" ref="AE92" si="178">IFERROR(AE91,"")</f>
        <v>1.2581296254765648</v>
      </c>
      <c r="AF92" s="61">
        <f t="shared" ref="AF92:AG92" si="179">IF($M$18&gt;($M$3-$M$5)/-($G$3-$G$5),"",IF(AE92="","",$P$21))</f>
        <v>18000</v>
      </c>
      <c r="AG92" s="61">
        <f t="shared" si="179"/>
        <v>18000</v>
      </c>
    </row>
    <row r="93" spans="1:33" x14ac:dyDescent="0.55000000000000004">
      <c r="A93" s="11"/>
      <c r="B93" s="11"/>
      <c r="C93" s="11"/>
      <c r="D93" s="11"/>
      <c r="E93" s="11"/>
      <c r="F93" s="11"/>
      <c r="G93" s="11"/>
      <c r="H93" s="11"/>
      <c r="I93" s="11"/>
      <c r="J93" s="21"/>
      <c r="K93" s="21"/>
      <c r="L93" s="57"/>
      <c r="M93" s="57"/>
      <c r="N93" s="63"/>
      <c r="O93" s="57"/>
      <c r="P93" s="57"/>
      <c r="Q93" s="58"/>
      <c r="R93" s="57"/>
      <c r="S93" s="57"/>
      <c r="T93" s="11"/>
      <c r="U93" s="11"/>
      <c r="V93" s="11"/>
      <c r="W93" s="11"/>
      <c r="X93" s="11"/>
      <c r="Y93" s="11"/>
      <c r="Z93" s="11"/>
      <c r="AA93" s="11"/>
      <c r="AB93" s="11"/>
      <c r="AC93" s="60">
        <f>IF($M$18&gt;($M$3-$M$5)/-($G$3-$G$5),AC92+($M$18-($M$3-$M$5)/-($G$3-$G$5))/342,IFERROR(IF(AC92+((($M$3-$M$5)/($G$3-$G$5)*-1)-$M$18)/343&gt;($M$3-$M$5)/-($G$3-$G$5),MAX($AC$31:AC92),AC92+((($M$3-$M$5)/($G$3-$G$5)*-1))/343),MAX($AC$31:AC92)))</f>
        <v>11.300067279659126</v>
      </c>
      <c r="AD93" s="61">
        <f t="shared" ref="AD93" si="180">IF(AC93="","",AC93*$G$5+$M$5)</f>
        <v>28400.538237273009</v>
      </c>
      <c r="AE93" s="60">
        <f>IF($M$18&gt;($M$3-$M$5)/-($G$3-$G$5),"",IFERROR(IF(AE92+(($M$3-$M$5)/($G$3-$G$5)*-1)/343&gt;$AC$24,MAX($AE$31:AE92),AE92+((($M$3-$M$5)/($G$3-$G$5)*-1))/343),MAX($AE$31:AE92)))</f>
        <v>1.3000672796591171</v>
      </c>
      <c r="AF93" s="61">
        <f t="shared" si="12"/>
        <v>-51599.461762727064</v>
      </c>
      <c r="AG93" s="61">
        <f t="shared" ref="AG93" si="181">IF($M$18&gt;($M$3-$M$5)/-($G$3-$G$5),"",IF(AE93="","",AE93*$G$3+$M$3))</f>
        <v>118499.66360170441</v>
      </c>
    </row>
    <row r="94" spans="1:33" x14ac:dyDescent="0.55000000000000004">
      <c r="A94" s="11"/>
      <c r="B94" s="11"/>
      <c r="C94" s="11"/>
      <c r="D94" s="11"/>
      <c r="E94" s="11"/>
      <c r="F94" s="11"/>
      <c r="G94" s="11"/>
      <c r="H94" s="11"/>
      <c r="I94" s="11"/>
      <c r="J94" s="21"/>
      <c r="K94" s="21"/>
      <c r="L94" s="57"/>
      <c r="M94" s="57"/>
      <c r="N94" s="63"/>
      <c r="O94" s="57"/>
      <c r="P94" s="57"/>
      <c r="Q94" s="58"/>
      <c r="R94" s="57"/>
      <c r="S94" s="57"/>
      <c r="T94" s="11"/>
      <c r="U94" s="11"/>
      <c r="V94" s="11"/>
      <c r="W94" s="11"/>
      <c r="X94" s="11"/>
      <c r="Y94" s="11"/>
      <c r="Z94" s="11"/>
      <c r="AA94" s="11"/>
      <c r="AB94" s="11"/>
      <c r="AC94" s="60">
        <f t="shared" ref="AC94" si="182">IFERROR(AC93,"")</f>
        <v>11.300067279659126</v>
      </c>
      <c r="AD94" s="61">
        <f t="shared" ref="AD94" si="183">IF(AC94="","",AC94*$G$3+$M$3)</f>
        <v>68499.663601704378</v>
      </c>
      <c r="AE94" s="60">
        <f t="shared" ref="AE94" si="184">IFERROR(AE93,"")</f>
        <v>1.3000672796591171</v>
      </c>
      <c r="AF94" s="61">
        <f t="shared" ref="AF94:AG94" si="185">IF($M$18&gt;($M$3-$M$5)/-($G$3-$G$5),"",IF(AE94="","",$P$21))</f>
        <v>18000</v>
      </c>
      <c r="AG94" s="61">
        <f t="shared" si="185"/>
        <v>18000</v>
      </c>
    </row>
    <row r="95" spans="1:33" x14ac:dyDescent="0.55000000000000004">
      <c r="A95" s="11"/>
      <c r="B95" s="11"/>
      <c r="C95" s="11"/>
      <c r="D95" s="11"/>
      <c r="E95" s="11"/>
      <c r="F95" s="11"/>
      <c r="G95" s="11"/>
      <c r="H95" s="11"/>
      <c r="I95" s="11"/>
      <c r="J95" s="21"/>
      <c r="K95" s="21"/>
      <c r="L95" s="57"/>
      <c r="M95" s="57"/>
      <c r="N95" s="63"/>
      <c r="O95" s="57"/>
      <c r="P95" s="57"/>
      <c r="Q95" s="58"/>
      <c r="R95" s="57"/>
      <c r="S95" s="57"/>
      <c r="T95" s="11"/>
      <c r="U95" s="11"/>
      <c r="V95" s="11"/>
      <c r="W95" s="11"/>
      <c r="X95" s="11"/>
      <c r="Y95" s="11"/>
      <c r="Z95" s="11"/>
      <c r="AA95" s="11"/>
      <c r="AB95" s="11"/>
      <c r="AC95" s="60">
        <f>IF($M$18&gt;($M$3-$M$5)/-($G$3-$G$5),AC94+($M$18-($M$3-$M$5)/-($G$3-$G$5))/342,IFERROR(IF(AC94+((($M$3-$M$5)/($G$3-$G$5)*-1)-$M$18)/343&gt;($M$3-$M$5)/-($G$3-$G$5),MAX($AC$31:AC94),AC94+((($M$3-$M$5)/($G$3-$G$5)*-1))/343),MAX($AC$31:AC94)))</f>
        <v>11.342004933841679</v>
      </c>
      <c r="AD95" s="61">
        <f t="shared" ref="AD95" si="186">IF(AC95="","",AC95*$G$5+$M$5)</f>
        <v>28736.039470733434</v>
      </c>
      <c r="AE95" s="60">
        <f>IF($M$18&gt;($M$3-$M$5)/-($G$3-$G$5),"",IFERROR(IF(AE94+(($M$3-$M$5)/($G$3-$G$5)*-1)/343&gt;$AC$24,MAX($AE$31:AE94),AE94+((($M$3-$M$5)/($G$3-$G$5)*-1))/343),MAX($AE$31:AE94)))</f>
        <v>1.3420049338416693</v>
      </c>
      <c r="AF95" s="61">
        <f t="shared" si="12"/>
        <v>-51263.960529266646</v>
      </c>
      <c r="AG95" s="61">
        <f t="shared" ref="AG95" si="187">IF($M$18&gt;($M$3-$M$5)/-($G$3-$G$5),"",IF(AE95="","",AE95*$G$3+$M$3))</f>
        <v>118289.97533079165</v>
      </c>
    </row>
    <row r="96" spans="1:33" x14ac:dyDescent="0.55000000000000004">
      <c r="A96" s="11"/>
      <c r="B96" s="11"/>
      <c r="C96" s="11"/>
      <c r="D96" s="11"/>
      <c r="E96" s="11"/>
      <c r="F96" s="11"/>
      <c r="G96" s="11"/>
      <c r="H96" s="11"/>
      <c r="I96" s="11"/>
      <c r="J96" s="21"/>
      <c r="K96" s="21"/>
      <c r="L96" s="57"/>
      <c r="M96" s="57"/>
      <c r="N96" s="63"/>
      <c r="O96" s="57"/>
      <c r="P96" s="57"/>
      <c r="Q96" s="58"/>
      <c r="R96" s="57"/>
      <c r="S96" s="57"/>
      <c r="T96" s="11"/>
      <c r="U96" s="11"/>
      <c r="V96" s="11"/>
      <c r="W96" s="11"/>
      <c r="X96" s="11"/>
      <c r="Y96" s="11"/>
      <c r="Z96" s="11"/>
      <c r="AA96" s="11"/>
      <c r="AB96" s="11"/>
      <c r="AC96" s="60">
        <f t="shared" ref="AC96" si="188">IFERROR(AC95,"")</f>
        <v>11.342004933841679</v>
      </c>
      <c r="AD96" s="61">
        <f t="shared" ref="AD96" si="189">IF(AC96="","",AC96*$G$3+$M$3)</f>
        <v>68289.975330791611</v>
      </c>
      <c r="AE96" s="60">
        <f t="shared" ref="AE96" si="190">IFERROR(AE95,"")</f>
        <v>1.3420049338416693</v>
      </c>
      <c r="AF96" s="61">
        <f t="shared" ref="AF96:AG96" si="191">IF($M$18&gt;($M$3-$M$5)/-($G$3-$G$5),"",IF(AE96="","",$P$21))</f>
        <v>18000</v>
      </c>
      <c r="AG96" s="61">
        <f t="shared" si="191"/>
        <v>18000</v>
      </c>
    </row>
    <row r="97" spans="1:33" x14ac:dyDescent="0.55000000000000004">
      <c r="A97" s="11"/>
      <c r="B97" s="11"/>
      <c r="C97" s="11"/>
      <c r="D97" s="11"/>
      <c r="E97" s="11"/>
      <c r="F97" s="11"/>
      <c r="G97" s="11"/>
      <c r="H97" s="11"/>
      <c r="I97" s="11"/>
      <c r="J97" s="21"/>
      <c r="K97" s="21"/>
      <c r="L97" s="57"/>
      <c r="M97" s="57"/>
      <c r="N97" s="63"/>
      <c r="O97" s="57"/>
      <c r="P97" s="57"/>
      <c r="Q97" s="58"/>
      <c r="R97" s="57"/>
      <c r="S97" s="57"/>
      <c r="T97" s="11"/>
      <c r="U97" s="11"/>
      <c r="V97" s="11"/>
      <c r="W97" s="11"/>
      <c r="X97" s="11"/>
      <c r="Y97" s="11"/>
      <c r="Z97" s="11"/>
      <c r="AA97" s="11"/>
      <c r="AB97" s="11"/>
      <c r="AC97" s="60">
        <f>IF($M$18&gt;($M$3-$M$5)/-($G$3-$G$5),AC96+($M$18-($M$3-$M$5)/-($G$3-$G$5))/342,IFERROR(IF(AC96+((($M$3-$M$5)/($G$3-$G$5)*-1)-$M$18)/343&gt;($M$3-$M$5)/-($G$3-$G$5),MAX($AC$31:AC96),AC96+((($M$3-$M$5)/($G$3-$G$5)*-1))/343),MAX($AC$31:AC96)))</f>
        <v>11.383942588024231</v>
      </c>
      <c r="AD97" s="61">
        <f t="shared" ref="AD97" si="192">IF(AC97="","",AC97*$G$5+$M$5)</f>
        <v>29071.540704193845</v>
      </c>
      <c r="AE97" s="60">
        <f>IF($M$18&gt;($M$3-$M$5)/-($G$3-$G$5),"",IFERROR(IF(AE96+(($M$3-$M$5)/($G$3-$G$5)*-1)/343&gt;$AC$24,MAX($AE$31:AE96),AE96+((($M$3-$M$5)/($G$3-$G$5)*-1))/343),MAX($AE$31:AE96)))</f>
        <v>1.3839425880242215</v>
      </c>
      <c r="AF97" s="61">
        <f t="shared" si="12"/>
        <v>-50928.459295806228</v>
      </c>
      <c r="AG97" s="61">
        <f t="shared" ref="AG97" si="193">IF($M$18&gt;($M$3-$M$5)/-($G$3-$G$5),"",IF(AE97="","",AE97*$G$3+$M$3))</f>
        <v>118080.28705987889</v>
      </c>
    </row>
    <row r="98" spans="1:33" x14ac:dyDescent="0.55000000000000004">
      <c r="A98" s="11"/>
      <c r="B98" s="11"/>
      <c r="C98" s="11"/>
      <c r="D98" s="11"/>
      <c r="E98" s="11"/>
      <c r="F98" s="11"/>
      <c r="G98" s="11"/>
      <c r="H98" s="11"/>
      <c r="I98" s="11"/>
      <c r="J98" s="21"/>
      <c r="K98" s="21"/>
      <c r="L98" s="57"/>
      <c r="M98" s="57"/>
      <c r="N98" s="63"/>
      <c r="O98" s="57"/>
      <c r="P98" s="57"/>
      <c r="Q98" s="58"/>
      <c r="R98" s="57"/>
      <c r="S98" s="57"/>
      <c r="T98" s="11"/>
      <c r="U98" s="11"/>
      <c r="V98" s="11"/>
      <c r="W98" s="11"/>
      <c r="X98" s="11"/>
      <c r="Y98" s="11"/>
      <c r="Z98" s="11"/>
      <c r="AA98" s="11"/>
      <c r="AB98" s="11"/>
      <c r="AC98" s="60">
        <f t="shared" ref="AC98" si="194">IFERROR(AC97,"")</f>
        <v>11.383942588024231</v>
      </c>
      <c r="AD98" s="61">
        <f t="shared" ref="AD98" si="195">IF(AC98="","",AC98*$G$3+$M$3)</f>
        <v>68080.287059878843</v>
      </c>
      <c r="AE98" s="60">
        <f t="shared" ref="AE98" si="196">IFERROR(AE97,"")</f>
        <v>1.3839425880242215</v>
      </c>
      <c r="AF98" s="61">
        <f t="shared" ref="AF98:AG98" si="197">IF($M$18&gt;($M$3-$M$5)/-($G$3-$G$5),"",IF(AE98="","",$P$21))</f>
        <v>18000</v>
      </c>
      <c r="AG98" s="61">
        <f t="shared" si="197"/>
        <v>18000</v>
      </c>
    </row>
    <row r="99" spans="1:33" x14ac:dyDescent="0.55000000000000004">
      <c r="A99" s="11"/>
      <c r="B99" s="11"/>
      <c r="C99" s="11"/>
      <c r="D99" s="11"/>
      <c r="E99" s="11"/>
      <c r="F99" s="11"/>
      <c r="G99" s="11"/>
      <c r="H99" s="11"/>
      <c r="I99" s="11"/>
      <c r="J99" s="21"/>
      <c r="K99" s="21"/>
      <c r="L99" s="57"/>
      <c r="M99" s="57"/>
      <c r="N99" s="63"/>
      <c r="O99" s="57"/>
      <c r="P99" s="57"/>
      <c r="Q99" s="58"/>
      <c r="R99" s="57"/>
      <c r="S99" s="57"/>
      <c r="T99" s="11"/>
      <c r="U99" s="11"/>
      <c r="V99" s="11"/>
      <c r="W99" s="11"/>
      <c r="X99" s="11"/>
      <c r="Y99" s="11"/>
      <c r="Z99" s="11"/>
      <c r="AA99" s="11"/>
      <c r="AB99" s="11"/>
      <c r="AC99" s="60">
        <f>IF($M$18&gt;($M$3-$M$5)/-($G$3-$G$5),AC98+($M$18-($M$3-$M$5)/-($G$3-$G$5))/342,IFERROR(IF(AC98+((($M$3-$M$5)/($G$3-$G$5)*-1)-$M$18)/343&gt;($M$3-$M$5)/-($G$3-$G$5),MAX($AC$31:AC98),AC98+((($M$3-$M$5)/($G$3-$G$5)*-1))/343),MAX($AC$31:AC98)))</f>
        <v>11.425880242206784</v>
      </c>
      <c r="AD99" s="61">
        <f t="shared" ref="AD99" si="198">IF(AC99="","",AC99*$G$5+$M$5)</f>
        <v>29407.04193765427</v>
      </c>
      <c r="AE99" s="60">
        <f>IF($M$18&gt;($M$3-$M$5)/-($G$3-$G$5),"",IFERROR(IF(AE98+(($M$3-$M$5)/($G$3-$G$5)*-1)/343&gt;$AC$24,MAX($AE$31:AE98),AE98+((($M$3-$M$5)/($G$3-$G$5)*-1))/343),MAX($AE$31:AE98)))</f>
        <v>1.4258802422067738</v>
      </c>
      <c r="AF99" s="61">
        <f t="shared" si="12"/>
        <v>-50592.95806234581</v>
      </c>
      <c r="AG99" s="61">
        <f t="shared" ref="AG99" si="199">IF($M$18&gt;($M$3-$M$5)/-($G$3-$G$5),"",IF(AE99="","",AE99*$G$3+$M$3))</f>
        <v>117870.59878896613</v>
      </c>
    </row>
    <row r="100" spans="1:33" x14ac:dyDescent="0.55000000000000004">
      <c r="A100" s="11"/>
      <c r="B100" s="11"/>
      <c r="C100" s="11"/>
      <c r="D100" s="11"/>
      <c r="E100" s="11"/>
      <c r="F100" s="11"/>
      <c r="G100" s="11"/>
      <c r="H100" s="11"/>
      <c r="I100" s="11"/>
      <c r="J100" s="21"/>
      <c r="K100" s="21"/>
      <c r="L100" s="57"/>
      <c r="M100" s="57"/>
      <c r="N100" s="63"/>
      <c r="O100" s="57"/>
      <c r="P100" s="57"/>
      <c r="Q100" s="58"/>
      <c r="R100" s="57"/>
      <c r="S100" s="57"/>
      <c r="T100" s="11"/>
      <c r="U100" s="11"/>
      <c r="V100" s="11"/>
      <c r="W100" s="11"/>
      <c r="X100" s="11"/>
      <c r="Y100" s="11"/>
      <c r="Z100" s="11"/>
      <c r="AA100" s="11"/>
      <c r="AB100" s="11"/>
      <c r="AC100" s="60">
        <f t="shared" ref="AC100" si="200">IFERROR(AC99,"")</f>
        <v>11.425880242206784</v>
      </c>
      <c r="AD100" s="61">
        <f t="shared" ref="AD100" si="201">IF(AC100="","",AC100*$G$3+$M$3)</f>
        <v>67870.598788966076</v>
      </c>
      <c r="AE100" s="60">
        <f t="shared" ref="AE100" si="202">IFERROR(AE99,"")</f>
        <v>1.4258802422067738</v>
      </c>
      <c r="AF100" s="61">
        <f t="shared" ref="AF100:AG100" si="203">IF($M$18&gt;($M$3-$M$5)/-($G$3-$G$5),"",IF(AE100="","",$P$21))</f>
        <v>18000</v>
      </c>
      <c r="AG100" s="61">
        <f t="shared" si="203"/>
        <v>18000</v>
      </c>
    </row>
    <row r="101" spans="1:33" x14ac:dyDescent="0.55000000000000004">
      <c r="A101" s="11"/>
      <c r="B101" s="11"/>
      <c r="C101" s="11"/>
      <c r="D101" s="11"/>
      <c r="E101" s="11"/>
      <c r="F101" s="11"/>
      <c r="G101" s="11"/>
      <c r="H101" s="11"/>
      <c r="I101" s="11"/>
      <c r="J101" s="21"/>
      <c r="K101" s="21"/>
      <c r="L101" s="57"/>
      <c r="M101" s="57"/>
      <c r="N101" s="63"/>
      <c r="O101" s="57"/>
      <c r="P101" s="57"/>
      <c r="Q101" s="58"/>
      <c r="R101" s="57"/>
      <c r="S101" s="57"/>
      <c r="T101" s="11"/>
      <c r="U101" s="11"/>
      <c r="V101" s="11"/>
      <c r="W101" s="11"/>
      <c r="X101" s="11"/>
      <c r="Y101" s="11"/>
      <c r="Z101" s="11"/>
      <c r="AA101" s="11"/>
      <c r="AB101" s="11"/>
      <c r="AC101" s="60">
        <f>IF($M$18&gt;($M$3-$M$5)/-($G$3-$G$5),AC100+($M$18-($M$3-$M$5)/-($G$3-$G$5))/342,IFERROR(IF(AC100+((($M$3-$M$5)/($G$3-$G$5)*-1)-$M$18)/343&gt;($M$3-$M$5)/-($G$3-$G$5),MAX($AC$31:AC100),AC100+((($M$3-$M$5)/($G$3-$G$5)*-1))/343),MAX($AC$31:AC100)))</f>
        <v>11.467817896389336</v>
      </c>
      <c r="AD101" s="61">
        <f t="shared" ref="AD101" si="204">IF(AC101="","",AC101*$G$5+$M$5)</f>
        <v>29742.543171114696</v>
      </c>
      <c r="AE101" s="60">
        <f>IF($M$18&gt;($M$3-$M$5)/-($G$3-$G$5),"",IFERROR(IF(AE100+(($M$3-$M$5)/($G$3-$G$5)*-1)/343&gt;$AC$24,MAX($AE$31:AE100),AE100+((($M$3-$M$5)/($G$3-$G$5)*-1))/343),MAX($AE$31:AE100)))</f>
        <v>1.467817896389326</v>
      </c>
      <c r="AF101" s="61">
        <f t="shared" ref="AF101:AF163" si="205">IF($M$18&gt;($M$3-$M$5)/-($G$3-$G$5),"",IF(AE101="","",AE101*$G$5+$M$5))</f>
        <v>-50257.456828885392</v>
      </c>
      <c r="AG101" s="61">
        <f t="shared" ref="AG101" si="206">IF($M$18&gt;($M$3-$M$5)/-($G$3-$G$5),"",IF(AE101="","",AE101*$G$3+$M$3))</f>
        <v>117660.91051805337</v>
      </c>
    </row>
    <row r="102" spans="1:33" x14ac:dyDescent="0.55000000000000004">
      <c r="A102" s="11"/>
      <c r="B102" s="11"/>
      <c r="C102" s="11"/>
      <c r="D102" s="11"/>
      <c r="E102" s="11"/>
      <c r="F102" s="11"/>
      <c r="G102" s="11"/>
      <c r="H102" s="11"/>
      <c r="I102" s="11"/>
      <c r="J102" s="21"/>
      <c r="K102" s="21"/>
      <c r="L102" s="57"/>
      <c r="M102" s="57"/>
      <c r="N102" s="63"/>
      <c r="O102" s="57"/>
      <c r="P102" s="57"/>
      <c r="Q102" s="58"/>
      <c r="R102" s="57"/>
      <c r="S102" s="57"/>
      <c r="T102" s="11"/>
      <c r="U102" s="11"/>
      <c r="V102" s="11"/>
      <c r="W102" s="11"/>
      <c r="X102" s="11"/>
      <c r="Y102" s="11"/>
      <c r="Z102" s="11"/>
      <c r="AA102" s="11"/>
      <c r="AB102" s="11"/>
      <c r="AC102" s="60">
        <f t="shared" ref="AC102" si="207">IFERROR(AC101,"")</f>
        <v>11.467817896389336</v>
      </c>
      <c r="AD102" s="61">
        <f t="shared" ref="AD102" si="208">IF(AC102="","",AC102*$G$3+$M$3)</f>
        <v>67660.910518053308</v>
      </c>
      <c r="AE102" s="60">
        <f t="shared" ref="AE102" si="209">IFERROR(AE101,"")</f>
        <v>1.467817896389326</v>
      </c>
      <c r="AF102" s="61">
        <f t="shared" ref="AF102:AG102" si="210">IF($M$18&gt;($M$3-$M$5)/-($G$3-$G$5),"",IF(AE102="","",$P$21))</f>
        <v>18000</v>
      </c>
      <c r="AG102" s="61">
        <f t="shared" si="210"/>
        <v>18000</v>
      </c>
    </row>
    <row r="103" spans="1:33" x14ac:dyDescent="0.55000000000000004">
      <c r="A103" s="11"/>
      <c r="B103" s="11"/>
      <c r="C103" s="11"/>
      <c r="D103" s="11"/>
      <c r="E103" s="11"/>
      <c r="F103" s="11"/>
      <c r="G103" s="11"/>
      <c r="H103" s="11"/>
      <c r="I103" s="11"/>
      <c r="J103" s="21"/>
      <c r="K103" s="21"/>
      <c r="L103" s="57"/>
      <c r="M103" s="57"/>
      <c r="N103" s="63"/>
      <c r="O103" s="57"/>
      <c r="P103" s="57"/>
      <c r="Q103" s="58"/>
      <c r="R103" s="57"/>
      <c r="S103" s="57"/>
      <c r="T103" s="11"/>
      <c r="U103" s="11"/>
      <c r="V103" s="11"/>
      <c r="W103" s="11"/>
      <c r="X103" s="11"/>
      <c r="Y103" s="11"/>
      <c r="Z103" s="11"/>
      <c r="AA103" s="11"/>
      <c r="AB103" s="11"/>
      <c r="AC103" s="60">
        <f>IF($M$18&gt;($M$3-$M$5)/-($G$3-$G$5),AC102+($M$18-($M$3-$M$5)/-($G$3-$G$5))/342,IFERROR(IF(AC102+((($M$3-$M$5)/($G$3-$G$5)*-1)-$M$18)/343&gt;($M$3-$M$5)/-($G$3-$G$5),MAX($AC$31:AC102),AC102+((($M$3-$M$5)/($G$3-$G$5)*-1))/343),MAX($AC$31:AC102)))</f>
        <v>11.509755550571889</v>
      </c>
      <c r="AD103" s="61">
        <f t="shared" ref="AD103" si="211">IF(AC103="","",AC103*$G$5+$M$5)</f>
        <v>30078.044404575106</v>
      </c>
      <c r="AE103" s="60">
        <f>IF($M$18&gt;($M$3-$M$5)/-($G$3-$G$5),"",IFERROR(IF(AE102+(($M$3-$M$5)/($G$3-$G$5)*-1)/343&gt;$AC$24,MAX($AE$31:AE102),AE102+((($M$3-$M$5)/($G$3-$G$5)*-1))/343),MAX($AE$31:AE102)))</f>
        <v>1.5097555505718783</v>
      </c>
      <c r="AF103" s="61">
        <f t="shared" si="205"/>
        <v>-49921.955595424974</v>
      </c>
      <c r="AG103" s="61">
        <f t="shared" ref="AG103" si="212">IF($M$18&gt;($M$3-$M$5)/-($G$3-$G$5),"",IF(AE103="","",AE103*$G$3+$M$3))</f>
        <v>117451.22224714061</v>
      </c>
    </row>
    <row r="104" spans="1:33" x14ac:dyDescent="0.55000000000000004">
      <c r="A104" s="11"/>
      <c r="B104" s="11"/>
      <c r="C104" s="11"/>
      <c r="D104" s="11"/>
      <c r="E104" s="11"/>
      <c r="F104" s="11"/>
      <c r="G104" s="11"/>
      <c r="H104" s="11"/>
      <c r="I104" s="11"/>
      <c r="J104" s="21"/>
      <c r="K104" s="21"/>
      <c r="L104" s="57"/>
      <c r="M104" s="57"/>
      <c r="N104" s="63"/>
      <c r="O104" s="57"/>
      <c r="P104" s="57"/>
      <c r="Q104" s="58"/>
      <c r="R104" s="57"/>
      <c r="S104" s="57"/>
      <c r="T104" s="11"/>
      <c r="U104" s="11"/>
      <c r="V104" s="11"/>
      <c r="W104" s="11"/>
      <c r="X104" s="11"/>
      <c r="Y104" s="11"/>
      <c r="Z104" s="11"/>
      <c r="AA104" s="11"/>
      <c r="AB104" s="11"/>
      <c r="AC104" s="60">
        <f t="shared" ref="AC104" si="213">IFERROR(AC103,"")</f>
        <v>11.509755550571889</v>
      </c>
      <c r="AD104" s="61">
        <f t="shared" ref="AD104" si="214">IF(AC104="","",AC104*$G$3+$M$3)</f>
        <v>67451.222247140555</v>
      </c>
      <c r="AE104" s="60">
        <f t="shared" ref="AE104" si="215">IFERROR(AE103,"")</f>
        <v>1.5097555505718783</v>
      </c>
      <c r="AF104" s="61">
        <f t="shared" ref="AF104:AG104" si="216">IF($M$18&gt;($M$3-$M$5)/-($G$3-$G$5),"",IF(AE104="","",$P$21))</f>
        <v>18000</v>
      </c>
      <c r="AG104" s="61">
        <f t="shared" si="216"/>
        <v>18000</v>
      </c>
    </row>
    <row r="105" spans="1:33" x14ac:dyDescent="0.55000000000000004">
      <c r="A105" s="11"/>
      <c r="B105" s="11"/>
      <c r="C105" s="11"/>
      <c r="D105" s="11"/>
      <c r="E105" s="11"/>
      <c r="F105" s="11"/>
      <c r="G105" s="11"/>
      <c r="H105" s="11"/>
      <c r="I105" s="11"/>
      <c r="J105" s="21"/>
      <c r="K105" s="21"/>
      <c r="L105" s="57"/>
      <c r="M105" s="57"/>
      <c r="N105" s="63"/>
      <c r="O105" s="57"/>
      <c r="P105" s="57"/>
      <c r="Q105" s="58"/>
      <c r="R105" s="57"/>
      <c r="S105" s="57"/>
      <c r="T105" s="11"/>
      <c r="U105" s="11"/>
      <c r="V105" s="11"/>
      <c r="W105" s="11"/>
      <c r="X105" s="11"/>
      <c r="Y105" s="11"/>
      <c r="Z105" s="11"/>
      <c r="AA105" s="11"/>
      <c r="AB105" s="11"/>
      <c r="AC105" s="60">
        <f>IF($M$18&gt;($M$3-$M$5)/-($G$3-$G$5),AC104+($M$18-($M$3-$M$5)/-($G$3-$G$5))/342,IFERROR(IF(AC104+((($M$3-$M$5)/($G$3-$G$5)*-1)-$M$18)/343&gt;($M$3-$M$5)/-($G$3-$G$5),MAX($AC$31:AC104),AC104+((($M$3-$M$5)/($G$3-$G$5)*-1))/343),MAX($AC$31:AC104)))</f>
        <v>11.551693204754441</v>
      </c>
      <c r="AD105" s="61">
        <f t="shared" ref="AD105" si="217">IF(AC105="","",AC105*$G$5+$M$5)</f>
        <v>30413.545638035532</v>
      </c>
      <c r="AE105" s="60">
        <f>IF($M$18&gt;($M$3-$M$5)/-($G$3-$G$5),"",IFERROR(IF(AE104+(($M$3-$M$5)/($G$3-$G$5)*-1)/343&gt;$AC$24,MAX($AE$31:AE104),AE104+((($M$3-$M$5)/($G$3-$G$5)*-1))/343),MAX($AE$31:AE104)))</f>
        <v>1.5516932047544305</v>
      </c>
      <c r="AF105" s="61">
        <f t="shared" si="205"/>
        <v>-49586.454361964556</v>
      </c>
      <c r="AG105" s="61">
        <f t="shared" ref="AG105" si="218">IF($M$18&gt;($M$3-$M$5)/-($G$3-$G$5),"",IF(AE105="","",AE105*$G$3+$M$3))</f>
        <v>117241.53397622785</v>
      </c>
    </row>
    <row r="106" spans="1:33" x14ac:dyDescent="0.55000000000000004">
      <c r="A106" s="11"/>
      <c r="B106" s="11"/>
      <c r="C106" s="11"/>
      <c r="D106" s="11"/>
      <c r="E106" s="11"/>
      <c r="F106" s="11"/>
      <c r="G106" s="11"/>
      <c r="H106" s="11"/>
      <c r="I106" s="11"/>
      <c r="J106" s="21"/>
      <c r="K106" s="21"/>
      <c r="L106" s="57"/>
      <c r="M106" s="57"/>
      <c r="N106" s="63"/>
      <c r="O106" s="57"/>
      <c r="P106" s="57"/>
      <c r="Q106" s="58"/>
      <c r="R106" s="57"/>
      <c r="S106" s="57"/>
      <c r="T106" s="11"/>
      <c r="U106" s="11"/>
      <c r="V106" s="11"/>
      <c r="W106" s="11"/>
      <c r="X106" s="11"/>
      <c r="Y106" s="11"/>
      <c r="Z106" s="11"/>
      <c r="AA106" s="11"/>
      <c r="AB106" s="11"/>
      <c r="AC106" s="60">
        <f t="shared" ref="AC106" si="219">IFERROR(AC105,"")</f>
        <v>11.551693204754441</v>
      </c>
      <c r="AD106" s="61">
        <f t="shared" ref="AD106" si="220">IF(AC106="","",AC106*$G$3+$M$3)</f>
        <v>67241.533976227802</v>
      </c>
      <c r="AE106" s="60">
        <f t="shared" ref="AE106" si="221">IFERROR(AE105,"")</f>
        <v>1.5516932047544305</v>
      </c>
      <c r="AF106" s="61">
        <f t="shared" ref="AF106:AG106" si="222">IF($M$18&gt;($M$3-$M$5)/-($G$3-$G$5),"",IF(AE106="","",$P$21))</f>
        <v>18000</v>
      </c>
      <c r="AG106" s="61">
        <f t="shared" si="222"/>
        <v>18000</v>
      </c>
    </row>
    <row r="107" spans="1:33" x14ac:dyDescent="0.55000000000000004">
      <c r="A107" s="11"/>
      <c r="B107" s="11"/>
      <c r="C107" s="11"/>
      <c r="D107" s="11"/>
      <c r="E107" s="11"/>
      <c r="F107" s="11"/>
      <c r="G107" s="11"/>
      <c r="H107" s="11"/>
      <c r="I107" s="11"/>
      <c r="J107" s="21"/>
      <c r="K107" s="21"/>
      <c r="L107" s="57"/>
      <c r="M107" s="57"/>
      <c r="N107" s="63"/>
      <c r="O107" s="57"/>
      <c r="P107" s="57"/>
      <c r="Q107" s="58"/>
      <c r="R107" s="57"/>
      <c r="S107" s="57"/>
      <c r="T107" s="11"/>
      <c r="U107" s="11"/>
      <c r="V107" s="11"/>
      <c r="W107" s="11"/>
      <c r="X107" s="11"/>
      <c r="Y107" s="11"/>
      <c r="Z107" s="11"/>
      <c r="AA107" s="11"/>
      <c r="AB107" s="11"/>
      <c r="AC107" s="60">
        <f>IF($M$18&gt;($M$3-$M$5)/-($G$3-$G$5),AC106+($M$18-($M$3-$M$5)/-($G$3-$G$5))/342,IFERROR(IF(AC106+((($M$3-$M$5)/($G$3-$G$5)*-1)-$M$18)/343&gt;($M$3-$M$5)/-($G$3-$G$5),MAX($AC$31:AC106),AC106+((($M$3-$M$5)/($G$3-$G$5)*-1))/343),MAX($AC$31:AC106)))</f>
        <v>11.593630858936994</v>
      </c>
      <c r="AD107" s="61">
        <f t="shared" ref="AD107" si="223">IF(AC107="","",AC107*$G$5+$M$5)</f>
        <v>30749.046871495942</v>
      </c>
      <c r="AE107" s="60">
        <f>IF($M$18&gt;($M$3-$M$5)/-($G$3-$G$5),"",IFERROR(IF(AE106+(($M$3-$M$5)/($G$3-$G$5)*-1)/343&gt;$AC$24,MAX($AE$31:AE106),AE106+((($M$3-$M$5)/($G$3-$G$5)*-1))/343),MAX($AE$31:AE106)))</f>
        <v>1.5936308589369828</v>
      </c>
      <c r="AF107" s="61">
        <f t="shared" si="205"/>
        <v>-49250.953128504138</v>
      </c>
      <c r="AG107" s="61">
        <f t="shared" ref="AG107" si="224">IF($M$18&gt;($M$3-$M$5)/-($G$3-$G$5),"",IF(AE107="","",AE107*$G$3+$M$3))</f>
        <v>117031.84570531509</v>
      </c>
    </row>
    <row r="108" spans="1:33" x14ac:dyDescent="0.55000000000000004">
      <c r="A108" s="11"/>
      <c r="B108" s="11"/>
      <c r="C108" s="11"/>
      <c r="D108" s="11"/>
      <c r="E108" s="11"/>
      <c r="F108" s="11"/>
      <c r="G108" s="11"/>
      <c r="H108" s="11"/>
      <c r="I108" s="11"/>
      <c r="J108" s="21"/>
      <c r="K108" s="21"/>
      <c r="L108" s="57"/>
      <c r="M108" s="57"/>
      <c r="N108" s="63"/>
      <c r="O108" s="57"/>
      <c r="P108" s="57"/>
      <c r="Q108" s="58"/>
      <c r="R108" s="57"/>
      <c r="S108" s="57"/>
      <c r="T108" s="11"/>
      <c r="U108" s="11"/>
      <c r="V108" s="11"/>
      <c r="W108" s="11"/>
      <c r="X108" s="11"/>
      <c r="Y108" s="11"/>
      <c r="Z108" s="11"/>
      <c r="AA108" s="11"/>
      <c r="AB108" s="11"/>
      <c r="AC108" s="60">
        <f t="shared" ref="AC108" si="225">IFERROR(AC107,"")</f>
        <v>11.593630858936994</v>
      </c>
      <c r="AD108" s="61">
        <f t="shared" ref="AD108" si="226">IF(AC108="","",AC108*$G$3+$M$3)</f>
        <v>67031.845705315034</v>
      </c>
      <c r="AE108" s="60">
        <f t="shared" ref="AE108" si="227">IFERROR(AE107,"")</f>
        <v>1.5936308589369828</v>
      </c>
      <c r="AF108" s="61">
        <f t="shared" ref="AF108:AG108" si="228">IF($M$18&gt;($M$3-$M$5)/-($G$3-$G$5),"",IF(AE108="","",$P$21))</f>
        <v>18000</v>
      </c>
      <c r="AG108" s="61">
        <f t="shared" si="228"/>
        <v>18000</v>
      </c>
    </row>
    <row r="109" spans="1:33" x14ac:dyDescent="0.55000000000000004">
      <c r="A109" s="11"/>
      <c r="B109" s="11"/>
      <c r="C109" s="11"/>
      <c r="D109" s="11"/>
      <c r="E109" s="11"/>
      <c r="F109" s="11"/>
      <c r="G109" s="11"/>
      <c r="H109" s="11"/>
      <c r="I109" s="11"/>
      <c r="J109" s="21"/>
      <c r="K109" s="21"/>
      <c r="L109" s="57"/>
      <c r="M109" s="57"/>
      <c r="N109" s="63"/>
      <c r="O109" s="57"/>
      <c r="P109" s="57"/>
      <c r="Q109" s="58"/>
      <c r="R109" s="57"/>
      <c r="S109" s="57"/>
      <c r="T109" s="11"/>
      <c r="U109" s="11"/>
      <c r="V109" s="11"/>
      <c r="W109" s="11"/>
      <c r="X109" s="11"/>
      <c r="Y109" s="11"/>
      <c r="Z109" s="11"/>
      <c r="AA109" s="11"/>
      <c r="AB109" s="11"/>
      <c r="AC109" s="60">
        <f>IF($M$18&gt;($M$3-$M$5)/-($G$3-$G$5),AC108+($M$18-($M$3-$M$5)/-($G$3-$G$5))/342,IFERROR(IF(AC108+((($M$3-$M$5)/($G$3-$G$5)*-1)-$M$18)/343&gt;($M$3-$M$5)/-($G$3-$G$5),MAX($AC$31:AC108),AC108+((($M$3-$M$5)/($G$3-$G$5)*-1))/343),MAX($AC$31:AC108)))</f>
        <v>11.635568513119546</v>
      </c>
      <c r="AD109" s="61">
        <f t="shared" ref="AD109" si="229">IF(AC109="","",AC109*$G$5+$M$5)</f>
        <v>31084.548104956368</v>
      </c>
      <c r="AE109" s="60">
        <f>IF($M$18&gt;($M$3-$M$5)/-($G$3-$G$5),"",IFERROR(IF(AE108+(($M$3-$M$5)/($G$3-$G$5)*-1)/343&gt;$AC$24,MAX($AE$31:AE108),AE108+((($M$3-$M$5)/($G$3-$G$5)*-1))/343),MAX($AE$31:AE108)))</f>
        <v>1.635568513119535</v>
      </c>
      <c r="AF109" s="61">
        <f t="shared" si="205"/>
        <v>-48915.45189504372</v>
      </c>
      <c r="AG109" s="61">
        <f t="shared" ref="AG109" si="230">IF($M$18&gt;($M$3-$M$5)/-($G$3-$G$5),"",IF(AE109="","",AE109*$G$3+$M$3))</f>
        <v>116822.15743440232</v>
      </c>
    </row>
    <row r="110" spans="1:33" x14ac:dyDescent="0.55000000000000004">
      <c r="A110" s="11"/>
      <c r="B110" s="11"/>
      <c r="C110" s="11"/>
      <c r="D110" s="11"/>
      <c r="E110" s="11"/>
      <c r="F110" s="11"/>
      <c r="G110" s="11"/>
      <c r="H110" s="11"/>
      <c r="I110" s="11"/>
      <c r="J110" s="21"/>
      <c r="K110" s="21"/>
      <c r="L110" s="57"/>
      <c r="M110" s="57"/>
      <c r="N110" s="63"/>
      <c r="O110" s="57"/>
      <c r="P110" s="57"/>
      <c r="Q110" s="58"/>
      <c r="R110" s="57"/>
      <c r="S110" s="57"/>
      <c r="T110" s="11"/>
      <c r="U110" s="11"/>
      <c r="V110" s="11"/>
      <c r="W110" s="11"/>
      <c r="X110" s="11"/>
      <c r="Y110" s="11"/>
      <c r="Z110" s="11"/>
      <c r="AA110" s="11"/>
      <c r="AB110" s="11"/>
      <c r="AC110" s="60">
        <f t="shared" ref="AC110" si="231">IFERROR(AC109,"")</f>
        <v>11.635568513119546</v>
      </c>
      <c r="AD110" s="61">
        <f t="shared" ref="AD110" si="232">IF(AC110="","",AC110*$G$3+$M$3)</f>
        <v>66822.157434402267</v>
      </c>
      <c r="AE110" s="60">
        <f t="shared" ref="AE110" si="233">IFERROR(AE109,"")</f>
        <v>1.635568513119535</v>
      </c>
      <c r="AF110" s="61">
        <f t="shared" ref="AF110:AG110" si="234">IF($M$18&gt;($M$3-$M$5)/-($G$3-$G$5),"",IF(AE110="","",$P$21))</f>
        <v>18000</v>
      </c>
      <c r="AG110" s="61">
        <f t="shared" si="234"/>
        <v>18000</v>
      </c>
    </row>
    <row r="111" spans="1:33" x14ac:dyDescent="0.55000000000000004">
      <c r="A111" s="11"/>
      <c r="B111" s="11"/>
      <c r="C111" s="11"/>
      <c r="D111" s="11"/>
      <c r="E111" s="11"/>
      <c r="F111" s="11"/>
      <c r="G111" s="11"/>
      <c r="H111" s="11"/>
      <c r="I111" s="11"/>
      <c r="J111" s="21"/>
      <c r="K111" s="21"/>
      <c r="L111" s="57"/>
      <c r="M111" s="57"/>
      <c r="N111" s="63"/>
      <c r="O111" s="57"/>
      <c r="P111" s="57"/>
      <c r="Q111" s="58"/>
      <c r="R111" s="57"/>
      <c r="S111" s="57"/>
      <c r="T111" s="11"/>
      <c r="U111" s="11"/>
      <c r="V111" s="11"/>
      <c r="W111" s="11"/>
      <c r="X111" s="11"/>
      <c r="Y111" s="11"/>
      <c r="Z111" s="11"/>
      <c r="AA111" s="11"/>
      <c r="AB111" s="11"/>
      <c r="AC111" s="60">
        <f>IF($M$18&gt;($M$3-$M$5)/-($G$3-$G$5),AC110+($M$18-($M$3-$M$5)/-($G$3-$G$5))/342,IFERROR(IF(AC110+((($M$3-$M$5)/($G$3-$G$5)*-1)-$M$18)/343&gt;($M$3-$M$5)/-($G$3-$G$5),MAX($AC$31:AC110),AC110+((($M$3-$M$5)/($G$3-$G$5)*-1))/343),MAX($AC$31:AC110)))</f>
        <v>11.677506167302099</v>
      </c>
      <c r="AD111" s="61">
        <f t="shared" ref="AD111" si="235">IF(AC111="","",AC111*$G$5+$M$5)</f>
        <v>31420.049338416793</v>
      </c>
      <c r="AE111" s="60">
        <f>IF($M$18&gt;($M$3-$M$5)/-($G$3-$G$5),"",IFERROR(IF(AE110+(($M$3-$M$5)/($G$3-$G$5)*-1)/343&gt;$AC$24,MAX($AE$31:AE110),AE110+((($M$3-$M$5)/($G$3-$G$5)*-1))/343),MAX($AE$31:AE110)))</f>
        <v>1.6775061673020872</v>
      </c>
      <c r="AF111" s="61">
        <f t="shared" si="205"/>
        <v>-48579.950661583302</v>
      </c>
      <c r="AG111" s="61">
        <f t="shared" ref="AG111" si="236">IF($M$18&gt;($M$3-$M$5)/-($G$3-$G$5),"",IF(AE111="","",AE111*$G$3+$M$3))</f>
        <v>116612.46916348956</v>
      </c>
    </row>
    <row r="112" spans="1:33" x14ac:dyDescent="0.55000000000000004">
      <c r="A112" s="11"/>
      <c r="B112" s="11"/>
      <c r="C112" s="11"/>
      <c r="D112" s="11"/>
      <c r="E112" s="11"/>
      <c r="F112" s="11"/>
      <c r="G112" s="11"/>
      <c r="H112" s="11"/>
      <c r="I112" s="11"/>
      <c r="J112" s="21"/>
      <c r="K112" s="21"/>
      <c r="L112" s="57"/>
      <c r="M112" s="57"/>
      <c r="N112" s="63"/>
      <c r="O112" s="57"/>
      <c r="P112" s="57"/>
      <c r="Q112" s="58"/>
      <c r="R112" s="57"/>
      <c r="S112" s="57"/>
      <c r="T112" s="11"/>
      <c r="U112" s="11"/>
      <c r="V112" s="11"/>
      <c r="W112" s="11"/>
      <c r="X112" s="11"/>
      <c r="Y112" s="11"/>
      <c r="Z112" s="11"/>
      <c r="AA112" s="11"/>
      <c r="AB112" s="11"/>
      <c r="AC112" s="60">
        <f t="shared" ref="AC112" si="237">IFERROR(AC111,"")</f>
        <v>11.677506167302099</v>
      </c>
      <c r="AD112" s="61">
        <f t="shared" ref="AD112" si="238">IF(AC112="","",AC112*$G$3+$M$3)</f>
        <v>66612.469163489499</v>
      </c>
      <c r="AE112" s="60">
        <f t="shared" ref="AE112" si="239">IFERROR(AE111,"")</f>
        <v>1.6775061673020872</v>
      </c>
      <c r="AF112" s="61">
        <f t="shared" ref="AF112:AG112" si="240">IF($M$18&gt;($M$3-$M$5)/-($G$3-$G$5),"",IF(AE112="","",$P$21))</f>
        <v>18000</v>
      </c>
      <c r="AG112" s="61">
        <f t="shared" si="240"/>
        <v>18000</v>
      </c>
    </row>
    <row r="113" spans="1:33" x14ac:dyDescent="0.55000000000000004">
      <c r="A113" s="11"/>
      <c r="B113" s="11"/>
      <c r="C113" s="11"/>
      <c r="D113" s="11"/>
      <c r="E113" s="11"/>
      <c r="F113" s="11"/>
      <c r="G113" s="11"/>
      <c r="H113" s="11"/>
      <c r="I113" s="11"/>
      <c r="J113" s="21"/>
      <c r="K113" s="21"/>
      <c r="L113" s="57"/>
      <c r="M113" s="57"/>
      <c r="N113" s="63"/>
      <c r="O113" s="57"/>
      <c r="P113" s="57"/>
      <c r="Q113" s="58"/>
      <c r="R113" s="57"/>
      <c r="S113" s="57"/>
      <c r="T113" s="11"/>
      <c r="U113" s="11"/>
      <c r="V113" s="11"/>
      <c r="W113" s="11"/>
      <c r="X113" s="11"/>
      <c r="Y113" s="11"/>
      <c r="Z113" s="11"/>
      <c r="AA113" s="11"/>
      <c r="AB113" s="11"/>
      <c r="AC113" s="60">
        <f>IF($M$18&gt;($M$3-$M$5)/-($G$3-$G$5),AC112+($M$18-($M$3-$M$5)/-($G$3-$G$5))/342,IFERROR(IF(AC112+((($M$3-$M$5)/($G$3-$G$5)*-1)-$M$18)/343&gt;($M$3-$M$5)/-($G$3-$G$5),MAX($AC$31:AC112),AC112+((($M$3-$M$5)/($G$3-$G$5)*-1))/343),MAX($AC$31:AC112)))</f>
        <v>11.719443821484651</v>
      </c>
      <c r="AD113" s="61">
        <f t="shared" ref="AD113" si="241">IF(AC113="","",AC113*$G$5+$M$5)</f>
        <v>31755.550571877204</v>
      </c>
      <c r="AE113" s="60">
        <f>IF($M$18&gt;($M$3-$M$5)/-($G$3-$G$5),"",IFERROR(IF(AE112+(($M$3-$M$5)/($G$3-$G$5)*-1)/343&gt;$AC$24,MAX($AE$31:AE112),AE112+((($M$3-$M$5)/($G$3-$G$5)*-1))/343),MAX($AE$31:AE112)))</f>
        <v>1.7194438214846395</v>
      </c>
      <c r="AF113" s="61">
        <f t="shared" si="205"/>
        <v>-48244.449428122884</v>
      </c>
      <c r="AG113" s="61">
        <f t="shared" ref="AG113" si="242">IF($M$18&gt;($M$3-$M$5)/-($G$3-$G$5),"",IF(AE113="","",AE113*$G$3+$M$3))</f>
        <v>116402.7808925768</v>
      </c>
    </row>
    <row r="114" spans="1:33" x14ac:dyDescent="0.55000000000000004">
      <c r="A114" s="11"/>
      <c r="B114" s="11"/>
      <c r="C114" s="11"/>
      <c r="D114" s="11"/>
      <c r="E114" s="11"/>
      <c r="F114" s="11"/>
      <c r="G114" s="11"/>
      <c r="H114" s="11"/>
      <c r="I114" s="11"/>
      <c r="J114" s="21"/>
      <c r="K114" s="21"/>
      <c r="L114" s="57"/>
      <c r="M114" s="57"/>
      <c r="N114" s="63"/>
      <c r="O114" s="57"/>
      <c r="P114" s="57"/>
      <c r="Q114" s="58"/>
      <c r="R114" s="57"/>
      <c r="S114" s="57"/>
      <c r="T114" s="11"/>
      <c r="U114" s="11"/>
      <c r="V114" s="11"/>
      <c r="W114" s="11"/>
      <c r="X114" s="11"/>
      <c r="Y114" s="11"/>
      <c r="Z114" s="11"/>
      <c r="AA114" s="11"/>
      <c r="AB114" s="11"/>
      <c r="AC114" s="60">
        <f t="shared" ref="AC114" si="243">IFERROR(AC113,"")</f>
        <v>11.719443821484651</v>
      </c>
      <c r="AD114" s="61">
        <f t="shared" ref="AD114" si="244">IF(AC114="","",AC114*$G$3+$M$3)</f>
        <v>66402.780892576746</v>
      </c>
      <c r="AE114" s="60">
        <f t="shared" ref="AE114" si="245">IFERROR(AE113,"")</f>
        <v>1.7194438214846395</v>
      </c>
      <c r="AF114" s="61">
        <f t="shared" ref="AF114:AG114" si="246">IF($M$18&gt;($M$3-$M$5)/-($G$3-$G$5),"",IF(AE114="","",$P$21))</f>
        <v>18000</v>
      </c>
      <c r="AG114" s="61">
        <f t="shared" si="246"/>
        <v>18000</v>
      </c>
    </row>
    <row r="115" spans="1:33" x14ac:dyDescent="0.55000000000000004">
      <c r="A115" s="11"/>
      <c r="B115" s="11"/>
      <c r="C115" s="11"/>
      <c r="D115" s="11"/>
      <c r="E115" s="11"/>
      <c r="F115" s="11"/>
      <c r="G115" s="11"/>
      <c r="H115" s="11"/>
      <c r="I115" s="11"/>
      <c r="J115" s="21"/>
      <c r="K115" s="21"/>
      <c r="L115" s="57"/>
      <c r="M115" s="57"/>
      <c r="N115" s="63"/>
      <c r="O115" s="57"/>
      <c r="P115" s="57"/>
      <c r="Q115" s="58"/>
      <c r="R115" s="57"/>
      <c r="S115" s="57"/>
      <c r="T115" s="11"/>
      <c r="U115" s="11"/>
      <c r="V115" s="11"/>
      <c r="W115" s="11"/>
      <c r="X115" s="11"/>
      <c r="Y115" s="11"/>
      <c r="Z115" s="11"/>
      <c r="AA115" s="11"/>
      <c r="AB115" s="11"/>
      <c r="AC115" s="60">
        <f>IF($M$18&gt;($M$3-$M$5)/-($G$3-$G$5),AC114+($M$18-($M$3-$M$5)/-($G$3-$G$5))/342,IFERROR(IF(AC114+((($M$3-$M$5)/($G$3-$G$5)*-1)-$M$18)/343&gt;($M$3-$M$5)/-($G$3-$G$5),MAX($AC$31:AC114),AC114+((($M$3-$M$5)/($G$3-$G$5)*-1))/343),MAX($AC$31:AC114)))</f>
        <v>11.761381475667203</v>
      </c>
      <c r="AD115" s="61">
        <f t="shared" ref="AD115" si="247">IF(AC115="","",AC115*$G$5+$M$5)</f>
        <v>32091.051805337629</v>
      </c>
      <c r="AE115" s="60">
        <f>IF($M$18&gt;($M$3-$M$5)/-($G$3-$G$5),"",IFERROR(IF(AE114+(($M$3-$M$5)/($G$3-$G$5)*-1)/343&gt;$AC$24,MAX($AE$31:AE114),AE114+((($M$3-$M$5)/($G$3-$G$5)*-1))/343),MAX($AE$31:AE114)))</f>
        <v>1.7613814756671917</v>
      </c>
      <c r="AF115" s="61">
        <f t="shared" si="205"/>
        <v>-47908.948194662466</v>
      </c>
      <c r="AG115" s="61">
        <f t="shared" ref="AG115" si="248">IF($M$18&gt;($M$3-$M$5)/-($G$3-$G$5),"",IF(AE115="","",AE115*$G$3+$M$3))</f>
        <v>116193.09262166404</v>
      </c>
    </row>
    <row r="116" spans="1:33" x14ac:dyDescent="0.55000000000000004">
      <c r="A116" s="11"/>
      <c r="B116" s="11"/>
      <c r="C116" s="11"/>
      <c r="D116" s="11"/>
      <c r="E116" s="11"/>
      <c r="F116" s="11"/>
      <c r="G116" s="11"/>
      <c r="H116" s="11"/>
      <c r="I116" s="11"/>
      <c r="J116" s="21"/>
      <c r="K116" s="21"/>
      <c r="L116" s="57"/>
      <c r="M116" s="57"/>
      <c r="N116" s="63"/>
      <c r="O116" s="57"/>
      <c r="P116" s="57"/>
      <c r="Q116" s="58"/>
      <c r="R116" s="57"/>
      <c r="S116" s="57"/>
      <c r="T116" s="11"/>
      <c r="U116" s="11"/>
      <c r="V116" s="11"/>
      <c r="W116" s="11"/>
      <c r="X116" s="11"/>
      <c r="Y116" s="11"/>
      <c r="Z116" s="11"/>
      <c r="AA116" s="11"/>
      <c r="AB116" s="11"/>
      <c r="AC116" s="60">
        <f t="shared" ref="AC116" si="249">IFERROR(AC115,"")</f>
        <v>11.761381475667203</v>
      </c>
      <c r="AD116" s="61">
        <f t="shared" ref="AD116" si="250">IF(AC116="","",AC116*$G$3+$M$3)</f>
        <v>66193.092621663993</v>
      </c>
      <c r="AE116" s="60">
        <f t="shared" ref="AE116" si="251">IFERROR(AE115,"")</f>
        <v>1.7613814756671917</v>
      </c>
      <c r="AF116" s="61">
        <f t="shared" ref="AF116:AG116" si="252">IF($M$18&gt;($M$3-$M$5)/-($G$3-$G$5),"",IF(AE116="","",$P$21))</f>
        <v>18000</v>
      </c>
      <c r="AG116" s="61">
        <f t="shared" si="252"/>
        <v>18000</v>
      </c>
    </row>
    <row r="117" spans="1:33" x14ac:dyDescent="0.55000000000000004">
      <c r="A117" s="11"/>
      <c r="B117" s="11"/>
      <c r="C117" s="11"/>
      <c r="D117" s="11"/>
      <c r="E117" s="11"/>
      <c r="F117" s="11"/>
      <c r="G117" s="11"/>
      <c r="H117" s="11"/>
      <c r="I117" s="11"/>
      <c r="J117" s="21"/>
      <c r="K117" s="21"/>
      <c r="L117" s="57"/>
      <c r="M117" s="57"/>
      <c r="N117" s="63"/>
      <c r="O117" s="57"/>
      <c r="P117" s="57"/>
      <c r="Q117" s="58"/>
      <c r="R117" s="57"/>
      <c r="S117" s="57"/>
      <c r="T117" s="11"/>
      <c r="U117" s="11"/>
      <c r="V117" s="11"/>
      <c r="W117" s="11"/>
      <c r="X117" s="11"/>
      <c r="Y117" s="11"/>
      <c r="Z117" s="11"/>
      <c r="AA117" s="11"/>
      <c r="AB117" s="11"/>
      <c r="AC117" s="60">
        <f>IF($M$18&gt;($M$3-$M$5)/-($G$3-$G$5),AC116+($M$18-($M$3-$M$5)/-($G$3-$G$5))/342,IFERROR(IF(AC116+((($M$3-$M$5)/($G$3-$G$5)*-1)-$M$18)/343&gt;($M$3-$M$5)/-($G$3-$G$5),MAX($AC$31:AC116),AC116+((($M$3-$M$5)/($G$3-$G$5)*-1))/343),MAX($AC$31:AC116)))</f>
        <v>11.803319129849756</v>
      </c>
      <c r="AD117" s="61">
        <f t="shared" ref="AD117" si="253">IF(AC117="","",AC117*$G$5+$M$5)</f>
        <v>32426.553038798054</v>
      </c>
      <c r="AE117" s="60">
        <f>IF($M$18&gt;($M$3-$M$5)/-($G$3-$G$5),"",IFERROR(IF(AE116+(($M$3-$M$5)/($G$3-$G$5)*-1)/343&gt;$AC$24,MAX($AE$31:AE116),AE116+((($M$3-$M$5)/($G$3-$G$5)*-1))/343),MAX($AE$31:AE116)))</f>
        <v>1.803319129849744</v>
      </c>
      <c r="AF117" s="61">
        <f t="shared" si="205"/>
        <v>-47573.446961202048</v>
      </c>
      <c r="AG117" s="61">
        <f t="shared" ref="AG117" si="254">IF($M$18&gt;($M$3-$M$5)/-($G$3-$G$5),"",IF(AE117="","",AE117*$G$3+$M$3))</f>
        <v>115983.40435075128</v>
      </c>
    </row>
    <row r="118" spans="1:33" x14ac:dyDescent="0.55000000000000004">
      <c r="A118" s="11"/>
      <c r="B118" s="11"/>
      <c r="C118" s="11"/>
      <c r="D118" s="11"/>
      <c r="E118" s="11"/>
      <c r="F118" s="11"/>
      <c r="G118" s="11"/>
      <c r="H118" s="11"/>
      <c r="I118" s="11"/>
      <c r="J118" s="21"/>
      <c r="K118" s="21"/>
      <c r="L118" s="57"/>
      <c r="M118" s="57"/>
      <c r="N118" s="63"/>
      <c r="O118" s="57"/>
      <c r="P118" s="57"/>
      <c r="Q118" s="58"/>
      <c r="R118" s="57"/>
      <c r="S118" s="57"/>
      <c r="T118" s="11"/>
      <c r="U118" s="11"/>
      <c r="V118" s="11"/>
      <c r="W118" s="11"/>
      <c r="X118" s="11"/>
      <c r="Y118" s="11"/>
      <c r="Z118" s="11"/>
      <c r="AA118" s="11"/>
      <c r="AB118" s="11"/>
      <c r="AC118" s="60">
        <f t="shared" ref="AC118" si="255">IFERROR(AC117,"")</f>
        <v>11.803319129849756</v>
      </c>
      <c r="AD118" s="61">
        <f t="shared" ref="AD118" si="256">IF(AC118="","",AC118*$G$3+$M$3)</f>
        <v>65983.404350751225</v>
      </c>
      <c r="AE118" s="60">
        <f t="shared" ref="AE118" si="257">IFERROR(AE117,"")</f>
        <v>1.803319129849744</v>
      </c>
      <c r="AF118" s="61">
        <f t="shared" ref="AF118:AG118" si="258">IF($M$18&gt;($M$3-$M$5)/-($G$3-$G$5),"",IF(AE118="","",$P$21))</f>
        <v>18000</v>
      </c>
      <c r="AG118" s="61">
        <f t="shared" si="258"/>
        <v>18000</v>
      </c>
    </row>
    <row r="119" spans="1:33" x14ac:dyDescent="0.55000000000000004">
      <c r="A119" s="11"/>
      <c r="B119" s="11"/>
      <c r="C119" s="11"/>
      <c r="D119" s="11"/>
      <c r="E119" s="11"/>
      <c r="F119" s="11"/>
      <c r="G119" s="11"/>
      <c r="H119" s="11"/>
      <c r="I119" s="11"/>
      <c r="J119" s="21"/>
      <c r="K119" s="21"/>
      <c r="L119" s="57"/>
      <c r="M119" s="57"/>
      <c r="N119" s="63"/>
      <c r="O119" s="57"/>
      <c r="P119" s="57"/>
      <c r="Q119" s="58"/>
      <c r="R119" s="57"/>
      <c r="S119" s="57"/>
      <c r="T119" s="11"/>
      <c r="U119" s="11"/>
      <c r="V119" s="11"/>
      <c r="W119" s="11"/>
      <c r="X119" s="11"/>
      <c r="Y119" s="11"/>
      <c r="Z119" s="11"/>
      <c r="AA119" s="11"/>
      <c r="AB119" s="11"/>
      <c r="AC119" s="60">
        <f>IF($M$18&gt;($M$3-$M$5)/-($G$3-$G$5),AC118+($M$18-($M$3-$M$5)/-($G$3-$G$5))/342,IFERROR(IF(AC118+((($M$3-$M$5)/($G$3-$G$5)*-1)-$M$18)/343&gt;($M$3-$M$5)/-($G$3-$G$5),MAX($AC$31:AC118),AC118+((($M$3-$M$5)/($G$3-$G$5)*-1))/343),MAX($AC$31:AC118)))</f>
        <v>11.845256784032308</v>
      </c>
      <c r="AD119" s="61">
        <f t="shared" ref="AD119" si="259">IF(AC119="","",AC119*$G$5+$M$5)</f>
        <v>32762.054272258465</v>
      </c>
      <c r="AE119" s="60">
        <f>IF($M$18&gt;($M$3-$M$5)/-($G$3-$G$5),"",IFERROR(IF(AE118+(($M$3-$M$5)/($G$3-$G$5)*-1)/343&gt;$AC$24,MAX($AE$31:AE118),AE118+((($M$3-$M$5)/($G$3-$G$5)*-1))/343),MAX($AE$31:AE118)))</f>
        <v>1.8452567840322962</v>
      </c>
      <c r="AF119" s="61">
        <f t="shared" si="205"/>
        <v>-47237.94572774163</v>
      </c>
      <c r="AG119" s="61">
        <f t="shared" ref="AG119" si="260">IF($M$18&gt;($M$3-$M$5)/-($G$3-$G$5),"",IF(AE119="","",AE119*$G$3+$M$3))</f>
        <v>115773.71607983852</v>
      </c>
    </row>
    <row r="120" spans="1:33" x14ac:dyDescent="0.55000000000000004">
      <c r="A120" s="11"/>
      <c r="B120" s="11"/>
      <c r="C120" s="11"/>
      <c r="D120" s="11"/>
      <c r="E120" s="11"/>
      <c r="F120" s="11"/>
      <c r="G120" s="11"/>
      <c r="H120" s="11"/>
      <c r="I120" s="11"/>
      <c r="J120" s="21"/>
      <c r="K120" s="21"/>
      <c r="L120" s="57"/>
      <c r="M120" s="57"/>
      <c r="N120" s="63"/>
      <c r="O120" s="57"/>
      <c r="P120" s="57"/>
      <c r="Q120" s="58"/>
      <c r="R120" s="57"/>
      <c r="S120" s="57"/>
      <c r="T120" s="11"/>
      <c r="U120" s="11"/>
      <c r="V120" s="11"/>
      <c r="W120" s="11"/>
      <c r="X120" s="11"/>
      <c r="Y120" s="11"/>
      <c r="Z120" s="11"/>
      <c r="AA120" s="11"/>
      <c r="AB120" s="11"/>
      <c r="AC120" s="60">
        <f t="shared" ref="AC120" si="261">IFERROR(AC119,"")</f>
        <v>11.845256784032308</v>
      </c>
      <c r="AD120" s="61">
        <f t="shared" ref="AD120" si="262">IF(AC120="","",AC120*$G$3+$M$3)</f>
        <v>65773.716079838458</v>
      </c>
      <c r="AE120" s="60">
        <f t="shared" ref="AE120" si="263">IFERROR(AE119,"")</f>
        <v>1.8452567840322962</v>
      </c>
      <c r="AF120" s="61">
        <f t="shared" ref="AF120:AG120" si="264">IF($M$18&gt;($M$3-$M$5)/-($G$3-$G$5),"",IF(AE120="","",$P$21))</f>
        <v>18000</v>
      </c>
      <c r="AG120" s="61">
        <f t="shared" si="264"/>
        <v>18000</v>
      </c>
    </row>
    <row r="121" spans="1:33" x14ac:dyDescent="0.55000000000000004">
      <c r="A121" s="11"/>
      <c r="B121" s="11"/>
      <c r="C121" s="11"/>
      <c r="D121" s="11"/>
      <c r="E121" s="11"/>
      <c r="F121" s="11"/>
      <c r="G121" s="11"/>
      <c r="H121" s="11"/>
      <c r="I121" s="11"/>
      <c r="J121" s="21"/>
      <c r="K121" s="21"/>
      <c r="L121" s="57"/>
      <c r="M121" s="57"/>
      <c r="N121" s="63"/>
      <c r="O121" s="57"/>
      <c r="P121" s="57"/>
      <c r="Q121" s="58"/>
      <c r="R121" s="57"/>
      <c r="S121" s="57"/>
      <c r="T121" s="11"/>
      <c r="U121" s="11"/>
      <c r="V121" s="11"/>
      <c r="W121" s="11"/>
      <c r="X121" s="11"/>
      <c r="Y121" s="11"/>
      <c r="Z121" s="11"/>
      <c r="AA121" s="11"/>
      <c r="AB121" s="11"/>
      <c r="AC121" s="60">
        <f>IF($M$18&gt;($M$3-$M$5)/-($G$3-$G$5),AC120+($M$18-($M$3-$M$5)/-($G$3-$G$5))/342,IFERROR(IF(AC120+((($M$3-$M$5)/($G$3-$G$5)*-1)-$M$18)/343&gt;($M$3-$M$5)/-($G$3-$G$5),MAX($AC$31:AC120),AC120+((($M$3-$M$5)/($G$3-$G$5)*-1))/343),MAX($AC$31:AC120)))</f>
        <v>11.887194438214861</v>
      </c>
      <c r="AD121" s="61">
        <f t="shared" ref="AD121" si="265">IF(AC121="","",AC121*$G$5+$M$5)</f>
        <v>33097.55550571889</v>
      </c>
      <c r="AE121" s="60">
        <f>IF($M$18&gt;($M$3-$M$5)/-($G$3-$G$5),"",IFERROR(IF(AE120+(($M$3-$M$5)/($G$3-$G$5)*-1)/343&gt;$AC$24,MAX($AE$31:AE120),AE120+((($M$3-$M$5)/($G$3-$G$5)*-1))/343),MAX($AE$31:AE120)))</f>
        <v>1.8871944382148484</v>
      </c>
      <c r="AF121" s="61">
        <f t="shared" si="205"/>
        <v>-46902.444494281212</v>
      </c>
      <c r="AG121" s="61">
        <f t="shared" ref="AG121" si="266">IF($M$18&gt;($M$3-$M$5)/-($G$3-$G$5),"",IF(AE121="","",AE121*$G$3+$M$3))</f>
        <v>115564.02780892576</v>
      </c>
    </row>
    <row r="122" spans="1:33" x14ac:dyDescent="0.55000000000000004">
      <c r="A122" s="11"/>
      <c r="B122" s="11"/>
      <c r="C122" s="11"/>
      <c r="D122" s="11"/>
      <c r="E122" s="11"/>
      <c r="F122" s="11"/>
      <c r="G122" s="11"/>
      <c r="H122" s="11"/>
      <c r="I122" s="11"/>
      <c r="J122" s="21"/>
      <c r="K122" s="21"/>
      <c r="L122" s="57"/>
      <c r="M122" s="57"/>
      <c r="N122" s="63"/>
      <c r="O122" s="57"/>
      <c r="P122" s="57"/>
      <c r="Q122" s="58"/>
      <c r="R122" s="57"/>
      <c r="S122" s="57"/>
      <c r="T122" s="11"/>
      <c r="U122" s="11"/>
      <c r="V122" s="11"/>
      <c r="W122" s="11"/>
      <c r="X122" s="11"/>
      <c r="Y122" s="11"/>
      <c r="Z122" s="11"/>
      <c r="AA122" s="11"/>
      <c r="AB122" s="11"/>
      <c r="AC122" s="60">
        <f t="shared" ref="AC122" si="267">IFERROR(AC121,"")</f>
        <v>11.887194438214861</v>
      </c>
      <c r="AD122" s="61">
        <f t="shared" ref="AD122" si="268">IF(AC122="","",AC122*$G$3+$M$3)</f>
        <v>65564.02780892569</v>
      </c>
      <c r="AE122" s="60">
        <f t="shared" ref="AE122" si="269">IFERROR(AE121,"")</f>
        <v>1.8871944382148484</v>
      </c>
      <c r="AF122" s="61">
        <f t="shared" ref="AF122:AG122" si="270">IF($M$18&gt;($M$3-$M$5)/-($G$3-$G$5),"",IF(AE122="","",$P$21))</f>
        <v>18000</v>
      </c>
      <c r="AG122" s="61">
        <f t="shared" si="270"/>
        <v>18000</v>
      </c>
    </row>
    <row r="123" spans="1:33" x14ac:dyDescent="0.55000000000000004">
      <c r="A123" s="11"/>
      <c r="B123" s="11"/>
      <c r="C123" s="11"/>
      <c r="D123" s="11"/>
      <c r="E123" s="11"/>
      <c r="F123" s="11"/>
      <c r="G123" s="11"/>
      <c r="H123" s="11"/>
      <c r="I123" s="11"/>
      <c r="J123" s="21"/>
      <c r="K123" s="21"/>
      <c r="L123" s="57"/>
      <c r="M123" s="57"/>
      <c r="N123" s="63"/>
      <c r="O123" s="57"/>
      <c r="P123" s="57"/>
      <c r="Q123" s="58"/>
      <c r="R123" s="57"/>
      <c r="S123" s="57"/>
      <c r="T123" s="11"/>
      <c r="U123" s="11"/>
      <c r="V123" s="11"/>
      <c r="W123" s="11"/>
      <c r="X123" s="11"/>
      <c r="Y123" s="11"/>
      <c r="Z123" s="11"/>
      <c r="AA123" s="11"/>
      <c r="AB123" s="11"/>
      <c r="AC123" s="60">
        <f>IF($M$18&gt;($M$3-$M$5)/-($G$3-$G$5),AC122+($M$18-($M$3-$M$5)/-($G$3-$G$5))/342,IFERROR(IF(AC122+((($M$3-$M$5)/($G$3-$G$5)*-1)-$M$18)/343&gt;($M$3-$M$5)/-($G$3-$G$5),MAX($AC$31:AC122),AC122+((($M$3-$M$5)/($G$3-$G$5)*-1))/343),MAX($AC$31:AC122)))</f>
        <v>11.929132092397413</v>
      </c>
      <c r="AD123" s="61">
        <f t="shared" ref="AD123" si="271">IF(AC123="","",AC123*$G$5+$M$5)</f>
        <v>33433.056739179301</v>
      </c>
      <c r="AE123" s="60">
        <f>IF($M$18&gt;($M$3-$M$5)/-($G$3-$G$5),"",IFERROR(IF(AE122+(($M$3-$M$5)/($G$3-$G$5)*-1)/343&gt;$AC$24,MAX($AE$31:AE122),AE122+((($M$3-$M$5)/($G$3-$G$5)*-1))/343),MAX($AE$31:AE122)))</f>
        <v>1.9291320923974007</v>
      </c>
      <c r="AF123" s="61">
        <f t="shared" si="205"/>
        <v>-46566.943260820794</v>
      </c>
      <c r="AG123" s="61">
        <f t="shared" ref="AG123" si="272">IF($M$18&gt;($M$3-$M$5)/-($G$3-$G$5),"",IF(AE123="","",AE123*$G$3+$M$3))</f>
        <v>115354.339538013</v>
      </c>
    </row>
    <row r="124" spans="1:33" x14ac:dyDescent="0.55000000000000004">
      <c r="A124" s="11"/>
      <c r="B124" s="11"/>
      <c r="C124" s="11"/>
      <c r="D124" s="11"/>
      <c r="E124" s="11"/>
      <c r="F124" s="11"/>
      <c r="G124" s="11"/>
      <c r="H124" s="11"/>
      <c r="I124" s="11"/>
      <c r="J124" s="21"/>
      <c r="K124" s="21"/>
      <c r="L124" s="57"/>
      <c r="M124" s="57"/>
      <c r="N124" s="63"/>
      <c r="O124" s="57"/>
      <c r="P124" s="57"/>
      <c r="Q124" s="58"/>
      <c r="R124" s="57"/>
      <c r="S124" s="57"/>
      <c r="T124" s="11"/>
      <c r="U124" s="11"/>
      <c r="V124" s="11"/>
      <c r="W124" s="11"/>
      <c r="X124" s="11"/>
      <c r="Y124" s="11"/>
      <c r="Z124" s="11"/>
      <c r="AA124" s="11"/>
      <c r="AB124" s="11"/>
      <c r="AC124" s="60">
        <f t="shared" ref="AC124" si="273">IFERROR(AC123,"")</f>
        <v>11.929132092397413</v>
      </c>
      <c r="AD124" s="61">
        <f t="shared" ref="AD124" si="274">IF(AC124="","",AC124*$G$3+$M$3)</f>
        <v>65354.339538012937</v>
      </c>
      <c r="AE124" s="60">
        <f t="shared" ref="AE124" si="275">IFERROR(AE123,"")</f>
        <v>1.9291320923974007</v>
      </c>
      <c r="AF124" s="61">
        <f t="shared" ref="AF124:AG124" si="276">IF($M$18&gt;($M$3-$M$5)/-($G$3-$G$5),"",IF(AE124="","",$P$21))</f>
        <v>18000</v>
      </c>
      <c r="AG124" s="61">
        <f t="shared" si="276"/>
        <v>18000</v>
      </c>
    </row>
    <row r="125" spans="1:33" x14ac:dyDescent="0.55000000000000004">
      <c r="A125" s="11"/>
      <c r="B125" s="11"/>
      <c r="C125" s="11"/>
      <c r="D125" s="11"/>
      <c r="E125" s="11"/>
      <c r="F125" s="11"/>
      <c r="G125" s="11"/>
      <c r="H125" s="11"/>
      <c r="I125" s="11"/>
      <c r="J125" s="21"/>
      <c r="K125" s="21"/>
      <c r="L125" s="57"/>
      <c r="M125" s="57"/>
      <c r="N125" s="63"/>
      <c r="O125" s="57"/>
      <c r="P125" s="57"/>
      <c r="Q125" s="58"/>
      <c r="R125" s="57"/>
      <c r="S125" s="57"/>
      <c r="T125" s="11"/>
      <c r="U125" s="11"/>
      <c r="V125" s="11"/>
      <c r="W125" s="11"/>
      <c r="X125" s="11"/>
      <c r="Y125" s="11"/>
      <c r="Z125" s="11"/>
      <c r="AA125" s="11"/>
      <c r="AB125" s="11"/>
      <c r="AC125" s="60">
        <f>IF($M$18&gt;($M$3-$M$5)/-($G$3-$G$5),AC124+($M$18-($M$3-$M$5)/-($G$3-$G$5))/342,IFERROR(IF(AC124+((($M$3-$M$5)/($G$3-$G$5)*-1)-$M$18)/343&gt;($M$3-$M$5)/-($G$3-$G$5),MAX($AC$31:AC124),AC124+((($M$3-$M$5)/($G$3-$G$5)*-1))/343),MAX($AC$31:AC124)))</f>
        <v>11.971069746579966</v>
      </c>
      <c r="AD125" s="61">
        <f t="shared" ref="AD125" si="277">IF(AC125="","",AC125*$G$5+$M$5)</f>
        <v>33768.557972639726</v>
      </c>
      <c r="AE125" s="60">
        <f>IF($M$18&gt;($M$3-$M$5)/-($G$3-$G$5),"",IFERROR(IF(AE124+(($M$3-$M$5)/($G$3-$G$5)*-1)/343&gt;$AC$24,MAX($AE$31:AE124),AE124+((($M$3-$M$5)/($G$3-$G$5)*-1))/343),MAX($AE$31:AE124)))</f>
        <v>1.9710697465799529</v>
      </c>
      <c r="AF125" s="61">
        <f t="shared" si="205"/>
        <v>-46231.442027360376</v>
      </c>
      <c r="AG125" s="61">
        <f t="shared" ref="AG125" si="278">IF($M$18&gt;($M$3-$M$5)/-($G$3-$G$5),"",IF(AE125="","",AE125*$G$3+$M$3))</f>
        <v>115144.65126710024</v>
      </c>
    </row>
    <row r="126" spans="1:33" x14ac:dyDescent="0.55000000000000004">
      <c r="A126" s="11"/>
      <c r="B126" s="11"/>
      <c r="C126" s="11"/>
      <c r="D126" s="11"/>
      <c r="E126" s="11"/>
      <c r="F126" s="11"/>
      <c r="G126" s="11"/>
      <c r="H126" s="11"/>
      <c r="I126" s="11"/>
      <c r="J126" s="21"/>
      <c r="K126" s="21"/>
      <c r="L126" s="57"/>
      <c r="M126" s="57"/>
      <c r="N126" s="63"/>
      <c r="O126" s="57"/>
      <c r="P126" s="57"/>
      <c r="Q126" s="58"/>
      <c r="R126" s="57"/>
      <c r="S126" s="57"/>
      <c r="T126" s="11"/>
      <c r="U126" s="11"/>
      <c r="V126" s="11"/>
      <c r="W126" s="11"/>
      <c r="X126" s="11"/>
      <c r="Y126" s="11"/>
      <c r="Z126" s="11"/>
      <c r="AA126" s="11"/>
      <c r="AB126" s="11"/>
      <c r="AC126" s="60">
        <f t="shared" ref="AC126" si="279">IFERROR(AC125,"")</f>
        <v>11.971069746579966</v>
      </c>
      <c r="AD126" s="61">
        <f t="shared" ref="AD126" si="280">IF(AC126="","",AC126*$G$3+$M$3)</f>
        <v>65144.651267100169</v>
      </c>
      <c r="AE126" s="60">
        <f t="shared" ref="AE126" si="281">IFERROR(AE125,"")</f>
        <v>1.9710697465799529</v>
      </c>
      <c r="AF126" s="61">
        <f t="shared" ref="AF126:AG126" si="282">IF($M$18&gt;($M$3-$M$5)/-($G$3-$G$5),"",IF(AE126="","",$P$21))</f>
        <v>18000</v>
      </c>
      <c r="AG126" s="61">
        <f t="shared" si="282"/>
        <v>18000</v>
      </c>
    </row>
    <row r="127" spans="1:33" x14ac:dyDescent="0.55000000000000004">
      <c r="A127" s="11"/>
      <c r="B127" s="11"/>
      <c r="C127" s="11"/>
      <c r="D127" s="11"/>
      <c r="E127" s="11"/>
      <c r="F127" s="11"/>
      <c r="G127" s="11"/>
      <c r="H127" s="11"/>
      <c r="I127" s="11"/>
      <c r="J127" s="21"/>
      <c r="K127" s="21"/>
      <c r="L127" s="57"/>
      <c r="M127" s="57"/>
      <c r="N127" s="63"/>
      <c r="O127" s="57"/>
      <c r="P127" s="57"/>
      <c r="Q127" s="58"/>
      <c r="R127" s="57"/>
      <c r="S127" s="57"/>
      <c r="T127" s="11"/>
      <c r="U127" s="11"/>
      <c r="V127" s="11"/>
      <c r="W127" s="11"/>
      <c r="X127" s="11"/>
      <c r="Y127" s="11"/>
      <c r="Z127" s="11"/>
      <c r="AA127" s="11"/>
      <c r="AB127" s="11"/>
      <c r="AC127" s="60">
        <f>IF($M$18&gt;($M$3-$M$5)/-($G$3-$G$5),AC126+($M$18-($M$3-$M$5)/-($G$3-$G$5))/342,IFERROR(IF(AC126+((($M$3-$M$5)/($G$3-$G$5)*-1)-$M$18)/343&gt;($M$3-$M$5)/-($G$3-$G$5),MAX($AC$31:AC126),AC126+((($M$3-$M$5)/($G$3-$G$5)*-1))/343),MAX($AC$31:AC126)))</f>
        <v>12.013007400762518</v>
      </c>
      <c r="AD127" s="61">
        <f t="shared" ref="AD127" si="283">IF(AC127="","",AC127*$G$5+$M$5)</f>
        <v>34104.059206100152</v>
      </c>
      <c r="AE127" s="60">
        <f>IF($M$18&gt;($M$3-$M$5)/-($G$3-$G$5),"",IFERROR(IF(AE126+(($M$3-$M$5)/($G$3-$G$5)*-1)/343&gt;$AC$24,MAX($AE$31:AE126),AE126+((($M$3-$M$5)/($G$3-$G$5)*-1))/343),MAX($AE$31:AE126)))</f>
        <v>2.013007400762505</v>
      </c>
      <c r="AF127" s="61">
        <f t="shared" si="205"/>
        <v>-45895.940793899965</v>
      </c>
      <c r="AG127" s="61">
        <f t="shared" ref="AG127" si="284">IF($M$18&gt;($M$3-$M$5)/-($G$3-$G$5),"",IF(AE127="","",AE127*$G$3+$M$3))</f>
        <v>114934.96299618747</v>
      </c>
    </row>
    <row r="128" spans="1:33" x14ac:dyDescent="0.55000000000000004">
      <c r="A128" s="11"/>
      <c r="B128" s="11"/>
      <c r="C128" s="11"/>
      <c r="D128" s="11"/>
      <c r="E128" s="11"/>
      <c r="F128" s="11"/>
      <c r="G128" s="11"/>
      <c r="H128" s="11"/>
      <c r="I128" s="11"/>
      <c r="J128" s="21"/>
      <c r="K128" s="21"/>
      <c r="L128" s="57"/>
      <c r="M128" s="57"/>
      <c r="N128" s="63"/>
      <c r="O128" s="57"/>
      <c r="P128" s="57"/>
      <c r="Q128" s="58"/>
      <c r="R128" s="57"/>
      <c r="S128" s="57"/>
      <c r="T128" s="11"/>
      <c r="U128" s="11"/>
      <c r="V128" s="11"/>
      <c r="W128" s="11"/>
      <c r="X128" s="11"/>
      <c r="Y128" s="11"/>
      <c r="Z128" s="11"/>
      <c r="AA128" s="11"/>
      <c r="AB128" s="11"/>
      <c r="AC128" s="60">
        <f t="shared" ref="AC128" si="285">IFERROR(AC127,"")</f>
        <v>12.013007400762518</v>
      </c>
      <c r="AD128" s="61">
        <f t="shared" ref="AD128" si="286">IF(AC128="","",AC128*$G$3+$M$3)</f>
        <v>64934.962996187409</v>
      </c>
      <c r="AE128" s="60">
        <f t="shared" ref="AE128" si="287">IFERROR(AE127,"")</f>
        <v>2.013007400762505</v>
      </c>
      <c r="AF128" s="61">
        <f t="shared" ref="AF128:AG128" si="288">IF($M$18&gt;($M$3-$M$5)/-($G$3-$G$5),"",IF(AE128="","",$P$21))</f>
        <v>18000</v>
      </c>
      <c r="AG128" s="61">
        <f t="shared" si="288"/>
        <v>18000</v>
      </c>
    </row>
    <row r="129" spans="1:33" x14ac:dyDescent="0.55000000000000004">
      <c r="A129" s="11"/>
      <c r="B129" s="11"/>
      <c r="C129" s="11"/>
      <c r="D129" s="11"/>
      <c r="E129" s="11"/>
      <c r="F129" s="11"/>
      <c r="G129" s="11"/>
      <c r="H129" s="11"/>
      <c r="I129" s="11"/>
      <c r="J129" s="21"/>
      <c r="K129" s="21"/>
      <c r="L129" s="57"/>
      <c r="M129" s="57"/>
      <c r="N129" s="63"/>
      <c r="O129" s="57"/>
      <c r="P129" s="57"/>
      <c r="Q129" s="58"/>
      <c r="R129" s="57"/>
      <c r="S129" s="57"/>
      <c r="T129" s="11"/>
      <c r="U129" s="11"/>
      <c r="V129" s="11"/>
      <c r="W129" s="11"/>
      <c r="X129" s="11"/>
      <c r="Y129" s="11"/>
      <c r="Z129" s="11"/>
      <c r="AA129" s="11"/>
      <c r="AB129" s="11"/>
      <c r="AC129" s="60">
        <f>IF($M$18&gt;($M$3-$M$5)/-($G$3-$G$5),AC128+($M$18-($M$3-$M$5)/-($G$3-$G$5))/342,IFERROR(IF(AC128+((($M$3-$M$5)/($G$3-$G$5)*-1)-$M$18)/343&gt;($M$3-$M$5)/-($G$3-$G$5),MAX($AC$31:AC128),AC128+((($M$3-$M$5)/($G$3-$G$5)*-1))/343),MAX($AC$31:AC128)))</f>
        <v>12.054945054945071</v>
      </c>
      <c r="AD129" s="61">
        <f t="shared" ref="AD129" si="289">IF(AC129="","",AC129*$G$5+$M$5)</f>
        <v>34439.560439560562</v>
      </c>
      <c r="AE129" s="60">
        <f>IF($M$18&gt;($M$3-$M$5)/-($G$3-$G$5),"",IFERROR(IF(AE128+(($M$3-$M$5)/($G$3-$G$5)*-1)/343&gt;$AC$24,MAX($AE$31:AE128),AE128+((($M$3-$M$5)/($G$3-$G$5)*-1))/343),MAX($AE$31:AE128)))</f>
        <v>2.054945054945057</v>
      </c>
      <c r="AF129" s="61">
        <f t="shared" si="205"/>
        <v>-45560.439560439539</v>
      </c>
      <c r="AG129" s="61">
        <f t="shared" ref="AG129" si="290">IF($M$18&gt;($M$3-$M$5)/-($G$3-$G$5),"",IF(AE129="","",AE129*$G$3+$M$3))</f>
        <v>114725.27472527472</v>
      </c>
    </row>
    <row r="130" spans="1:33" x14ac:dyDescent="0.55000000000000004">
      <c r="A130" s="11"/>
      <c r="B130" s="11"/>
      <c r="C130" s="11"/>
      <c r="D130" s="11"/>
      <c r="E130" s="11"/>
      <c r="F130" s="11"/>
      <c r="G130" s="11"/>
      <c r="H130" s="11"/>
      <c r="I130" s="11"/>
      <c r="J130" s="21"/>
      <c r="K130" s="21"/>
      <c r="L130" s="57"/>
      <c r="M130" s="57"/>
      <c r="N130" s="63"/>
      <c r="O130" s="57"/>
      <c r="P130" s="57"/>
      <c r="Q130" s="58"/>
      <c r="R130" s="57"/>
      <c r="S130" s="57"/>
      <c r="T130" s="11"/>
      <c r="U130" s="11"/>
      <c r="V130" s="11"/>
      <c r="W130" s="11"/>
      <c r="X130" s="11"/>
      <c r="Y130" s="11"/>
      <c r="Z130" s="11"/>
      <c r="AA130" s="11"/>
      <c r="AB130" s="11"/>
      <c r="AC130" s="60">
        <f t="shared" ref="AC130" si="291">IFERROR(AC129,"")</f>
        <v>12.054945054945071</v>
      </c>
      <c r="AD130" s="61">
        <f t="shared" ref="AD130" si="292">IF(AC130="","",AC130*$G$3+$M$3)</f>
        <v>64725.274725274649</v>
      </c>
      <c r="AE130" s="60">
        <f t="shared" ref="AE130" si="293">IFERROR(AE129,"")</f>
        <v>2.054945054945057</v>
      </c>
      <c r="AF130" s="61">
        <f t="shared" ref="AF130:AG130" si="294">IF($M$18&gt;($M$3-$M$5)/-($G$3-$G$5),"",IF(AE130="","",$P$21))</f>
        <v>18000</v>
      </c>
      <c r="AG130" s="61">
        <f t="shared" si="294"/>
        <v>18000</v>
      </c>
    </row>
    <row r="131" spans="1:33" x14ac:dyDescent="0.55000000000000004">
      <c r="A131" s="11"/>
      <c r="B131" s="11"/>
      <c r="C131" s="11"/>
      <c r="D131" s="11"/>
      <c r="E131" s="11"/>
      <c r="F131" s="11"/>
      <c r="G131" s="11"/>
      <c r="H131" s="11"/>
      <c r="I131" s="11"/>
      <c r="J131" s="21"/>
      <c r="K131" s="21"/>
      <c r="L131" s="57"/>
      <c r="M131" s="57"/>
      <c r="N131" s="63"/>
      <c r="O131" s="57"/>
      <c r="P131" s="57"/>
      <c r="Q131" s="58"/>
      <c r="R131" s="57"/>
      <c r="S131" s="57"/>
      <c r="T131" s="11"/>
      <c r="U131" s="11"/>
      <c r="V131" s="11"/>
      <c r="W131" s="11"/>
      <c r="X131" s="11"/>
      <c r="Y131" s="11"/>
      <c r="Z131" s="11"/>
      <c r="AA131" s="11"/>
      <c r="AB131" s="11"/>
      <c r="AC131" s="60">
        <f>IF($M$18&gt;($M$3-$M$5)/-($G$3-$G$5),AC130+($M$18-($M$3-$M$5)/-($G$3-$G$5))/342,IFERROR(IF(AC130+((($M$3-$M$5)/($G$3-$G$5)*-1)-$M$18)/343&gt;($M$3-$M$5)/-($G$3-$G$5),MAX($AC$31:AC130),AC130+((($M$3-$M$5)/($G$3-$G$5)*-1))/343),MAX($AC$31:AC130)))</f>
        <v>12.096882709127623</v>
      </c>
      <c r="AD131" s="61">
        <f t="shared" ref="AD131" si="295">IF(AC131="","",AC131*$G$5+$M$5)</f>
        <v>34775.061673020988</v>
      </c>
      <c r="AE131" s="60">
        <f>IF($M$18&gt;($M$3-$M$5)/-($G$3-$G$5),"",IFERROR(IF(AE130+(($M$3-$M$5)/($G$3-$G$5)*-1)/343&gt;$AC$24,MAX($AE$31:AE130),AE130+((($M$3-$M$5)/($G$3-$G$5)*-1))/343),MAX($AE$31:AE130)))</f>
        <v>2.096882709127609</v>
      </c>
      <c r="AF131" s="61">
        <f t="shared" si="205"/>
        <v>-45224.938326979129</v>
      </c>
      <c r="AG131" s="61">
        <f t="shared" ref="AG131" si="296">IF($M$18&gt;($M$3-$M$5)/-($G$3-$G$5),"",IF(AE131="","",AE131*$G$3+$M$3))</f>
        <v>114515.58645436195</v>
      </c>
    </row>
    <row r="132" spans="1:33" x14ac:dyDescent="0.55000000000000004">
      <c r="A132" s="11"/>
      <c r="B132" s="11"/>
      <c r="C132" s="11"/>
      <c r="D132" s="11"/>
      <c r="E132" s="11"/>
      <c r="F132" s="11"/>
      <c r="G132" s="11"/>
      <c r="H132" s="11"/>
      <c r="I132" s="11"/>
      <c r="J132" s="21"/>
      <c r="K132" s="21"/>
      <c r="L132" s="57"/>
      <c r="M132" s="57"/>
      <c r="N132" s="63"/>
      <c r="O132" s="57"/>
      <c r="P132" s="57"/>
      <c r="Q132" s="58"/>
      <c r="R132" s="57"/>
      <c r="S132" s="57"/>
      <c r="T132" s="11"/>
      <c r="U132" s="11"/>
      <c r="V132" s="11"/>
      <c r="W132" s="11"/>
      <c r="X132" s="11"/>
      <c r="Y132" s="11"/>
      <c r="Z132" s="11"/>
      <c r="AA132" s="11"/>
      <c r="AB132" s="11"/>
      <c r="AC132" s="60">
        <f t="shared" ref="AC132" si="297">IFERROR(AC131,"")</f>
        <v>12.096882709127623</v>
      </c>
      <c r="AD132" s="61">
        <f t="shared" ref="AD132" si="298">IF(AC132="","",AC132*$G$3+$M$3)</f>
        <v>64515.586454361881</v>
      </c>
      <c r="AE132" s="60">
        <f t="shared" ref="AE132" si="299">IFERROR(AE131,"")</f>
        <v>2.096882709127609</v>
      </c>
      <c r="AF132" s="61">
        <f t="shared" ref="AF132:AG132" si="300">IF($M$18&gt;($M$3-$M$5)/-($G$3-$G$5),"",IF(AE132="","",$P$21))</f>
        <v>18000</v>
      </c>
      <c r="AG132" s="61">
        <f t="shared" si="300"/>
        <v>18000</v>
      </c>
    </row>
    <row r="133" spans="1:33" x14ac:dyDescent="0.55000000000000004">
      <c r="A133" s="11"/>
      <c r="B133" s="11"/>
      <c r="C133" s="11"/>
      <c r="D133" s="11"/>
      <c r="E133" s="11"/>
      <c r="F133" s="11"/>
      <c r="G133" s="11"/>
      <c r="H133" s="11"/>
      <c r="I133" s="11"/>
      <c r="J133" s="21"/>
      <c r="K133" s="21"/>
      <c r="L133" s="57"/>
      <c r="M133" s="57"/>
      <c r="N133" s="63"/>
      <c r="O133" s="57"/>
      <c r="P133" s="57"/>
      <c r="Q133" s="58"/>
      <c r="R133" s="57"/>
      <c r="S133" s="57"/>
      <c r="T133" s="11"/>
      <c r="U133" s="11"/>
      <c r="V133" s="11"/>
      <c r="W133" s="11"/>
      <c r="X133" s="11"/>
      <c r="Y133" s="11"/>
      <c r="Z133" s="11"/>
      <c r="AA133" s="11"/>
      <c r="AB133" s="11"/>
      <c r="AC133" s="60">
        <f>IF($M$18&gt;($M$3-$M$5)/-($G$3-$G$5),AC132+($M$18-($M$3-$M$5)/-($G$3-$G$5))/342,IFERROR(IF(AC132+((($M$3-$M$5)/($G$3-$G$5)*-1)-$M$18)/343&gt;($M$3-$M$5)/-($G$3-$G$5),MAX($AC$31:AC132),AC132+((($M$3-$M$5)/($G$3-$G$5)*-1))/343),MAX($AC$31:AC132)))</f>
        <v>12.138820363310176</v>
      </c>
      <c r="AD133" s="61">
        <f t="shared" ref="AD133" si="301">IF(AC133="","",AC133*$G$5+$M$5)</f>
        <v>35110.562906481398</v>
      </c>
      <c r="AE133" s="60">
        <f>IF($M$18&gt;($M$3-$M$5)/-($G$3-$G$5),"",IFERROR(IF(AE132+(($M$3-$M$5)/($G$3-$G$5)*-1)/343&gt;$AC$24,MAX($AE$31:AE132),AE132+((($M$3-$M$5)/($G$3-$G$5)*-1))/343),MAX($AE$31:AE132)))</f>
        <v>2.138820363310161</v>
      </c>
      <c r="AF133" s="61">
        <f t="shared" si="205"/>
        <v>-44889.437093518711</v>
      </c>
      <c r="AG133" s="61">
        <f t="shared" ref="AG133" si="302">IF($M$18&gt;($M$3-$M$5)/-($G$3-$G$5),"",IF(AE133="","",AE133*$G$3+$M$3))</f>
        <v>114305.8981834492</v>
      </c>
    </row>
    <row r="134" spans="1:33" x14ac:dyDescent="0.55000000000000004">
      <c r="A134" s="11"/>
      <c r="B134" s="11"/>
      <c r="C134" s="11"/>
      <c r="D134" s="11"/>
      <c r="E134" s="11"/>
      <c r="F134" s="11"/>
      <c r="G134" s="11"/>
      <c r="H134" s="11"/>
      <c r="I134" s="11"/>
      <c r="J134" s="21"/>
      <c r="K134" s="21"/>
      <c r="L134" s="57"/>
      <c r="M134" s="57"/>
      <c r="N134" s="63"/>
      <c r="O134" s="57"/>
      <c r="P134" s="57"/>
      <c r="Q134" s="58"/>
      <c r="R134" s="57"/>
      <c r="S134" s="57"/>
      <c r="T134" s="11"/>
      <c r="U134" s="11"/>
      <c r="V134" s="11"/>
      <c r="W134" s="11"/>
      <c r="X134" s="11"/>
      <c r="Y134" s="11"/>
      <c r="Z134" s="11"/>
      <c r="AA134" s="11"/>
      <c r="AB134" s="11"/>
      <c r="AC134" s="60">
        <f t="shared" ref="AC134" si="303">IFERROR(AC133,"")</f>
        <v>12.138820363310176</v>
      </c>
      <c r="AD134" s="61">
        <f t="shared" ref="AD134" si="304">IF(AC134="","",AC134*$G$3+$M$3)</f>
        <v>64305.898183449121</v>
      </c>
      <c r="AE134" s="60">
        <f t="shared" ref="AE134" si="305">IFERROR(AE133,"")</f>
        <v>2.138820363310161</v>
      </c>
      <c r="AF134" s="61">
        <f t="shared" ref="AF134:AG134" si="306">IF($M$18&gt;($M$3-$M$5)/-($G$3-$G$5),"",IF(AE134="","",$P$21))</f>
        <v>18000</v>
      </c>
      <c r="AG134" s="61">
        <f t="shared" si="306"/>
        <v>18000</v>
      </c>
    </row>
    <row r="135" spans="1:33" x14ac:dyDescent="0.55000000000000004">
      <c r="A135" s="11"/>
      <c r="B135" s="11"/>
      <c r="C135" s="11"/>
      <c r="D135" s="11"/>
      <c r="E135" s="11"/>
      <c r="F135" s="11"/>
      <c r="G135" s="11"/>
      <c r="H135" s="11"/>
      <c r="I135" s="11"/>
      <c r="J135" s="21"/>
      <c r="K135" s="21"/>
      <c r="L135" s="57"/>
      <c r="M135" s="57"/>
      <c r="N135" s="63"/>
      <c r="O135" s="57"/>
      <c r="P135" s="57"/>
      <c r="Q135" s="58"/>
      <c r="R135" s="57"/>
      <c r="S135" s="57"/>
      <c r="T135" s="11"/>
      <c r="U135" s="11"/>
      <c r="V135" s="11"/>
      <c r="W135" s="11"/>
      <c r="X135" s="11"/>
      <c r="Y135" s="11"/>
      <c r="Z135" s="11"/>
      <c r="AA135" s="11"/>
      <c r="AB135" s="11"/>
      <c r="AC135" s="60">
        <f>IF($M$18&gt;($M$3-$M$5)/-($G$3-$G$5),AC134+($M$18-($M$3-$M$5)/-($G$3-$G$5))/342,IFERROR(IF(AC134+((($M$3-$M$5)/($G$3-$G$5)*-1)-$M$18)/343&gt;($M$3-$M$5)/-($G$3-$G$5),MAX($AC$31:AC134),AC134+((($M$3-$M$5)/($G$3-$G$5)*-1))/343),MAX($AC$31:AC134)))</f>
        <v>12.180758017492728</v>
      </c>
      <c r="AD135" s="61">
        <f t="shared" ref="AD135" si="307">IF(AC135="","",AC135*$G$5+$M$5)</f>
        <v>35446.064139941824</v>
      </c>
      <c r="AE135" s="60">
        <f>IF($M$18&gt;($M$3-$M$5)/-($G$3-$G$5),"",IFERROR(IF(AE134+(($M$3-$M$5)/($G$3-$G$5)*-1)/343&gt;$AC$24,MAX($AE$31:AE134),AE134+((($M$3-$M$5)/($G$3-$G$5)*-1))/343),MAX($AE$31:AE134)))</f>
        <v>2.180758017492713</v>
      </c>
      <c r="AF135" s="61">
        <f t="shared" si="205"/>
        <v>-44553.935860058293</v>
      </c>
      <c r="AG135" s="61">
        <f t="shared" ref="AG135" si="308">IF($M$18&gt;($M$3-$M$5)/-($G$3-$G$5),"",IF(AE135="","",AE135*$G$3+$M$3))</f>
        <v>114096.20991253643</v>
      </c>
    </row>
    <row r="136" spans="1:33" x14ac:dyDescent="0.55000000000000004">
      <c r="A136" s="11"/>
      <c r="B136" s="11"/>
      <c r="C136" s="11"/>
      <c r="D136" s="11"/>
      <c r="E136" s="11"/>
      <c r="F136" s="11"/>
      <c r="G136" s="11"/>
      <c r="H136" s="11"/>
      <c r="I136" s="11"/>
      <c r="J136" s="21"/>
      <c r="K136" s="21"/>
      <c r="L136" s="57"/>
      <c r="M136" s="57"/>
      <c r="N136" s="63"/>
      <c r="O136" s="57"/>
      <c r="P136" s="57"/>
      <c r="Q136" s="58"/>
      <c r="R136" s="57"/>
      <c r="S136" s="57"/>
      <c r="T136" s="11"/>
      <c r="U136" s="11"/>
      <c r="V136" s="11"/>
      <c r="W136" s="11"/>
      <c r="X136" s="11"/>
      <c r="Y136" s="11"/>
      <c r="Z136" s="11"/>
      <c r="AA136" s="11"/>
      <c r="AB136" s="11"/>
      <c r="AC136" s="60">
        <f t="shared" ref="AC136" si="309">IFERROR(AC135,"")</f>
        <v>12.180758017492728</v>
      </c>
      <c r="AD136" s="61">
        <f t="shared" ref="AD136" si="310">IF(AC136="","",AC136*$G$3+$M$3)</f>
        <v>64096.20991253636</v>
      </c>
      <c r="AE136" s="60">
        <f t="shared" ref="AE136" si="311">IFERROR(AE135,"")</f>
        <v>2.180758017492713</v>
      </c>
      <c r="AF136" s="61">
        <f t="shared" ref="AF136:AG136" si="312">IF($M$18&gt;($M$3-$M$5)/-($G$3-$G$5),"",IF(AE136="","",$P$21))</f>
        <v>18000</v>
      </c>
      <c r="AG136" s="61">
        <f t="shared" si="312"/>
        <v>18000</v>
      </c>
    </row>
    <row r="137" spans="1:33" x14ac:dyDescent="0.55000000000000004">
      <c r="A137" s="11"/>
      <c r="B137" s="11"/>
      <c r="C137" s="11"/>
      <c r="D137" s="11"/>
      <c r="E137" s="11"/>
      <c r="F137" s="11"/>
      <c r="G137" s="11"/>
      <c r="H137" s="11"/>
      <c r="I137" s="11"/>
      <c r="J137" s="21"/>
      <c r="K137" s="21"/>
      <c r="L137" s="57"/>
      <c r="M137" s="57"/>
      <c r="N137" s="63"/>
      <c r="O137" s="57"/>
      <c r="P137" s="57"/>
      <c r="Q137" s="58"/>
      <c r="R137" s="57"/>
      <c r="S137" s="57"/>
      <c r="T137" s="11"/>
      <c r="U137" s="11"/>
      <c r="V137" s="11"/>
      <c r="W137" s="11"/>
      <c r="X137" s="11"/>
      <c r="Y137" s="11"/>
      <c r="Z137" s="11"/>
      <c r="AA137" s="11"/>
      <c r="AB137" s="11"/>
      <c r="AC137" s="60">
        <f>IF($M$18&gt;($M$3-$M$5)/-($G$3-$G$5),AC136+($M$18-($M$3-$M$5)/-($G$3-$G$5))/342,IFERROR(IF(AC136+((($M$3-$M$5)/($G$3-$G$5)*-1)-$M$18)/343&gt;($M$3-$M$5)/-($G$3-$G$5),MAX($AC$31:AC136),AC136+((($M$3-$M$5)/($G$3-$G$5)*-1))/343),MAX($AC$31:AC136)))</f>
        <v>12.222695671675281</v>
      </c>
      <c r="AD137" s="61">
        <f t="shared" ref="AD137" si="313">IF(AC137="","",AC137*$G$5+$M$5)</f>
        <v>35781.565373402249</v>
      </c>
      <c r="AE137" s="60">
        <f>IF($M$18&gt;($M$3-$M$5)/-($G$3-$G$5),"",IFERROR(IF(AE136+(($M$3-$M$5)/($G$3-$G$5)*-1)/343&gt;$AC$24,MAX($AE$31:AE136),AE136+((($M$3-$M$5)/($G$3-$G$5)*-1))/343),MAX($AE$31:AE136)))</f>
        <v>2.2226956716752651</v>
      </c>
      <c r="AF137" s="61">
        <f t="shared" si="205"/>
        <v>-44218.434626597882</v>
      </c>
      <c r="AG137" s="61">
        <f t="shared" ref="AG137" si="314">IF($M$18&gt;($M$3-$M$5)/-($G$3-$G$5),"",IF(AE137="","",AE137*$G$3+$M$3))</f>
        <v>113886.52164162368</v>
      </c>
    </row>
    <row r="138" spans="1:33" x14ac:dyDescent="0.55000000000000004">
      <c r="A138" s="11"/>
      <c r="B138" s="11"/>
      <c r="C138" s="11"/>
      <c r="D138" s="11"/>
      <c r="E138" s="11"/>
      <c r="F138" s="11"/>
      <c r="G138" s="11"/>
      <c r="H138" s="11"/>
      <c r="I138" s="11"/>
      <c r="J138" s="21"/>
      <c r="K138" s="21"/>
      <c r="L138" s="57"/>
      <c r="M138" s="57"/>
      <c r="N138" s="63"/>
      <c r="O138" s="57"/>
      <c r="P138" s="57"/>
      <c r="Q138" s="58"/>
      <c r="R138" s="57"/>
      <c r="S138" s="57"/>
      <c r="T138" s="11"/>
      <c r="U138" s="11"/>
      <c r="V138" s="11"/>
      <c r="W138" s="11"/>
      <c r="X138" s="11"/>
      <c r="Y138" s="11"/>
      <c r="Z138" s="11"/>
      <c r="AA138" s="11"/>
      <c r="AB138" s="11"/>
      <c r="AC138" s="60">
        <f t="shared" ref="AC138" si="315">IFERROR(AC137,"")</f>
        <v>12.222695671675281</v>
      </c>
      <c r="AD138" s="61">
        <f t="shared" ref="AD138" si="316">IF(AC138="","",AC138*$G$3+$M$3)</f>
        <v>63886.5216416236</v>
      </c>
      <c r="AE138" s="60">
        <f t="shared" ref="AE138" si="317">IFERROR(AE137,"")</f>
        <v>2.2226956716752651</v>
      </c>
      <c r="AF138" s="61">
        <f t="shared" ref="AF138:AG138" si="318">IF($M$18&gt;($M$3-$M$5)/-($G$3-$G$5),"",IF(AE138="","",$P$21))</f>
        <v>18000</v>
      </c>
      <c r="AG138" s="61">
        <f t="shared" si="318"/>
        <v>18000</v>
      </c>
    </row>
    <row r="139" spans="1:33" x14ac:dyDescent="0.55000000000000004">
      <c r="A139" s="11"/>
      <c r="B139" s="11"/>
      <c r="C139" s="11"/>
      <c r="D139" s="11"/>
      <c r="E139" s="11"/>
      <c r="F139" s="11"/>
      <c r="G139" s="11"/>
      <c r="H139" s="11"/>
      <c r="I139" s="11"/>
      <c r="J139" s="21"/>
      <c r="K139" s="21"/>
      <c r="L139" s="57"/>
      <c r="M139" s="57"/>
      <c r="N139" s="63"/>
      <c r="O139" s="57"/>
      <c r="P139" s="57"/>
      <c r="Q139" s="58"/>
      <c r="R139" s="57"/>
      <c r="S139" s="57"/>
      <c r="T139" s="11"/>
      <c r="U139" s="11"/>
      <c r="V139" s="11"/>
      <c r="W139" s="11"/>
      <c r="X139" s="11"/>
      <c r="Y139" s="11"/>
      <c r="Z139" s="11"/>
      <c r="AA139" s="11"/>
      <c r="AB139" s="11"/>
      <c r="AC139" s="60">
        <f>IF($M$18&gt;($M$3-$M$5)/-($G$3-$G$5),AC138+($M$18-($M$3-$M$5)/-($G$3-$G$5))/342,IFERROR(IF(AC138+((($M$3-$M$5)/($G$3-$G$5)*-1)-$M$18)/343&gt;($M$3-$M$5)/-($G$3-$G$5),MAX($AC$31:AC138),AC138+((($M$3-$M$5)/($G$3-$G$5)*-1))/343),MAX($AC$31:AC138)))</f>
        <v>12.264633325857833</v>
      </c>
      <c r="AD139" s="61">
        <f t="shared" ref="AD139" si="319">IF(AC139="","",AC139*$G$5+$M$5)</f>
        <v>36117.06660686266</v>
      </c>
      <c r="AE139" s="60">
        <f>IF($M$18&gt;($M$3-$M$5)/-($G$3-$G$5),"",IFERROR(IF(AE138+(($M$3-$M$5)/($G$3-$G$5)*-1)/343&gt;$AC$24,MAX($AE$31:AE138),AE138+((($M$3-$M$5)/($G$3-$G$5)*-1))/343),MAX($AE$31:AE138)))</f>
        <v>2.2646333258578171</v>
      </c>
      <c r="AF139" s="61">
        <f t="shared" si="205"/>
        <v>-43882.933393137464</v>
      </c>
      <c r="AG139" s="61">
        <f t="shared" ref="AG139" si="320">IF($M$18&gt;($M$3-$M$5)/-($G$3-$G$5),"",IF(AE139="","",AE139*$G$3+$M$3))</f>
        <v>113676.83337071091</v>
      </c>
    </row>
    <row r="140" spans="1:33" x14ac:dyDescent="0.55000000000000004">
      <c r="A140" s="11"/>
      <c r="B140" s="11"/>
      <c r="C140" s="11"/>
      <c r="D140" s="11"/>
      <c r="E140" s="11"/>
      <c r="F140" s="11"/>
      <c r="G140" s="11"/>
      <c r="H140" s="11"/>
      <c r="I140" s="11"/>
      <c r="J140" s="21"/>
      <c r="K140" s="21"/>
      <c r="L140" s="57"/>
      <c r="M140" s="57"/>
      <c r="N140" s="63"/>
      <c r="O140" s="57"/>
      <c r="P140" s="57"/>
      <c r="Q140" s="58"/>
      <c r="R140" s="57"/>
      <c r="S140" s="57"/>
      <c r="T140" s="11"/>
      <c r="U140" s="11"/>
      <c r="V140" s="11"/>
      <c r="W140" s="11"/>
      <c r="X140" s="11"/>
      <c r="Y140" s="11"/>
      <c r="Z140" s="11"/>
      <c r="AA140" s="11"/>
      <c r="AB140" s="11"/>
      <c r="AC140" s="60">
        <f t="shared" ref="AC140" si="321">IFERROR(AC139,"")</f>
        <v>12.264633325857833</v>
      </c>
      <c r="AD140" s="61">
        <f t="shared" ref="AD140" si="322">IF(AC140="","",AC140*$G$3+$M$3)</f>
        <v>63676.833370710832</v>
      </c>
      <c r="AE140" s="60">
        <f t="shared" ref="AE140" si="323">IFERROR(AE139,"")</f>
        <v>2.2646333258578171</v>
      </c>
      <c r="AF140" s="61">
        <f t="shared" ref="AF140:AG140" si="324">IF($M$18&gt;($M$3-$M$5)/-($G$3-$G$5),"",IF(AE140="","",$P$21))</f>
        <v>18000</v>
      </c>
      <c r="AG140" s="61">
        <f t="shared" si="324"/>
        <v>18000</v>
      </c>
    </row>
    <row r="141" spans="1:33" x14ac:dyDescent="0.55000000000000004">
      <c r="A141" s="11"/>
      <c r="B141" s="11"/>
      <c r="C141" s="11"/>
      <c r="D141" s="11"/>
      <c r="E141" s="11"/>
      <c r="F141" s="11"/>
      <c r="G141" s="11"/>
      <c r="H141" s="11"/>
      <c r="I141" s="11"/>
      <c r="J141" s="21"/>
      <c r="K141" s="21"/>
      <c r="L141" s="57"/>
      <c r="M141" s="57"/>
      <c r="N141" s="63"/>
      <c r="O141" s="57"/>
      <c r="P141" s="57"/>
      <c r="Q141" s="58"/>
      <c r="R141" s="57"/>
      <c r="S141" s="57"/>
      <c r="T141" s="11"/>
      <c r="U141" s="11"/>
      <c r="V141" s="11"/>
      <c r="W141" s="11"/>
      <c r="X141" s="11"/>
      <c r="Y141" s="11"/>
      <c r="Z141" s="11"/>
      <c r="AA141" s="11"/>
      <c r="AB141" s="11"/>
      <c r="AC141" s="60">
        <f>IF($M$18&gt;($M$3-$M$5)/-($G$3-$G$5),AC140+($M$18-($M$3-$M$5)/-($G$3-$G$5))/342,IFERROR(IF(AC140+((($M$3-$M$5)/($G$3-$G$5)*-1)-$M$18)/343&gt;($M$3-$M$5)/-($G$3-$G$5),MAX($AC$31:AC140),AC140+((($M$3-$M$5)/($G$3-$G$5)*-1))/343),MAX($AC$31:AC140)))</f>
        <v>12.306570980040386</v>
      </c>
      <c r="AD141" s="61">
        <f t="shared" ref="AD141" si="325">IF(AC141="","",AC141*$G$5+$M$5)</f>
        <v>36452.567840323085</v>
      </c>
      <c r="AE141" s="60">
        <f>IF($M$18&gt;($M$3-$M$5)/-($G$3-$G$5),"",IFERROR(IF(AE140+(($M$3-$M$5)/($G$3-$G$5)*-1)/343&gt;$AC$24,MAX($AE$31:AE140),AE140+((($M$3-$M$5)/($G$3-$G$5)*-1))/343),MAX($AE$31:AE140)))</f>
        <v>2.3065709800403691</v>
      </c>
      <c r="AF141" s="61">
        <f t="shared" si="205"/>
        <v>-43547.432159677046</v>
      </c>
      <c r="AG141" s="61">
        <f t="shared" ref="AG141" si="326">IF($M$18&gt;($M$3-$M$5)/-($G$3-$G$5),"",IF(AE141="","",AE141*$G$3+$M$3))</f>
        <v>113467.14509979816</v>
      </c>
    </row>
    <row r="142" spans="1:33" x14ac:dyDescent="0.55000000000000004">
      <c r="A142" s="11"/>
      <c r="B142" s="11"/>
      <c r="C142" s="11"/>
      <c r="D142" s="11"/>
      <c r="E142" s="11"/>
      <c r="F142" s="11"/>
      <c r="G142" s="11"/>
      <c r="H142" s="11"/>
      <c r="I142" s="11"/>
      <c r="J142" s="21"/>
      <c r="K142" s="21"/>
      <c r="L142" s="57"/>
      <c r="M142" s="57"/>
      <c r="N142" s="63"/>
      <c r="O142" s="57"/>
      <c r="P142" s="57"/>
      <c r="Q142" s="58"/>
      <c r="R142" s="57"/>
      <c r="S142" s="57"/>
      <c r="T142" s="11"/>
      <c r="U142" s="11"/>
      <c r="V142" s="11"/>
      <c r="W142" s="11"/>
      <c r="X142" s="11"/>
      <c r="Y142" s="11"/>
      <c r="Z142" s="11"/>
      <c r="AA142" s="11"/>
      <c r="AB142" s="11"/>
      <c r="AC142" s="60">
        <f t="shared" ref="AC142" si="327">IFERROR(AC141,"")</f>
        <v>12.306570980040386</v>
      </c>
      <c r="AD142" s="61">
        <f t="shared" ref="AD142" si="328">IF(AC142="","",AC142*$G$3+$M$3)</f>
        <v>63467.145099798072</v>
      </c>
      <c r="AE142" s="60">
        <f t="shared" ref="AE142" si="329">IFERROR(AE141,"")</f>
        <v>2.3065709800403691</v>
      </c>
      <c r="AF142" s="61">
        <f t="shared" ref="AF142:AG142" si="330">IF($M$18&gt;($M$3-$M$5)/-($G$3-$G$5),"",IF(AE142="","",$P$21))</f>
        <v>18000</v>
      </c>
      <c r="AG142" s="61">
        <f t="shared" si="330"/>
        <v>18000</v>
      </c>
    </row>
    <row r="143" spans="1:33" x14ac:dyDescent="0.55000000000000004">
      <c r="A143" s="11"/>
      <c r="B143" s="11"/>
      <c r="C143" s="11"/>
      <c r="D143" s="11"/>
      <c r="E143" s="11"/>
      <c r="F143" s="11"/>
      <c r="G143" s="11"/>
      <c r="H143" s="11"/>
      <c r="I143" s="11"/>
      <c r="J143" s="21"/>
      <c r="K143" s="21"/>
      <c r="L143" s="57"/>
      <c r="M143" s="57"/>
      <c r="N143" s="63"/>
      <c r="O143" s="57"/>
      <c r="P143" s="57"/>
      <c r="Q143" s="58"/>
      <c r="R143" s="57"/>
      <c r="S143" s="57"/>
      <c r="T143" s="11"/>
      <c r="U143" s="11"/>
      <c r="V143" s="11"/>
      <c r="W143" s="11"/>
      <c r="X143" s="11"/>
      <c r="Y143" s="11"/>
      <c r="Z143" s="11"/>
      <c r="AA143" s="11"/>
      <c r="AB143" s="11"/>
      <c r="AC143" s="60">
        <f>IF($M$18&gt;($M$3-$M$5)/-($G$3-$G$5),AC142+($M$18-($M$3-$M$5)/-($G$3-$G$5))/342,IFERROR(IF(AC142+((($M$3-$M$5)/($G$3-$G$5)*-1)-$M$18)/343&gt;($M$3-$M$5)/-($G$3-$G$5),MAX($AC$31:AC142),AC142+((($M$3-$M$5)/($G$3-$G$5)*-1))/343),MAX($AC$31:AC142)))</f>
        <v>12.348508634222938</v>
      </c>
      <c r="AD143" s="61">
        <f t="shared" ref="AD143" si="331">IF(AC143="","",AC143*$G$5+$M$5)</f>
        <v>36788.06907378351</v>
      </c>
      <c r="AE143" s="60">
        <f>IF($M$18&gt;($M$3-$M$5)/-($G$3-$G$5),"",IFERROR(IF(AE142+(($M$3-$M$5)/($G$3-$G$5)*-1)/343&gt;$AC$24,MAX($AE$31:AE142),AE142+((($M$3-$M$5)/($G$3-$G$5)*-1))/343),MAX($AE$31:AE142)))</f>
        <v>2.3485086342229211</v>
      </c>
      <c r="AF143" s="61">
        <f t="shared" si="205"/>
        <v>-43211.930926216635</v>
      </c>
      <c r="AG143" s="61">
        <f t="shared" ref="AG143" si="332">IF($M$18&gt;($M$3-$M$5)/-($G$3-$G$5),"",IF(AE143="","",AE143*$G$3+$M$3))</f>
        <v>113257.45682888539</v>
      </c>
    </row>
    <row r="144" spans="1:33" x14ac:dyDescent="0.55000000000000004">
      <c r="A144" s="11"/>
      <c r="B144" s="11"/>
      <c r="C144" s="11"/>
      <c r="D144" s="11"/>
      <c r="E144" s="11"/>
      <c r="F144" s="11"/>
      <c r="G144" s="11"/>
      <c r="H144" s="11"/>
      <c r="I144" s="11"/>
      <c r="J144" s="21"/>
      <c r="K144" s="21"/>
      <c r="L144" s="57"/>
      <c r="M144" s="57"/>
      <c r="N144" s="63"/>
      <c r="O144" s="57"/>
      <c r="P144" s="57"/>
      <c r="Q144" s="58"/>
      <c r="R144" s="57"/>
      <c r="S144" s="57"/>
      <c r="T144" s="11"/>
      <c r="U144" s="11"/>
      <c r="V144" s="11"/>
      <c r="W144" s="11"/>
      <c r="X144" s="11"/>
      <c r="Y144" s="11"/>
      <c r="Z144" s="11"/>
      <c r="AA144" s="11"/>
      <c r="AB144" s="11"/>
      <c r="AC144" s="60">
        <f t="shared" ref="AC144" si="333">IFERROR(AC143,"")</f>
        <v>12.348508634222938</v>
      </c>
      <c r="AD144" s="61">
        <f t="shared" ref="AD144" si="334">IF(AC144="","",AC144*$G$3+$M$3)</f>
        <v>63257.456828885312</v>
      </c>
      <c r="AE144" s="60">
        <f t="shared" ref="AE144" si="335">IFERROR(AE143,"")</f>
        <v>2.3485086342229211</v>
      </c>
      <c r="AF144" s="61">
        <f t="shared" ref="AF144:AG144" si="336">IF($M$18&gt;($M$3-$M$5)/-($G$3-$G$5),"",IF(AE144="","",$P$21))</f>
        <v>18000</v>
      </c>
      <c r="AG144" s="61">
        <f t="shared" si="336"/>
        <v>18000</v>
      </c>
    </row>
    <row r="145" spans="1:33" x14ac:dyDescent="0.55000000000000004">
      <c r="A145" s="11"/>
      <c r="B145" s="11"/>
      <c r="C145" s="11"/>
      <c r="D145" s="11"/>
      <c r="E145" s="11"/>
      <c r="F145" s="11"/>
      <c r="G145" s="11"/>
      <c r="H145" s="11"/>
      <c r="I145" s="11"/>
      <c r="J145" s="21"/>
      <c r="K145" s="21"/>
      <c r="L145" s="57"/>
      <c r="M145" s="57"/>
      <c r="N145" s="63"/>
      <c r="O145" s="57"/>
      <c r="P145" s="57"/>
      <c r="Q145" s="58"/>
      <c r="R145" s="57"/>
      <c r="S145" s="57"/>
      <c r="T145" s="11"/>
      <c r="U145" s="11"/>
      <c r="V145" s="11"/>
      <c r="W145" s="11"/>
      <c r="X145" s="11"/>
      <c r="Y145" s="11"/>
      <c r="Z145" s="11"/>
      <c r="AA145" s="11"/>
      <c r="AB145" s="11"/>
      <c r="AC145" s="60">
        <f>IF($M$18&gt;($M$3-$M$5)/-($G$3-$G$5),AC144+($M$18-($M$3-$M$5)/-($G$3-$G$5))/342,IFERROR(IF(AC144+((($M$3-$M$5)/($G$3-$G$5)*-1)-$M$18)/343&gt;($M$3-$M$5)/-($G$3-$G$5),MAX($AC$31:AC144),AC144+((($M$3-$M$5)/($G$3-$G$5)*-1))/343),MAX($AC$31:AC144)))</f>
        <v>12.39044628840549</v>
      </c>
      <c r="AD145" s="61">
        <f t="shared" ref="AD145" si="337">IF(AC145="","",AC145*$G$5+$M$5)</f>
        <v>37123.570307243921</v>
      </c>
      <c r="AE145" s="60">
        <f>IF($M$18&gt;($M$3-$M$5)/-($G$3-$G$5),"",IFERROR(IF(AE144+(($M$3-$M$5)/($G$3-$G$5)*-1)/343&gt;$AC$24,MAX($AE$31:AE144),AE144+((($M$3-$M$5)/($G$3-$G$5)*-1))/343),MAX($AE$31:AE144)))</f>
        <v>2.3904462884054731</v>
      </c>
      <c r="AF145" s="61">
        <f t="shared" si="205"/>
        <v>-42876.42969275621</v>
      </c>
      <c r="AG145" s="61">
        <f t="shared" ref="AG145" si="338">IF($M$18&gt;($M$3-$M$5)/-($G$3-$G$5),"",IF(AE145="","",AE145*$G$3+$M$3))</f>
        <v>113047.76855797264</v>
      </c>
    </row>
    <row r="146" spans="1:33" x14ac:dyDescent="0.55000000000000004">
      <c r="A146" s="11"/>
      <c r="B146" s="11"/>
      <c r="C146" s="11"/>
      <c r="D146" s="11"/>
      <c r="E146" s="11"/>
      <c r="F146" s="11"/>
      <c r="G146" s="11"/>
      <c r="H146" s="11"/>
      <c r="I146" s="11"/>
      <c r="J146" s="21"/>
      <c r="K146" s="21"/>
      <c r="L146" s="57"/>
      <c r="M146" s="57"/>
      <c r="N146" s="63"/>
      <c r="O146" s="57"/>
      <c r="P146" s="57"/>
      <c r="Q146" s="58"/>
      <c r="R146" s="57"/>
      <c r="S146" s="57"/>
      <c r="T146" s="11"/>
      <c r="U146" s="11"/>
      <c r="V146" s="11"/>
      <c r="W146" s="11"/>
      <c r="X146" s="11"/>
      <c r="Y146" s="11"/>
      <c r="Z146" s="11"/>
      <c r="AA146" s="11"/>
      <c r="AB146" s="11"/>
      <c r="AC146" s="60">
        <f t="shared" ref="AC146" si="339">IFERROR(AC145,"")</f>
        <v>12.39044628840549</v>
      </c>
      <c r="AD146" s="61">
        <f t="shared" ref="AD146" si="340">IF(AC146="","",AC146*$G$3+$M$3)</f>
        <v>63047.768557972551</v>
      </c>
      <c r="AE146" s="60">
        <f t="shared" ref="AE146" si="341">IFERROR(AE145,"")</f>
        <v>2.3904462884054731</v>
      </c>
      <c r="AF146" s="61">
        <f t="shared" ref="AF146:AG146" si="342">IF($M$18&gt;($M$3-$M$5)/-($G$3-$G$5),"",IF(AE146="","",$P$21))</f>
        <v>18000</v>
      </c>
      <c r="AG146" s="61">
        <f t="shared" si="342"/>
        <v>18000</v>
      </c>
    </row>
    <row r="147" spans="1:33" x14ac:dyDescent="0.55000000000000004">
      <c r="A147" s="11"/>
      <c r="B147" s="11"/>
      <c r="C147" s="11"/>
      <c r="D147" s="11"/>
      <c r="E147" s="11"/>
      <c r="F147" s="11"/>
      <c r="G147" s="11"/>
      <c r="H147" s="11"/>
      <c r="I147" s="11"/>
      <c r="J147" s="21"/>
      <c r="K147" s="21"/>
      <c r="L147" s="57"/>
      <c r="M147" s="57"/>
      <c r="N147" s="63"/>
      <c r="O147" s="57"/>
      <c r="P147" s="57"/>
      <c r="Q147" s="58"/>
      <c r="R147" s="57"/>
      <c r="S147" s="57"/>
      <c r="T147" s="11"/>
      <c r="U147" s="11"/>
      <c r="V147" s="11"/>
      <c r="W147" s="11"/>
      <c r="X147" s="11"/>
      <c r="Y147" s="11"/>
      <c r="Z147" s="11"/>
      <c r="AA147" s="11"/>
      <c r="AB147" s="11"/>
      <c r="AC147" s="60">
        <f>IF($M$18&gt;($M$3-$M$5)/-($G$3-$G$5),AC146+($M$18-($M$3-$M$5)/-($G$3-$G$5))/342,IFERROR(IF(AC146+((($M$3-$M$5)/($G$3-$G$5)*-1)-$M$18)/343&gt;($M$3-$M$5)/-($G$3-$G$5),MAX($AC$31:AC146),AC146+((($M$3-$M$5)/($G$3-$G$5)*-1))/343),MAX($AC$31:AC146)))</f>
        <v>12.432383942588043</v>
      </c>
      <c r="AD147" s="61">
        <f t="shared" ref="AD147" si="343">IF(AC147="","",AC147*$G$5+$M$5)</f>
        <v>37459.071540704346</v>
      </c>
      <c r="AE147" s="60">
        <f>IF($M$18&gt;($M$3-$M$5)/-($G$3-$G$5),"",IFERROR(IF(AE146+(($M$3-$M$5)/($G$3-$G$5)*-1)/343&gt;$AC$24,MAX($AE$31:AE146),AE146+((($M$3-$M$5)/($G$3-$G$5)*-1))/343),MAX($AE$31:AE146)))</f>
        <v>2.4323839425880251</v>
      </c>
      <c r="AF147" s="61">
        <f t="shared" si="205"/>
        <v>-42540.928459295799</v>
      </c>
      <c r="AG147" s="61">
        <f t="shared" ref="AG147" si="344">IF($M$18&gt;($M$3-$M$5)/-($G$3-$G$5),"",IF(AE147="","",AE147*$G$3+$M$3))</f>
        <v>112838.08028705987</v>
      </c>
    </row>
    <row r="148" spans="1:33" x14ac:dyDescent="0.55000000000000004">
      <c r="A148" s="11"/>
      <c r="B148" s="11"/>
      <c r="C148" s="11"/>
      <c r="D148" s="11"/>
      <c r="E148" s="11"/>
      <c r="F148" s="11"/>
      <c r="G148" s="11"/>
      <c r="H148" s="11"/>
      <c r="I148" s="11"/>
      <c r="J148" s="21"/>
      <c r="K148" s="21"/>
      <c r="L148" s="57"/>
      <c r="M148" s="57"/>
      <c r="N148" s="63"/>
      <c r="O148" s="57"/>
      <c r="P148" s="57"/>
      <c r="Q148" s="58"/>
      <c r="R148" s="57"/>
      <c r="S148" s="57"/>
      <c r="T148" s="11"/>
      <c r="U148" s="11"/>
      <c r="V148" s="11"/>
      <c r="W148" s="11"/>
      <c r="X148" s="11"/>
      <c r="Y148" s="11"/>
      <c r="Z148" s="11"/>
      <c r="AA148" s="11"/>
      <c r="AB148" s="11"/>
      <c r="AC148" s="60">
        <f t="shared" ref="AC148" si="345">IFERROR(AC147,"")</f>
        <v>12.432383942588043</v>
      </c>
      <c r="AD148" s="61">
        <f t="shared" ref="AD148" si="346">IF(AC148="","",AC148*$G$3+$M$3)</f>
        <v>62838.080287059784</v>
      </c>
      <c r="AE148" s="60">
        <f t="shared" ref="AE148" si="347">IFERROR(AE147,"")</f>
        <v>2.4323839425880251</v>
      </c>
      <c r="AF148" s="61">
        <f t="shared" ref="AF148:AG148" si="348">IF($M$18&gt;($M$3-$M$5)/-($G$3-$G$5),"",IF(AE148="","",$P$21))</f>
        <v>18000</v>
      </c>
      <c r="AG148" s="61">
        <f t="shared" si="348"/>
        <v>18000</v>
      </c>
    </row>
    <row r="149" spans="1:33" x14ac:dyDescent="0.55000000000000004">
      <c r="A149" s="11"/>
      <c r="B149" s="11"/>
      <c r="C149" s="11"/>
      <c r="D149" s="11"/>
      <c r="E149" s="11"/>
      <c r="F149" s="11"/>
      <c r="G149" s="11"/>
      <c r="H149" s="11"/>
      <c r="I149" s="11"/>
      <c r="J149" s="21"/>
      <c r="K149" s="21"/>
      <c r="L149" s="57"/>
      <c r="M149" s="57"/>
      <c r="N149" s="63"/>
      <c r="O149" s="57"/>
      <c r="P149" s="57"/>
      <c r="Q149" s="58"/>
      <c r="R149" s="57"/>
      <c r="S149" s="57"/>
      <c r="T149" s="11"/>
      <c r="U149" s="11"/>
      <c r="V149" s="11"/>
      <c r="W149" s="11"/>
      <c r="X149" s="11"/>
      <c r="Y149" s="11"/>
      <c r="Z149" s="11"/>
      <c r="AA149" s="11"/>
      <c r="AB149" s="11"/>
      <c r="AC149" s="60">
        <f>IF($M$18&gt;($M$3-$M$5)/-($G$3-$G$5),AC148+($M$18-($M$3-$M$5)/-($G$3-$G$5))/342,IFERROR(IF(AC148+((($M$3-$M$5)/($G$3-$G$5)*-1)-$M$18)/343&gt;($M$3-$M$5)/-($G$3-$G$5),MAX($AC$31:AC148),AC148+((($M$3-$M$5)/($G$3-$G$5)*-1))/343),MAX($AC$31:AC148)))</f>
        <v>12.474321596770595</v>
      </c>
      <c r="AD149" s="61">
        <f t="shared" ref="AD149" si="349">IF(AC149="","",AC149*$G$5+$M$5)</f>
        <v>37794.572774164757</v>
      </c>
      <c r="AE149" s="60">
        <f>IF($M$18&gt;($M$3-$M$5)/-($G$3-$G$5),"",IFERROR(IF(AE148+(($M$3-$M$5)/($G$3-$G$5)*-1)/343&gt;$AC$24,MAX($AE$31:AE148),AE148+((($M$3-$M$5)/($G$3-$G$5)*-1))/343),MAX($AE$31:AE148)))</f>
        <v>2.4743215967705772</v>
      </c>
      <c r="AF149" s="61">
        <f t="shared" si="205"/>
        <v>-42205.427225835381</v>
      </c>
      <c r="AG149" s="61">
        <f t="shared" ref="AG149" si="350">IF($M$18&gt;($M$3-$M$5)/-($G$3-$G$5),"",IF(AE149="","",AE149*$G$3+$M$3))</f>
        <v>112628.39201614712</v>
      </c>
    </row>
    <row r="150" spans="1:33" x14ac:dyDescent="0.55000000000000004">
      <c r="A150" s="11"/>
      <c r="B150" s="11"/>
      <c r="C150" s="11"/>
      <c r="D150" s="11"/>
      <c r="E150" s="11"/>
      <c r="F150" s="11"/>
      <c r="G150" s="11"/>
      <c r="H150" s="11"/>
      <c r="I150" s="11"/>
      <c r="J150" s="21"/>
      <c r="K150" s="21"/>
      <c r="L150" s="57"/>
      <c r="M150" s="57"/>
      <c r="N150" s="63"/>
      <c r="O150" s="57"/>
      <c r="P150" s="57"/>
      <c r="Q150" s="58"/>
      <c r="R150" s="57"/>
      <c r="S150" s="57"/>
      <c r="T150" s="11"/>
      <c r="U150" s="11"/>
      <c r="V150" s="11"/>
      <c r="W150" s="11"/>
      <c r="X150" s="11"/>
      <c r="Y150" s="11"/>
      <c r="Z150" s="11"/>
      <c r="AA150" s="11"/>
      <c r="AB150" s="11"/>
      <c r="AC150" s="60">
        <f t="shared" ref="AC150" si="351">IFERROR(AC149,"")</f>
        <v>12.474321596770595</v>
      </c>
      <c r="AD150" s="61">
        <f t="shared" ref="AD150" si="352">IF(AC150="","",AC150*$G$3+$M$3)</f>
        <v>62628.392016147023</v>
      </c>
      <c r="AE150" s="60">
        <f t="shared" ref="AE150" si="353">IFERROR(AE149,"")</f>
        <v>2.4743215967705772</v>
      </c>
      <c r="AF150" s="61">
        <f t="shared" ref="AF150:AG150" si="354">IF($M$18&gt;($M$3-$M$5)/-($G$3-$G$5),"",IF(AE150="","",$P$21))</f>
        <v>18000</v>
      </c>
      <c r="AG150" s="61">
        <f t="shared" si="354"/>
        <v>18000</v>
      </c>
    </row>
    <row r="151" spans="1:33" x14ac:dyDescent="0.55000000000000004">
      <c r="A151" s="11"/>
      <c r="B151" s="11"/>
      <c r="C151" s="11"/>
      <c r="D151" s="11"/>
      <c r="E151" s="11"/>
      <c r="F151" s="11"/>
      <c r="G151" s="11"/>
      <c r="H151" s="11"/>
      <c r="I151" s="11"/>
      <c r="J151" s="21"/>
      <c r="K151" s="21"/>
      <c r="L151" s="57"/>
      <c r="M151" s="57"/>
      <c r="N151" s="63"/>
      <c r="O151" s="57"/>
      <c r="P151" s="57"/>
      <c r="Q151" s="58"/>
      <c r="R151" s="57"/>
      <c r="S151" s="57"/>
      <c r="T151" s="11"/>
      <c r="U151" s="11"/>
      <c r="V151" s="11"/>
      <c r="W151" s="11"/>
      <c r="X151" s="11"/>
      <c r="Y151" s="11"/>
      <c r="Z151" s="11"/>
      <c r="AA151" s="11"/>
      <c r="AB151" s="11"/>
      <c r="AC151" s="60">
        <f>IF($M$18&gt;($M$3-$M$5)/-($G$3-$G$5),AC150+($M$18-($M$3-$M$5)/-($G$3-$G$5))/342,IFERROR(IF(AC150+((($M$3-$M$5)/($G$3-$G$5)*-1)-$M$18)/343&gt;($M$3-$M$5)/-($G$3-$G$5),MAX($AC$31:AC150),AC150+((($M$3-$M$5)/($G$3-$G$5)*-1))/343),MAX($AC$31:AC150)))</f>
        <v>12.516259250953148</v>
      </c>
      <c r="AD151" s="61">
        <f t="shared" ref="AD151" si="355">IF(AC151="","",AC151*$G$5+$M$5)</f>
        <v>38130.074007625182</v>
      </c>
      <c r="AE151" s="60">
        <f>IF($M$18&gt;($M$3-$M$5)/-($G$3-$G$5),"",IFERROR(IF(AE150+(($M$3-$M$5)/($G$3-$G$5)*-1)/343&gt;$AC$24,MAX($AE$31:AE150),AE150+((($M$3-$M$5)/($G$3-$G$5)*-1))/343),MAX($AE$31:AE150)))</f>
        <v>2.5162592509531292</v>
      </c>
      <c r="AF151" s="61">
        <f t="shared" si="205"/>
        <v>-41869.925992374963</v>
      </c>
      <c r="AG151" s="61">
        <f t="shared" ref="AG151" si="356">IF($M$18&gt;($M$3-$M$5)/-($G$3-$G$5),"",IF(AE151="","",AE151*$G$3+$M$3))</f>
        <v>112418.70374523435</v>
      </c>
    </row>
    <row r="152" spans="1:33" x14ac:dyDescent="0.55000000000000004">
      <c r="A152" s="11"/>
      <c r="B152" s="11"/>
      <c r="C152" s="11"/>
      <c r="D152" s="11"/>
      <c r="E152" s="11"/>
      <c r="F152" s="11"/>
      <c r="G152" s="11"/>
      <c r="H152" s="11"/>
      <c r="I152" s="11"/>
      <c r="J152" s="21"/>
      <c r="K152" s="21"/>
      <c r="L152" s="57"/>
      <c r="M152" s="57"/>
      <c r="N152" s="63"/>
      <c r="O152" s="57"/>
      <c r="P152" s="57"/>
      <c r="Q152" s="58"/>
      <c r="R152" s="57"/>
      <c r="S152" s="57"/>
      <c r="T152" s="11"/>
      <c r="U152" s="11"/>
      <c r="V152" s="11"/>
      <c r="W152" s="11"/>
      <c r="X152" s="11"/>
      <c r="Y152" s="11"/>
      <c r="Z152" s="11"/>
      <c r="AA152" s="11"/>
      <c r="AB152" s="11"/>
      <c r="AC152" s="60">
        <f t="shared" ref="AC152" si="357">IFERROR(AC151,"")</f>
        <v>12.516259250953148</v>
      </c>
      <c r="AD152" s="61">
        <f t="shared" ref="AD152" si="358">IF(AC152="","",AC152*$G$3+$M$3)</f>
        <v>62418.703745234263</v>
      </c>
      <c r="AE152" s="60">
        <f t="shared" ref="AE152" si="359">IFERROR(AE151,"")</f>
        <v>2.5162592509531292</v>
      </c>
      <c r="AF152" s="61">
        <f t="shared" ref="AF152:AG152" si="360">IF($M$18&gt;($M$3-$M$5)/-($G$3-$G$5),"",IF(AE152="","",$P$21))</f>
        <v>18000</v>
      </c>
      <c r="AG152" s="61">
        <f t="shared" si="360"/>
        <v>18000</v>
      </c>
    </row>
    <row r="153" spans="1:33" x14ac:dyDescent="0.55000000000000004">
      <c r="A153" s="11"/>
      <c r="B153" s="11"/>
      <c r="C153" s="11"/>
      <c r="D153" s="11"/>
      <c r="E153" s="11"/>
      <c r="F153" s="11"/>
      <c r="G153" s="11"/>
      <c r="H153" s="11"/>
      <c r="I153" s="11"/>
      <c r="J153" s="21"/>
      <c r="K153" s="21"/>
      <c r="L153" s="57"/>
      <c r="M153" s="57"/>
      <c r="N153" s="63"/>
      <c r="O153" s="57"/>
      <c r="P153" s="57"/>
      <c r="Q153" s="58"/>
      <c r="R153" s="57"/>
      <c r="S153" s="57"/>
      <c r="T153" s="11"/>
      <c r="U153" s="11"/>
      <c r="V153" s="11"/>
      <c r="W153" s="11"/>
      <c r="X153" s="11"/>
      <c r="Y153" s="11"/>
      <c r="Z153" s="11"/>
      <c r="AA153" s="11"/>
      <c r="AB153" s="11"/>
      <c r="AC153" s="60">
        <f>IF($M$18&gt;($M$3-$M$5)/-($G$3-$G$5),AC152+($M$18-($M$3-$M$5)/-($G$3-$G$5))/342,IFERROR(IF(AC152+((($M$3-$M$5)/($G$3-$G$5)*-1)-$M$18)/343&gt;($M$3-$M$5)/-($G$3-$G$5),MAX($AC$31:AC152),AC152+((($M$3-$M$5)/($G$3-$G$5)*-1))/343),MAX($AC$31:AC152)))</f>
        <v>12.5581969051357</v>
      </c>
      <c r="AD153" s="61">
        <f t="shared" ref="AD153" si="361">IF(AC153="","",AC153*$G$5+$M$5)</f>
        <v>38465.575241085608</v>
      </c>
      <c r="AE153" s="60">
        <f>IF($M$18&gt;($M$3-$M$5)/-($G$3-$G$5),"",IFERROR(IF(AE152+(($M$3-$M$5)/($G$3-$G$5)*-1)/343&gt;$AC$24,MAX($AE$31:AE152),AE152+((($M$3-$M$5)/($G$3-$G$5)*-1))/343),MAX($AE$31:AE152)))</f>
        <v>2.5581969051356812</v>
      </c>
      <c r="AF153" s="61">
        <f t="shared" si="205"/>
        <v>-41534.424758914553</v>
      </c>
      <c r="AG153" s="61">
        <f t="shared" ref="AG153" si="362">IF($M$18&gt;($M$3-$M$5)/-($G$3-$G$5),"",IF(AE153="","",AE153*$G$3+$M$3))</f>
        <v>112209.0154743216</v>
      </c>
    </row>
    <row r="154" spans="1:33" x14ac:dyDescent="0.55000000000000004">
      <c r="A154" s="11"/>
      <c r="B154" s="11"/>
      <c r="C154" s="11"/>
      <c r="D154" s="11"/>
      <c r="E154" s="11"/>
      <c r="F154" s="11"/>
      <c r="G154" s="11"/>
      <c r="H154" s="11"/>
      <c r="I154" s="11"/>
      <c r="J154" s="21"/>
      <c r="K154" s="21"/>
      <c r="L154" s="57"/>
      <c r="M154" s="57"/>
      <c r="N154" s="63"/>
      <c r="O154" s="57"/>
      <c r="P154" s="57"/>
      <c r="Q154" s="58"/>
      <c r="R154" s="57"/>
      <c r="S154" s="57"/>
      <c r="T154" s="11"/>
      <c r="U154" s="11"/>
      <c r="V154" s="11"/>
      <c r="W154" s="11"/>
      <c r="X154" s="11"/>
      <c r="Y154" s="11"/>
      <c r="Z154" s="11"/>
      <c r="AA154" s="11"/>
      <c r="AB154" s="11"/>
      <c r="AC154" s="60">
        <f t="shared" ref="AC154" si="363">IFERROR(AC153,"")</f>
        <v>12.5581969051357</v>
      </c>
      <c r="AD154" s="61">
        <f t="shared" ref="AD154" si="364">IF(AC154="","",AC154*$G$3+$M$3)</f>
        <v>62209.015474321495</v>
      </c>
      <c r="AE154" s="60">
        <f t="shared" ref="AE154" si="365">IFERROR(AE153,"")</f>
        <v>2.5581969051356812</v>
      </c>
      <c r="AF154" s="61">
        <f t="shared" ref="AF154:AG154" si="366">IF($M$18&gt;($M$3-$M$5)/-($G$3-$G$5),"",IF(AE154="","",$P$21))</f>
        <v>18000</v>
      </c>
      <c r="AG154" s="61">
        <f t="shared" si="366"/>
        <v>18000</v>
      </c>
    </row>
    <row r="155" spans="1:33" x14ac:dyDescent="0.55000000000000004">
      <c r="A155" s="11"/>
      <c r="B155" s="11"/>
      <c r="C155" s="11"/>
      <c r="D155" s="11"/>
      <c r="E155" s="11"/>
      <c r="F155" s="11"/>
      <c r="G155" s="11"/>
      <c r="H155" s="11"/>
      <c r="I155" s="11"/>
      <c r="J155" s="21"/>
      <c r="K155" s="21"/>
      <c r="L155" s="57"/>
      <c r="M155" s="57"/>
      <c r="N155" s="63"/>
      <c r="O155" s="57"/>
      <c r="P155" s="57"/>
      <c r="Q155" s="58"/>
      <c r="R155" s="57"/>
      <c r="S155" s="57"/>
      <c r="T155" s="11"/>
      <c r="U155" s="11"/>
      <c r="V155" s="11"/>
      <c r="W155" s="11"/>
      <c r="X155" s="11"/>
      <c r="Y155" s="11"/>
      <c r="Z155" s="11"/>
      <c r="AA155" s="11"/>
      <c r="AB155" s="11"/>
      <c r="AC155" s="60">
        <f>IF($M$18&gt;($M$3-$M$5)/-($G$3-$G$5),AC154+($M$18-($M$3-$M$5)/-($G$3-$G$5))/342,IFERROR(IF(AC154+((($M$3-$M$5)/($G$3-$G$5)*-1)-$M$18)/343&gt;($M$3-$M$5)/-($G$3-$G$5),MAX($AC$31:AC154),AC154+((($M$3-$M$5)/($G$3-$G$5)*-1))/343),MAX($AC$31:AC154)))</f>
        <v>12.600134559318253</v>
      </c>
      <c r="AD155" s="61">
        <f t="shared" ref="AD155" si="367">IF(AC155="","",AC155*$G$5+$M$5)</f>
        <v>38801.076474546018</v>
      </c>
      <c r="AE155" s="60">
        <f>IF($M$18&gt;($M$3-$M$5)/-($G$3-$G$5),"",IFERROR(IF(AE154+(($M$3-$M$5)/($G$3-$G$5)*-1)/343&gt;$AC$24,MAX($AE$31:AE154),AE154+((($M$3-$M$5)/($G$3-$G$5)*-1))/343),MAX($AE$31:AE154)))</f>
        <v>2.6001345593182332</v>
      </c>
      <c r="AF155" s="61">
        <f t="shared" si="205"/>
        <v>-41198.923525454135</v>
      </c>
      <c r="AG155" s="61">
        <f t="shared" ref="AG155" si="368">IF($M$18&gt;($M$3-$M$5)/-($G$3-$G$5),"",IF(AE155="","",AE155*$G$3+$M$3))</f>
        <v>111999.32720340883</v>
      </c>
    </row>
    <row r="156" spans="1:33" x14ac:dyDescent="0.55000000000000004">
      <c r="A156" s="11"/>
      <c r="B156" s="11"/>
      <c r="C156" s="11"/>
      <c r="D156" s="11"/>
      <c r="E156" s="11"/>
      <c r="F156" s="11"/>
      <c r="G156" s="11"/>
      <c r="H156" s="11"/>
      <c r="I156" s="11"/>
      <c r="J156" s="21"/>
      <c r="K156" s="21"/>
      <c r="L156" s="57"/>
      <c r="M156" s="57"/>
      <c r="N156" s="63"/>
      <c r="O156" s="57"/>
      <c r="P156" s="57"/>
      <c r="Q156" s="58"/>
      <c r="R156" s="57"/>
      <c r="S156" s="57"/>
      <c r="T156" s="11"/>
      <c r="U156" s="11"/>
      <c r="V156" s="11"/>
      <c r="W156" s="11"/>
      <c r="X156" s="11"/>
      <c r="Y156" s="11"/>
      <c r="Z156" s="11"/>
      <c r="AA156" s="11"/>
      <c r="AB156" s="11"/>
      <c r="AC156" s="60">
        <f t="shared" ref="AC156" si="369">IFERROR(AC155,"")</f>
        <v>12.600134559318253</v>
      </c>
      <c r="AD156" s="61">
        <f t="shared" ref="AD156" si="370">IF(AC156="","",AC156*$G$3+$M$3)</f>
        <v>61999.327203408735</v>
      </c>
      <c r="AE156" s="60">
        <f t="shared" ref="AE156" si="371">IFERROR(AE155,"")</f>
        <v>2.6001345593182332</v>
      </c>
      <c r="AF156" s="61">
        <f t="shared" ref="AF156:AG156" si="372">IF($M$18&gt;($M$3-$M$5)/-($G$3-$G$5),"",IF(AE156="","",$P$21))</f>
        <v>18000</v>
      </c>
      <c r="AG156" s="61">
        <f t="shared" si="372"/>
        <v>18000</v>
      </c>
    </row>
    <row r="157" spans="1:33" x14ac:dyDescent="0.55000000000000004">
      <c r="A157" s="11"/>
      <c r="B157" s="11"/>
      <c r="C157" s="11"/>
      <c r="D157" s="11"/>
      <c r="E157" s="11"/>
      <c r="F157" s="11"/>
      <c r="G157" s="11"/>
      <c r="H157" s="11"/>
      <c r="I157" s="11"/>
      <c r="J157" s="21"/>
      <c r="K157" s="21"/>
      <c r="L157" s="57"/>
      <c r="M157" s="57"/>
      <c r="N157" s="63"/>
      <c r="O157" s="57"/>
      <c r="P157" s="57"/>
      <c r="Q157" s="58"/>
      <c r="R157" s="57"/>
      <c r="S157" s="57"/>
      <c r="T157" s="11"/>
      <c r="U157" s="11"/>
      <c r="V157" s="11"/>
      <c r="W157" s="11"/>
      <c r="X157" s="11"/>
      <c r="Y157" s="11"/>
      <c r="Z157" s="11"/>
      <c r="AA157" s="11"/>
      <c r="AB157" s="11"/>
      <c r="AC157" s="60">
        <f>IF($M$18&gt;($M$3-$M$5)/-($G$3-$G$5),AC156+($M$18-($M$3-$M$5)/-($G$3-$G$5))/342,IFERROR(IF(AC156+((($M$3-$M$5)/($G$3-$G$5)*-1)-$M$18)/343&gt;($M$3-$M$5)/-($G$3-$G$5),MAX($AC$31:AC156),AC156+((($M$3-$M$5)/($G$3-$G$5)*-1))/343),MAX($AC$31:AC156)))</f>
        <v>12.642072213500805</v>
      </c>
      <c r="AD157" s="61">
        <f t="shared" ref="AD157" si="373">IF(AC157="","",AC157*$G$5+$M$5)</f>
        <v>39136.577708006444</v>
      </c>
      <c r="AE157" s="60">
        <f>IF($M$18&gt;($M$3-$M$5)/-($G$3-$G$5),"",IFERROR(IF(AE156+(($M$3-$M$5)/($G$3-$G$5)*-1)/343&gt;$AC$24,MAX($AE$31:AE156),AE156+((($M$3-$M$5)/($G$3-$G$5)*-1))/343),MAX($AE$31:AE156)))</f>
        <v>2.6420722135007852</v>
      </c>
      <c r="AF157" s="61">
        <f t="shared" si="205"/>
        <v>-40863.422291993716</v>
      </c>
      <c r="AG157" s="61">
        <f t="shared" ref="AG157" si="374">IF($M$18&gt;($M$3-$M$5)/-($G$3-$G$5),"",IF(AE157="","",AE157*$G$3+$M$3))</f>
        <v>111789.63893249608</v>
      </c>
    </row>
    <row r="158" spans="1:33" x14ac:dyDescent="0.55000000000000004">
      <c r="A158" s="11"/>
      <c r="B158" s="11"/>
      <c r="C158" s="11"/>
      <c r="D158" s="11"/>
      <c r="E158" s="11"/>
      <c r="F158" s="11"/>
      <c r="G158" s="11"/>
      <c r="H158" s="11"/>
      <c r="I158" s="11"/>
      <c r="J158" s="21"/>
      <c r="K158" s="21"/>
      <c r="L158" s="57"/>
      <c r="M158" s="57"/>
      <c r="N158" s="63"/>
      <c r="O158" s="57"/>
      <c r="P158" s="57"/>
      <c r="Q158" s="58"/>
      <c r="R158" s="57"/>
      <c r="S158" s="57"/>
      <c r="T158" s="11"/>
      <c r="U158" s="11"/>
      <c r="V158" s="11"/>
      <c r="W158" s="11"/>
      <c r="X158" s="11"/>
      <c r="Y158" s="11"/>
      <c r="Z158" s="11"/>
      <c r="AA158" s="11"/>
      <c r="AB158" s="11"/>
      <c r="AC158" s="60">
        <f t="shared" ref="AC158" si="375">IFERROR(AC157,"")</f>
        <v>12.642072213500805</v>
      </c>
      <c r="AD158" s="61">
        <f t="shared" ref="AD158" si="376">IF(AC158="","",AC158*$G$3+$M$3)</f>
        <v>61789.638932495975</v>
      </c>
      <c r="AE158" s="60">
        <f t="shared" ref="AE158" si="377">IFERROR(AE157,"")</f>
        <v>2.6420722135007852</v>
      </c>
      <c r="AF158" s="61">
        <f t="shared" ref="AF158:AG158" si="378">IF($M$18&gt;($M$3-$M$5)/-($G$3-$G$5),"",IF(AE158="","",$P$21))</f>
        <v>18000</v>
      </c>
      <c r="AG158" s="61">
        <f t="shared" si="378"/>
        <v>18000</v>
      </c>
    </row>
    <row r="159" spans="1:33" x14ac:dyDescent="0.55000000000000004">
      <c r="A159" s="11"/>
      <c r="B159" s="11"/>
      <c r="C159" s="11"/>
      <c r="D159" s="11"/>
      <c r="E159" s="11"/>
      <c r="F159" s="11"/>
      <c r="G159" s="11"/>
      <c r="H159" s="11"/>
      <c r="I159" s="11"/>
      <c r="J159" s="21"/>
      <c r="K159" s="21"/>
      <c r="L159" s="57"/>
      <c r="M159" s="57"/>
      <c r="N159" s="63"/>
      <c r="O159" s="57"/>
      <c r="P159" s="57"/>
      <c r="Q159" s="58"/>
      <c r="R159" s="57"/>
      <c r="S159" s="57"/>
      <c r="T159" s="11"/>
      <c r="U159" s="11"/>
      <c r="V159" s="11"/>
      <c r="W159" s="11"/>
      <c r="X159" s="11"/>
      <c r="Y159" s="11"/>
      <c r="Z159" s="11"/>
      <c r="AA159" s="11"/>
      <c r="AB159" s="11"/>
      <c r="AC159" s="60">
        <f>IF($M$18&gt;($M$3-$M$5)/-($G$3-$G$5),AC158+($M$18-($M$3-$M$5)/-($G$3-$G$5))/342,IFERROR(IF(AC158+((($M$3-$M$5)/($G$3-$G$5)*-1)-$M$18)/343&gt;($M$3-$M$5)/-($G$3-$G$5),MAX($AC$31:AC158),AC158+((($M$3-$M$5)/($G$3-$G$5)*-1))/343),MAX($AC$31:AC158)))</f>
        <v>12.684009867683358</v>
      </c>
      <c r="AD159" s="61">
        <f t="shared" ref="AD159" si="379">IF(AC159="","",AC159*$G$5+$M$5)</f>
        <v>39472.078941466869</v>
      </c>
      <c r="AE159" s="60">
        <f>IF($M$18&gt;($M$3-$M$5)/-($G$3-$G$5),"",IFERROR(IF(AE158+(($M$3-$M$5)/($G$3-$G$5)*-1)/343&gt;$AC$24,MAX($AE$31:AE158),AE158+((($M$3-$M$5)/($G$3-$G$5)*-1))/343),MAX($AE$31:AE158)))</f>
        <v>2.6840098676833373</v>
      </c>
      <c r="AF159" s="61">
        <f t="shared" si="205"/>
        <v>-40527.921058533306</v>
      </c>
      <c r="AG159" s="61">
        <f t="shared" ref="AG159" si="380">IF($M$18&gt;($M$3-$M$5)/-($G$3-$G$5),"",IF(AE159="","",AE159*$G$3+$M$3))</f>
        <v>111579.95066158331</v>
      </c>
    </row>
    <row r="160" spans="1:33" x14ac:dyDescent="0.55000000000000004">
      <c r="A160" s="11"/>
      <c r="B160" s="11"/>
      <c r="C160" s="11"/>
      <c r="D160" s="11"/>
      <c r="E160" s="11"/>
      <c r="F160" s="11"/>
      <c r="G160" s="11"/>
      <c r="H160" s="11"/>
      <c r="I160" s="11"/>
      <c r="J160" s="21"/>
      <c r="K160" s="21"/>
      <c r="L160" s="57"/>
      <c r="M160" s="57"/>
      <c r="N160" s="63"/>
      <c r="O160" s="57"/>
      <c r="P160" s="57"/>
      <c r="Q160" s="58"/>
      <c r="R160" s="57"/>
      <c r="S160" s="57"/>
      <c r="T160" s="11"/>
      <c r="U160" s="11"/>
      <c r="V160" s="11"/>
      <c r="W160" s="11"/>
      <c r="X160" s="11"/>
      <c r="Y160" s="11"/>
      <c r="Z160" s="11"/>
      <c r="AA160" s="11"/>
      <c r="AB160" s="11"/>
      <c r="AC160" s="60">
        <f t="shared" ref="AC160" si="381">IFERROR(AC159,"")</f>
        <v>12.684009867683358</v>
      </c>
      <c r="AD160" s="61">
        <f t="shared" ref="AD160" si="382">IF(AC160="","",AC160*$G$3+$M$3)</f>
        <v>61579.950661583214</v>
      </c>
      <c r="AE160" s="60">
        <f t="shared" ref="AE160" si="383">IFERROR(AE159,"")</f>
        <v>2.6840098676833373</v>
      </c>
      <c r="AF160" s="61">
        <f t="shared" ref="AF160:AG160" si="384">IF($M$18&gt;($M$3-$M$5)/-($G$3-$G$5),"",IF(AE160="","",$P$21))</f>
        <v>18000</v>
      </c>
      <c r="AG160" s="61">
        <f t="shared" si="384"/>
        <v>18000</v>
      </c>
    </row>
    <row r="161" spans="1:33" x14ac:dyDescent="0.55000000000000004">
      <c r="A161" s="11"/>
      <c r="B161" s="11"/>
      <c r="C161" s="11"/>
      <c r="D161" s="11"/>
      <c r="E161" s="11"/>
      <c r="F161" s="11"/>
      <c r="G161" s="11"/>
      <c r="H161" s="11"/>
      <c r="I161" s="11"/>
      <c r="J161" s="21"/>
      <c r="K161" s="21"/>
      <c r="L161" s="57"/>
      <c r="M161" s="57"/>
      <c r="N161" s="63"/>
      <c r="O161" s="57"/>
      <c r="P161" s="57"/>
      <c r="Q161" s="58"/>
      <c r="R161" s="57"/>
      <c r="S161" s="57"/>
      <c r="T161" s="11"/>
      <c r="U161" s="11"/>
      <c r="V161" s="11"/>
      <c r="W161" s="11"/>
      <c r="X161" s="11"/>
      <c r="Y161" s="11"/>
      <c r="Z161" s="11"/>
      <c r="AA161" s="11"/>
      <c r="AB161" s="11"/>
      <c r="AC161" s="60">
        <f>IF($M$18&gt;($M$3-$M$5)/-($G$3-$G$5),AC160+($M$18-($M$3-$M$5)/-($G$3-$G$5))/342,IFERROR(IF(AC160+((($M$3-$M$5)/($G$3-$G$5)*-1)-$M$18)/343&gt;($M$3-$M$5)/-($G$3-$G$5),MAX($AC$31:AC160),AC160+((($M$3-$M$5)/($G$3-$G$5)*-1))/343),MAX($AC$31:AC160)))</f>
        <v>12.72594752186591</v>
      </c>
      <c r="AD161" s="61">
        <f t="shared" ref="AD161" si="385">IF(AC161="","",AC161*$G$5+$M$5)</f>
        <v>39807.58017492728</v>
      </c>
      <c r="AE161" s="60">
        <f>IF($M$18&gt;($M$3-$M$5)/-($G$3-$G$5),"",IFERROR(IF(AE160+(($M$3-$M$5)/($G$3-$G$5)*-1)/343&gt;$AC$24,MAX($AE$31:AE160),AE160+((($M$3-$M$5)/($G$3-$G$5)*-1))/343),MAX($AE$31:AE160)))</f>
        <v>2.7259475218658893</v>
      </c>
      <c r="AF161" s="61">
        <f t="shared" si="205"/>
        <v>-40192.41982507288</v>
      </c>
      <c r="AG161" s="61">
        <f t="shared" ref="AG161" si="386">IF($M$18&gt;($M$3-$M$5)/-($G$3-$G$5),"",IF(AE161="","",AE161*$G$3+$M$3))</f>
        <v>111370.26239067056</v>
      </c>
    </row>
    <row r="162" spans="1:33" x14ac:dyDescent="0.55000000000000004">
      <c r="A162" s="11"/>
      <c r="B162" s="11"/>
      <c r="C162" s="11"/>
      <c r="D162" s="11"/>
      <c r="E162" s="11"/>
      <c r="F162" s="11"/>
      <c r="G162" s="11"/>
      <c r="H162" s="11"/>
      <c r="I162" s="11"/>
      <c r="J162" s="21"/>
      <c r="K162" s="21"/>
      <c r="L162" s="57"/>
      <c r="M162" s="57"/>
      <c r="N162" s="63"/>
      <c r="O162" s="57"/>
      <c r="P162" s="57"/>
      <c r="Q162" s="58"/>
      <c r="R162" s="57"/>
      <c r="S162" s="57"/>
      <c r="T162" s="11"/>
      <c r="U162" s="11"/>
      <c r="V162" s="11"/>
      <c r="W162" s="11"/>
      <c r="X162" s="11"/>
      <c r="Y162" s="11"/>
      <c r="Z162" s="11"/>
      <c r="AA162" s="11"/>
      <c r="AB162" s="11"/>
      <c r="AC162" s="60">
        <f t="shared" ref="AC162" si="387">IFERROR(AC161,"")</f>
        <v>12.72594752186591</v>
      </c>
      <c r="AD162" s="61">
        <f t="shared" ref="AD162" si="388">IF(AC162="","",AC162*$G$3+$M$3)</f>
        <v>61370.262390670447</v>
      </c>
      <c r="AE162" s="60">
        <f t="shared" ref="AE162" si="389">IFERROR(AE161,"")</f>
        <v>2.7259475218658893</v>
      </c>
      <c r="AF162" s="61">
        <f t="shared" ref="AF162:AG162" si="390">IF($M$18&gt;($M$3-$M$5)/-($G$3-$G$5),"",IF(AE162="","",$P$21))</f>
        <v>18000</v>
      </c>
      <c r="AG162" s="61">
        <f t="shared" si="390"/>
        <v>18000</v>
      </c>
    </row>
    <row r="163" spans="1:33" x14ac:dyDescent="0.55000000000000004">
      <c r="A163" s="11"/>
      <c r="B163" s="11"/>
      <c r="C163" s="11"/>
      <c r="D163" s="11"/>
      <c r="E163" s="11"/>
      <c r="F163" s="11"/>
      <c r="G163" s="11"/>
      <c r="H163" s="11"/>
      <c r="I163" s="11"/>
      <c r="J163" s="21"/>
      <c r="K163" s="21"/>
      <c r="L163" s="57"/>
      <c r="M163" s="57"/>
      <c r="N163" s="63"/>
      <c r="O163" s="57"/>
      <c r="P163" s="57"/>
      <c r="Q163" s="58"/>
      <c r="R163" s="57"/>
      <c r="S163" s="57"/>
      <c r="T163" s="11"/>
      <c r="U163" s="11"/>
      <c r="V163" s="11"/>
      <c r="W163" s="11"/>
      <c r="X163" s="11"/>
      <c r="Y163" s="11"/>
      <c r="Z163" s="11"/>
      <c r="AA163" s="11"/>
      <c r="AB163" s="11"/>
      <c r="AC163" s="60">
        <f>IF($M$18&gt;($M$3-$M$5)/-($G$3-$G$5),AC162+($M$18-($M$3-$M$5)/-($G$3-$G$5))/342,IFERROR(IF(AC162+((($M$3-$M$5)/($G$3-$G$5)*-1)-$M$18)/343&gt;($M$3-$M$5)/-($G$3-$G$5),MAX($AC$31:AC162),AC162+((($M$3-$M$5)/($G$3-$G$5)*-1))/343),MAX($AC$31:AC162)))</f>
        <v>12.767885176048463</v>
      </c>
      <c r="AD163" s="61">
        <f t="shared" ref="AD163" si="391">IF(AC163="","",AC163*$G$5+$M$5)</f>
        <v>40143.081408387705</v>
      </c>
      <c r="AE163" s="60">
        <f>IF($M$18&gt;($M$3-$M$5)/-($G$3-$G$5),"",IFERROR(IF(AE162+(($M$3-$M$5)/($G$3-$G$5)*-1)/343&gt;$AC$24,MAX($AE$31:AE162),AE162+((($M$3-$M$5)/($G$3-$G$5)*-1))/343),MAX($AE$31:AE162)))</f>
        <v>2.7678851760484413</v>
      </c>
      <c r="AF163" s="61">
        <f t="shared" si="205"/>
        <v>-39856.91859161247</v>
      </c>
      <c r="AG163" s="61">
        <f t="shared" ref="AG163" si="392">IF($M$18&gt;($M$3-$M$5)/-($G$3-$G$5),"",IF(AE163="","",AE163*$G$3+$M$3))</f>
        <v>111160.57411975779</v>
      </c>
    </row>
    <row r="164" spans="1:33" x14ac:dyDescent="0.55000000000000004">
      <c r="A164" s="11"/>
      <c r="B164" s="11"/>
      <c r="C164" s="11"/>
      <c r="D164" s="11"/>
      <c r="E164" s="11"/>
      <c r="F164" s="11"/>
      <c r="G164" s="11"/>
      <c r="H164" s="11"/>
      <c r="I164" s="11"/>
      <c r="J164" s="21"/>
      <c r="K164" s="21"/>
      <c r="L164" s="57"/>
      <c r="M164" s="57"/>
      <c r="N164" s="63"/>
      <c r="O164" s="57"/>
      <c r="P164" s="57"/>
      <c r="Q164" s="58"/>
      <c r="R164" s="57"/>
      <c r="S164" s="57"/>
      <c r="T164" s="11"/>
      <c r="U164" s="11"/>
      <c r="V164" s="11"/>
      <c r="W164" s="11"/>
      <c r="X164" s="11"/>
      <c r="Y164" s="11"/>
      <c r="Z164" s="11"/>
      <c r="AA164" s="11"/>
      <c r="AB164" s="11"/>
      <c r="AC164" s="60">
        <f t="shared" ref="AC164" si="393">IFERROR(AC163,"")</f>
        <v>12.767885176048463</v>
      </c>
      <c r="AD164" s="61">
        <f t="shared" ref="AD164" si="394">IF(AC164="","",AC164*$G$3+$M$3)</f>
        <v>61160.574119757686</v>
      </c>
      <c r="AE164" s="60">
        <f t="shared" ref="AE164" si="395">IFERROR(AE163,"")</f>
        <v>2.7678851760484413</v>
      </c>
      <c r="AF164" s="61">
        <f t="shared" ref="AF164:AG164" si="396">IF($M$18&gt;($M$3-$M$5)/-($G$3-$G$5),"",IF(AE164="","",$P$21))</f>
        <v>18000</v>
      </c>
      <c r="AG164" s="61">
        <f t="shared" si="396"/>
        <v>18000</v>
      </c>
    </row>
    <row r="165" spans="1:33" x14ac:dyDescent="0.55000000000000004">
      <c r="A165" s="11"/>
      <c r="B165" s="11"/>
      <c r="C165" s="11"/>
      <c r="D165" s="11"/>
      <c r="E165" s="11"/>
      <c r="F165" s="11"/>
      <c r="G165" s="11"/>
      <c r="H165" s="11"/>
      <c r="I165" s="11"/>
      <c r="J165" s="21"/>
      <c r="K165" s="21"/>
      <c r="L165" s="57"/>
      <c r="M165" s="57"/>
      <c r="N165" s="63"/>
      <c r="O165" s="57"/>
      <c r="P165" s="57"/>
      <c r="Q165" s="58"/>
      <c r="R165" s="57"/>
      <c r="S165" s="57"/>
      <c r="T165" s="11"/>
      <c r="U165" s="11"/>
      <c r="V165" s="11"/>
      <c r="W165" s="11"/>
      <c r="X165" s="11"/>
      <c r="Y165" s="11"/>
      <c r="Z165" s="11"/>
      <c r="AA165" s="11"/>
      <c r="AB165" s="11"/>
      <c r="AC165" s="60">
        <f>IF($M$18&gt;($M$3-$M$5)/-($G$3-$G$5),AC164+($M$18-($M$3-$M$5)/-($G$3-$G$5))/342,IFERROR(IF(AC164+((($M$3-$M$5)/($G$3-$G$5)*-1)-$M$18)/343&gt;($M$3-$M$5)/-($G$3-$G$5),MAX($AC$31:AC164),AC164+((($M$3-$M$5)/($G$3-$G$5)*-1))/343),MAX($AC$31:AC164)))</f>
        <v>12.809822830231015</v>
      </c>
      <c r="AD165" s="61">
        <f t="shared" ref="AD165" si="397">IF(AC165="","",AC165*$G$5+$M$5)</f>
        <v>40478.582641848116</v>
      </c>
      <c r="AE165" s="60">
        <f>IF($M$18&gt;($M$3-$M$5)/-($G$3-$G$5),"",IFERROR(IF(AE164+(($M$3-$M$5)/($G$3-$G$5)*-1)/343&gt;$AC$24,MAX($AE$31:AE164),AE164+((($M$3-$M$5)/($G$3-$G$5)*-1))/343),MAX($AE$31:AE164)))</f>
        <v>2.8098228302309933</v>
      </c>
      <c r="AF165" s="61">
        <f t="shared" ref="AF165:AF227" si="398">IF($M$18&gt;($M$3-$M$5)/-($G$3-$G$5),"",IF(AE165="","",AE165*$G$5+$M$5))</f>
        <v>-39521.417358152052</v>
      </c>
      <c r="AG165" s="61">
        <f t="shared" ref="AG165" si="399">IF($M$18&gt;($M$3-$M$5)/-($G$3-$G$5),"",IF(AE165="","",AE165*$G$3+$M$3))</f>
        <v>110950.88584884504</v>
      </c>
    </row>
    <row r="166" spans="1:33" x14ac:dyDescent="0.55000000000000004">
      <c r="A166" s="11"/>
      <c r="B166" s="11"/>
      <c r="C166" s="11"/>
      <c r="D166" s="11"/>
      <c r="E166" s="11"/>
      <c r="F166" s="11"/>
      <c r="G166" s="11"/>
      <c r="H166" s="11"/>
      <c r="I166" s="11"/>
      <c r="J166" s="21"/>
      <c r="K166" s="21"/>
      <c r="L166" s="57"/>
      <c r="M166" s="57"/>
      <c r="N166" s="63"/>
      <c r="O166" s="57"/>
      <c r="P166" s="57"/>
      <c r="Q166" s="58"/>
      <c r="R166" s="57"/>
      <c r="S166" s="57"/>
      <c r="T166" s="11"/>
      <c r="U166" s="11"/>
      <c r="V166" s="11"/>
      <c r="W166" s="11"/>
      <c r="X166" s="11"/>
      <c r="Y166" s="11"/>
      <c r="Z166" s="11"/>
      <c r="AA166" s="11"/>
      <c r="AB166" s="11"/>
      <c r="AC166" s="60">
        <f t="shared" ref="AC166" si="400">IFERROR(AC165,"")</f>
        <v>12.809822830231015</v>
      </c>
      <c r="AD166" s="61">
        <f t="shared" ref="AD166" si="401">IF(AC166="","",AC166*$G$3+$M$3)</f>
        <v>60950.885848844926</v>
      </c>
      <c r="AE166" s="60">
        <f t="shared" ref="AE166" si="402">IFERROR(AE165,"")</f>
        <v>2.8098228302309933</v>
      </c>
      <c r="AF166" s="61">
        <f t="shared" ref="AF166:AG166" si="403">IF($M$18&gt;($M$3-$M$5)/-($G$3-$G$5),"",IF(AE166="","",$P$21))</f>
        <v>18000</v>
      </c>
      <c r="AG166" s="61">
        <f t="shared" si="403"/>
        <v>18000</v>
      </c>
    </row>
    <row r="167" spans="1:33" x14ac:dyDescent="0.55000000000000004">
      <c r="A167" s="11"/>
      <c r="B167" s="11"/>
      <c r="C167" s="11"/>
      <c r="D167" s="11"/>
      <c r="E167" s="11"/>
      <c r="F167" s="11"/>
      <c r="G167" s="11"/>
      <c r="H167" s="11"/>
      <c r="I167" s="11"/>
      <c r="J167" s="21"/>
      <c r="K167" s="21"/>
      <c r="L167" s="57"/>
      <c r="M167" s="57"/>
      <c r="N167" s="63"/>
      <c r="O167" s="57"/>
      <c r="P167" s="57"/>
      <c r="Q167" s="58"/>
      <c r="R167" s="57"/>
      <c r="S167" s="57"/>
      <c r="T167" s="11"/>
      <c r="U167" s="11"/>
      <c r="V167" s="11"/>
      <c r="W167" s="11"/>
      <c r="X167" s="11"/>
      <c r="Y167" s="11"/>
      <c r="Z167" s="11"/>
      <c r="AA167" s="11"/>
      <c r="AB167" s="11"/>
      <c r="AC167" s="60">
        <f>IF($M$18&gt;($M$3-$M$5)/-($G$3-$G$5),AC166+($M$18-($M$3-$M$5)/-($G$3-$G$5))/342,IFERROR(IF(AC166+((($M$3-$M$5)/($G$3-$G$5)*-1)-$M$18)/343&gt;($M$3-$M$5)/-($G$3-$G$5),MAX($AC$31:AC166),AC166+((($M$3-$M$5)/($G$3-$G$5)*-1))/343),MAX($AC$31:AC166)))</f>
        <v>12.851760484413568</v>
      </c>
      <c r="AD167" s="61">
        <f t="shared" ref="AD167" si="404">IF(AC167="","",AC167*$G$5+$M$5)</f>
        <v>40814.083875308541</v>
      </c>
      <c r="AE167" s="60">
        <f>IF($M$18&gt;($M$3-$M$5)/-($G$3-$G$5),"",IFERROR(IF(AE166+(($M$3-$M$5)/($G$3-$G$5)*-1)/343&gt;$AC$24,MAX($AE$31:AE166),AE166+((($M$3-$M$5)/($G$3-$G$5)*-1))/343),MAX($AE$31:AE166)))</f>
        <v>2.8517604844135453</v>
      </c>
      <c r="AF167" s="61">
        <f t="shared" si="398"/>
        <v>-39185.916124691634</v>
      </c>
      <c r="AG167" s="61">
        <f t="shared" ref="AG167" si="405">IF($M$18&gt;($M$3-$M$5)/-($G$3-$G$5),"",IF(AE167="","",AE167*$G$3+$M$3))</f>
        <v>110741.19757793227</v>
      </c>
    </row>
    <row r="168" spans="1:33" x14ac:dyDescent="0.55000000000000004">
      <c r="A168" s="11"/>
      <c r="B168" s="11"/>
      <c r="C168" s="11"/>
      <c r="D168" s="11"/>
      <c r="E168" s="11"/>
      <c r="F168" s="11"/>
      <c r="G168" s="11"/>
      <c r="H168" s="11"/>
      <c r="I168" s="11"/>
      <c r="J168" s="21"/>
      <c r="K168" s="21"/>
      <c r="L168" s="57"/>
      <c r="M168" s="57"/>
      <c r="N168" s="63"/>
      <c r="O168" s="57"/>
      <c r="P168" s="57"/>
      <c r="Q168" s="58"/>
      <c r="R168" s="57"/>
      <c r="S168" s="57"/>
      <c r="T168" s="11"/>
      <c r="U168" s="11"/>
      <c r="V168" s="11"/>
      <c r="W168" s="11"/>
      <c r="X168" s="11"/>
      <c r="Y168" s="11"/>
      <c r="Z168" s="11"/>
      <c r="AA168" s="11"/>
      <c r="AB168" s="11"/>
      <c r="AC168" s="60">
        <f t="shared" ref="AC168" si="406">IFERROR(AC167,"")</f>
        <v>12.851760484413568</v>
      </c>
      <c r="AD168" s="61">
        <f t="shared" ref="AD168" si="407">IF(AC168="","",AC168*$G$3+$M$3)</f>
        <v>60741.197577932166</v>
      </c>
      <c r="AE168" s="60">
        <f t="shared" ref="AE168" si="408">IFERROR(AE167,"")</f>
        <v>2.8517604844135453</v>
      </c>
      <c r="AF168" s="61">
        <f t="shared" ref="AF168:AG168" si="409">IF($M$18&gt;($M$3-$M$5)/-($G$3-$G$5),"",IF(AE168="","",$P$21))</f>
        <v>18000</v>
      </c>
      <c r="AG168" s="61">
        <f t="shared" si="409"/>
        <v>18000</v>
      </c>
    </row>
    <row r="169" spans="1:33" x14ac:dyDescent="0.55000000000000004">
      <c r="A169" s="11"/>
      <c r="B169" s="11"/>
      <c r="C169" s="11"/>
      <c r="D169" s="11"/>
      <c r="E169" s="11"/>
      <c r="F169" s="11"/>
      <c r="G169" s="11"/>
      <c r="H169" s="11"/>
      <c r="I169" s="11"/>
      <c r="J169" s="21"/>
      <c r="K169" s="21"/>
      <c r="L169" s="57"/>
      <c r="M169" s="57"/>
      <c r="N169" s="63"/>
      <c r="O169" s="57"/>
      <c r="P169" s="57"/>
      <c r="Q169" s="58"/>
      <c r="R169" s="57"/>
      <c r="S169" s="57"/>
      <c r="T169" s="11"/>
      <c r="U169" s="11"/>
      <c r="V169" s="11"/>
      <c r="W169" s="11"/>
      <c r="X169" s="11"/>
      <c r="Y169" s="11"/>
      <c r="Z169" s="11"/>
      <c r="AA169" s="11"/>
      <c r="AB169" s="11"/>
      <c r="AC169" s="60">
        <f>IF($M$18&gt;($M$3-$M$5)/-($G$3-$G$5),AC168+($M$18-($M$3-$M$5)/-($G$3-$G$5))/342,IFERROR(IF(AC168+((($M$3-$M$5)/($G$3-$G$5)*-1)-$M$18)/343&gt;($M$3-$M$5)/-($G$3-$G$5),MAX($AC$31:AC168),AC168+((($M$3-$M$5)/($G$3-$G$5)*-1))/343),MAX($AC$31:AC168)))</f>
        <v>12.89369813859612</v>
      </c>
      <c r="AD169" s="61">
        <f t="shared" ref="AD169" si="410">IF(AC169="","",AC169*$G$5+$M$5)</f>
        <v>41149.585108768966</v>
      </c>
      <c r="AE169" s="60">
        <f>IF($M$18&gt;($M$3-$M$5)/-($G$3-$G$5),"",IFERROR(IF(AE168+(($M$3-$M$5)/($G$3-$G$5)*-1)/343&gt;$AC$24,MAX($AE$31:AE168),AE168+((($M$3-$M$5)/($G$3-$G$5)*-1))/343),MAX($AE$31:AE168)))</f>
        <v>2.8936981385960974</v>
      </c>
      <c r="AF169" s="61">
        <f t="shared" si="398"/>
        <v>-38850.414891231223</v>
      </c>
      <c r="AG169" s="61">
        <f t="shared" ref="AG169" si="411">IF($M$18&gt;($M$3-$M$5)/-($G$3-$G$5),"",IF(AE169="","",AE169*$G$3+$M$3))</f>
        <v>110531.50930701951</v>
      </c>
    </row>
    <row r="170" spans="1:33" x14ac:dyDescent="0.55000000000000004">
      <c r="A170" s="11"/>
      <c r="B170" s="11"/>
      <c r="C170" s="11"/>
      <c r="D170" s="11"/>
      <c r="E170" s="11"/>
      <c r="F170" s="11"/>
      <c r="G170" s="11"/>
      <c r="H170" s="11"/>
      <c r="I170" s="11"/>
      <c r="J170" s="21"/>
      <c r="K170" s="21"/>
      <c r="L170" s="57"/>
      <c r="M170" s="57"/>
      <c r="N170" s="63"/>
      <c r="O170" s="57"/>
      <c r="P170" s="57"/>
      <c r="Q170" s="58"/>
      <c r="R170" s="57"/>
      <c r="S170" s="57"/>
      <c r="T170" s="11"/>
      <c r="U170" s="11"/>
      <c r="V170" s="11"/>
      <c r="W170" s="11"/>
      <c r="X170" s="11"/>
      <c r="Y170" s="11"/>
      <c r="Z170" s="11"/>
      <c r="AA170" s="11"/>
      <c r="AB170" s="11"/>
      <c r="AC170" s="60">
        <f t="shared" ref="AC170" si="412">IFERROR(AC169,"")</f>
        <v>12.89369813859612</v>
      </c>
      <c r="AD170" s="61">
        <f t="shared" ref="AD170" si="413">IF(AC170="","",AC170*$G$3+$M$3)</f>
        <v>60531.509307019398</v>
      </c>
      <c r="AE170" s="60">
        <f t="shared" ref="AE170" si="414">IFERROR(AE169,"")</f>
        <v>2.8936981385960974</v>
      </c>
      <c r="AF170" s="61">
        <f t="shared" ref="AF170:AG170" si="415">IF($M$18&gt;($M$3-$M$5)/-($G$3-$G$5),"",IF(AE170="","",$P$21))</f>
        <v>18000</v>
      </c>
      <c r="AG170" s="61">
        <f t="shared" si="415"/>
        <v>18000</v>
      </c>
    </row>
    <row r="171" spans="1:33" x14ac:dyDescent="0.55000000000000004">
      <c r="A171" s="11"/>
      <c r="B171" s="11"/>
      <c r="C171" s="11"/>
      <c r="D171" s="11"/>
      <c r="E171" s="11"/>
      <c r="F171" s="11"/>
      <c r="G171" s="11"/>
      <c r="H171" s="11"/>
      <c r="I171" s="11"/>
      <c r="J171" s="21"/>
      <c r="K171" s="21"/>
      <c r="L171" s="57"/>
      <c r="M171" s="57"/>
      <c r="N171" s="63"/>
      <c r="O171" s="57"/>
      <c r="P171" s="57"/>
      <c r="Q171" s="58"/>
      <c r="R171" s="57"/>
      <c r="S171" s="57"/>
      <c r="T171" s="11"/>
      <c r="U171" s="11"/>
      <c r="V171" s="11"/>
      <c r="W171" s="11"/>
      <c r="X171" s="11"/>
      <c r="Y171" s="11"/>
      <c r="Z171" s="11"/>
      <c r="AA171" s="11"/>
      <c r="AB171" s="11"/>
      <c r="AC171" s="60">
        <f>IF($M$18&gt;($M$3-$M$5)/-($G$3-$G$5),AC170+($M$18-($M$3-$M$5)/-($G$3-$G$5))/342,IFERROR(IF(AC170+((($M$3-$M$5)/($G$3-$G$5)*-1)-$M$18)/343&gt;($M$3-$M$5)/-($G$3-$G$5),MAX($AC$31:AC170),AC170+((($M$3-$M$5)/($G$3-$G$5)*-1))/343),MAX($AC$31:AC170)))</f>
        <v>12.935635792778672</v>
      </c>
      <c r="AD171" s="61">
        <f t="shared" ref="AD171" si="416">IF(AC171="","",AC171*$G$5+$M$5)</f>
        <v>41485.086342229377</v>
      </c>
      <c r="AE171" s="60">
        <f>IF($M$18&gt;($M$3-$M$5)/-($G$3-$G$5),"",IFERROR(IF(AE170+(($M$3-$M$5)/($G$3-$G$5)*-1)/343&gt;$AC$24,MAX($AE$31:AE170),AE170+((($M$3-$M$5)/($G$3-$G$5)*-1))/343),MAX($AE$31:AE170)))</f>
        <v>2.9356357927786494</v>
      </c>
      <c r="AF171" s="61">
        <f t="shared" si="398"/>
        <v>-38514.913657770805</v>
      </c>
      <c r="AG171" s="61">
        <f t="shared" ref="AG171" si="417">IF($M$18&gt;($M$3-$M$5)/-($G$3-$G$5),"",IF(AE171="","",AE171*$G$3+$M$3))</f>
        <v>110321.82103610675</v>
      </c>
    </row>
    <row r="172" spans="1:33" x14ac:dyDescent="0.55000000000000004">
      <c r="A172" s="11"/>
      <c r="B172" s="11"/>
      <c r="C172" s="11"/>
      <c r="D172" s="11"/>
      <c r="E172" s="11"/>
      <c r="F172" s="11"/>
      <c r="G172" s="11"/>
      <c r="H172" s="11"/>
      <c r="I172" s="11"/>
      <c r="J172" s="21"/>
      <c r="K172" s="21"/>
      <c r="L172" s="57"/>
      <c r="M172" s="57"/>
      <c r="N172" s="63"/>
      <c r="O172" s="57"/>
      <c r="P172" s="57"/>
      <c r="Q172" s="58"/>
      <c r="R172" s="57"/>
      <c r="S172" s="57"/>
      <c r="T172" s="11"/>
      <c r="U172" s="11"/>
      <c r="V172" s="11"/>
      <c r="W172" s="11"/>
      <c r="X172" s="11"/>
      <c r="Y172" s="11"/>
      <c r="Z172" s="11"/>
      <c r="AA172" s="11"/>
      <c r="AB172" s="11"/>
      <c r="AC172" s="60">
        <f t="shared" ref="AC172" si="418">IFERROR(AC171,"")</f>
        <v>12.935635792778672</v>
      </c>
      <c r="AD172" s="61">
        <f t="shared" ref="AD172" si="419">IF(AC172="","",AC172*$G$3+$M$3)</f>
        <v>60321.821036106638</v>
      </c>
      <c r="AE172" s="60">
        <f t="shared" ref="AE172" si="420">IFERROR(AE171,"")</f>
        <v>2.9356357927786494</v>
      </c>
      <c r="AF172" s="61">
        <f t="shared" ref="AF172:AG172" si="421">IF($M$18&gt;($M$3-$M$5)/-($G$3-$G$5),"",IF(AE172="","",$P$21))</f>
        <v>18000</v>
      </c>
      <c r="AG172" s="61">
        <f t="shared" si="421"/>
        <v>18000</v>
      </c>
    </row>
    <row r="173" spans="1:33" x14ac:dyDescent="0.55000000000000004">
      <c r="A173" s="11"/>
      <c r="B173" s="11"/>
      <c r="C173" s="11"/>
      <c r="D173" s="11"/>
      <c r="E173" s="11"/>
      <c r="F173" s="11"/>
      <c r="G173" s="11"/>
      <c r="H173" s="11"/>
      <c r="I173" s="11"/>
      <c r="J173" s="21"/>
      <c r="K173" s="21"/>
      <c r="L173" s="57"/>
      <c r="M173" s="57"/>
      <c r="N173" s="63"/>
      <c r="O173" s="57"/>
      <c r="P173" s="57"/>
      <c r="Q173" s="58"/>
      <c r="R173" s="57"/>
      <c r="S173" s="57"/>
      <c r="T173" s="11"/>
      <c r="U173" s="11"/>
      <c r="V173" s="11"/>
      <c r="W173" s="11"/>
      <c r="X173" s="11"/>
      <c r="Y173" s="11"/>
      <c r="Z173" s="11"/>
      <c r="AA173" s="11"/>
      <c r="AB173" s="11"/>
      <c r="AC173" s="60">
        <f>IF($M$18&gt;($M$3-$M$5)/-($G$3-$G$5),AC172+($M$18-($M$3-$M$5)/-($G$3-$G$5))/342,IFERROR(IF(AC172+((($M$3-$M$5)/($G$3-$G$5)*-1)-$M$18)/343&gt;($M$3-$M$5)/-($G$3-$G$5),MAX($AC$31:AC172),AC172+((($M$3-$M$5)/($G$3-$G$5)*-1))/343),MAX($AC$31:AC172)))</f>
        <v>12.977573446961225</v>
      </c>
      <c r="AD173" s="61">
        <f t="shared" ref="AD173" si="422">IF(AC173="","",AC173*$G$5+$M$5)</f>
        <v>41820.587575689802</v>
      </c>
      <c r="AE173" s="60">
        <f>IF($M$18&gt;($M$3-$M$5)/-($G$3-$G$5),"",IFERROR(IF(AE172+(($M$3-$M$5)/($G$3-$G$5)*-1)/343&gt;$AC$24,MAX($AE$31:AE172),AE172+((($M$3-$M$5)/($G$3-$G$5)*-1))/343),MAX($AE$31:AE172)))</f>
        <v>2.9775734469612014</v>
      </c>
      <c r="AF173" s="61">
        <f t="shared" si="398"/>
        <v>-38179.412424310387</v>
      </c>
      <c r="AG173" s="61">
        <f t="shared" ref="AG173" si="423">IF($M$18&gt;($M$3-$M$5)/-($G$3-$G$5),"",IF(AE173="","",AE173*$G$3+$M$3))</f>
        <v>110112.13276519399</v>
      </c>
    </row>
    <row r="174" spans="1:33" x14ac:dyDescent="0.55000000000000004">
      <c r="A174" s="11"/>
      <c r="B174" s="11"/>
      <c r="C174" s="11"/>
      <c r="D174" s="11"/>
      <c r="E174" s="11"/>
      <c r="F174" s="11"/>
      <c r="G174" s="11"/>
      <c r="H174" s="11"/>
      <c r="I174" s="11"/>
      <c r="J174" s="21"/>
      <c r="K174" s="21"/>
      <c r="L174" s="57"/>
      <c r="M174" s="57"/>
      <c r="N174" s="63"/>
      <c r="O174" s="57"/>
      <c r="P174" s="57"/>
      <c r="Q174" s="58"/>
      <c r="R174" s="57"/>
      <c r="S174" s="57"/>
      <c r="T174" s="11"/>
      <c r="U174" s="11"/>
      <c r="V174" s="11"/>
      <c r="W174" s="11"/>
      <c r="X174" s="11"/>
      <c r="Y174" s="11"/>
      <c r="Z174" s="11"/>
      <c r="AA174" s="11"/>
      <c r="AB174" s="11"/>
      <c r="AC174" s="60">
        <f t="shared" ref="AC174" si="424">IFERROR(AC173,"")</f>
        <v>12.977573446961225</v>
      </c>
      <c r="AD174" s="61">
        <f t="shared" ref="AD174" si="425">IF(AC174="","",AC174*$G$3+$M$3)</f>
        <v>60112.132765193877</v>
      </c>
      <c r="AE174" s="60">
        <f t="shared" ref="AE174" si="426">IFERROR(AE173,"")</f>
        <v>2.9775734469612014</v>
      </c>
      <c r="AF174" s="61">
        <f t="shared" ref="AF174:AG174" si="427">IF($M$18&gt;($M$3-$M$5)/-($G$3-$G$5),"",IF(AE174="","",$P$21))</f>
        <v>18000</v>
      </c>
      <c r="AG174" s="61">
        <f t="shared" si="427"/>
        <v>18000</v>
      </c>
    </row>
    <row r="175" spans="1:33" x14ac:dyDescent="0.55000000000000004">
      <c r="A175" s="11"/>
      <c r="B175" s="11"/>
      <c r="C175" s="11"/>
      <c r="D175" s="11"/>
      <c r="E175" s="11"/>
      <c r="F175" s="11"/>
      <c r="G175" s="11"/>
      <c r="H175" s="11"/>
      <c r="I175" s="11"/>
      <c r="J175" s="21"/>
      <c r="K175" s="21"/>
      <c r="L175" s="57"/>
      <c r="M175" s="57"/>
      <c r="N175" s="63"/>
      <c r="O175" s="57"/>
      <c r="P175" s="57"/>
      <c r="Q175" s="58"/>
      <c r="R175" s="57"/>
      <c r="S175" s="57"/>
      <c r="T175" s="11"/>
      <c r="U175" s="11"/>
      <c r="V175" s="11"/>
      <c r="W175" s="11"/>
      <c r="X175" s="11"/>
      <c r="Y175" s="11"/>
      <c r="Z175" s="11"/>
      <c r="AA175" s="11"/>
      <c r="AB175" s="11"/>
      <c r="AC175" s="60">
        <f>IF($M$18&gt;($M$3-$M$5)/-($G$3-$G$5),AC174+($M$18-($M$3-$M$5)/-($G$3-$G$5))/342,IFERROR(IF(AC174+((($M$3-$M$5)/($G$3-$G$5)*-1)-$M$18)/343&gt;($M$3-$M$5)/-($G$3-$G$5),MAX($AC$31:AC174),AC174+((($M$3-$M$5)/($G$3-$G$5)*-1))/343),MAX($AC$31:AC174)))</f>
        <v>13.019511101143777</v>
      </c>
      <c r="AD175" s="61">
        <f t="shared" ref="AD175" si="428">IF(AC175="","",AC175*$G$5+$M$5)</f>
        <v>42156.088809150213</v>
      </c>
      <c r="AE175" s="60">
        <f>IF($M$18&gt;($M$3-$M$5)/-($G$3-$G$5),"",IFERROR(IF(AE174+(($M$3-$M$5)/($G$3-$G$5)*-1)/343&gt;$AC$24,MAX($AE$31:AE174),AE174+((($M$3-$M$5)/($G$3-$G$5)*-1))/343),MAX($AE$31:AE174)))</f>
        <v>3.0195111011437534</v>
      </c>
      <c r="AF175" s="61">
        <f t="shared" si="398"/>
        <v>-37843.911190849976</v>
      </c>
      <c r="AG175" s="61">
        <f t="shared" ref="AG175" si="429">IF($M$18&gt;($M$3-$M$5)/-($G$3-$G$5),"",IF(AE175="","",AE175*$G$3+$M$3))</f>
        <v>109902.44449428123</v>
      </c>
    </row>
    <row r="176" spans="1:33" x14ac:dyDescent="0.55000000000000004">
      <c r="A176" s="11"/>
      <c r="B176" s="11"/>
      <c r="C176" s="11"/>
      <c r="D176" s="11"/>
      <c r="E176" s="11"/>
      <c r="F176" s="11"/>
      <c r="G176" s="11"/>
      <c r="H176" s="11"/>
      <c r="I176" s="11"/>
      <c r="J176" s="21"/>
      <c r="K176" s="21"/>
      <c r="L176" s="57"/>
      <c r="M176" s="57"/>
      <c r="N176" s="63"/>
      <c r="O176" s="57"/>
      <c r="P176" s="57"/>
      <c r="Q176" s="58"/>
      <c r="R176" s="57"/>
      <c r="S176" s="57"/>
      <c r="T176" s="11"/>
      <c r="U176" s="11"/>
      <c r="V176" s="11"/>
      <c r="W176" s="11"/>
      <c r="X176" s="11"/>
      <c r="Y176" s="11"/>
      <c r="Z176" s="11"/>
      <c r="AA176" s="11"/>
      <c r="AB176" s="11"/>
      <c r="AC176" s="60">
        <f t="shared" ref="AC176" si="430">IFERROR(AC175,"")</f>
        <v>13.019511101143777</v>
      </c>
      <c r="AD176" s="61">
        <f t="shared" ref="AD176" si="431">IF(AC176="","",AC176*$G$3+$M$3)</f>
        <v>59902.44449428111</v>
      </c>
      <c r="AE176" s="60">
        <f t="shared" ref="AE176" si="432">IFERROR(AE175,"")</f>
        <v>3.0195111011437534</v>
      </c>
      <c r="AF176" s="61">
        <f t="shared" ref="AF176:AG176" si="433">IF($M$18&gt;($M$3-$M$5)/-($G$3-$G$5),"",IF(AE176="","",$P$21))</f>
        <v>18000</v>
      </c>
      <c r="AG176" s="61">
        <f t="shared" si="433"/>
        <v>18000</v>
      </c>
    </row>
    <row r="177" spans="1:33" x14ac:dyDescent="0.55000000000000004">
      <c r="A177" s="11"/>
      <c r="B177" s="11"/>
      <c r="C177" s="11"/>
      <c r="D177" s="11"/>
      <c r="E177" s="11"/>
      <c r="F177" s="11"/>
      <c r="G177" s="11"/>
      <c r="H177" s="11"/>
      <c r="I177" s="11"/>
      <c r="J177" s="21"/>
      <c r="K177" s="21"/>
      <c r="L177" s="57"/>
      <c r="M177" s="57"/>
      <c r="N177" s="63"/>
      <c r="O177" s="57"/>
      <c r="P177" s="57"/>
      <c r="Q177" s="58"/>
      <c r="R177" s="57"/>
      <c r="S177" s="57"/>
      <c r="T177" s="11"/>
      <c r="U177" s="11"/>
      <c r="V177" s="11"/>
      <c r="W177" s="11"/>
      <c r="X177" s="11"/>
      <c r="Y177" s="11"/>
      <c r="Z177" s="11"/>
      <c r="AA177" s="11"/>
      <c r="AB177" s="11"/>
      <c r="AC177" s="60">
        <f>IF($M$18&gt;($M$3-$M$5)/-($G$3-$G$5),AC176+($M$18-($M$3-$M$5)/-($G$3-$G$5))/342,IFERROR(IF(AC176+((($M$3-$M$5)/($G$3-$G$5)*-1)-$M$18)/343&gt;($M$3-$M$5)/-($G$3-$G$5),MAX($AC$31:AC176),AC176+((($M$3-$M$5)/($G$3-$G$5)*-1))/343),MAX($AC$31:AC176)))</f>
        <v>13.06144875532633</v>
      </c>
      <c r="AD177" s="61">
        <f t="shared" ref="AD177" si="434">IF(AC177="","",AC177*$G$5+$M$5)</f>
        <v>42491.590042610638</v>
      </c>
      <c r="AE177" s="60">
        <f>IF($M$18&gt;($M$3-$M$5)/-($G$3-$G$5),"",IFERROR(IF(AE176+(($M$3-$M$5)/($G$3-$G$5)*-1)/343&gt;$AC$24,MAX($AE$31:AE176),AE176+((($M$3-$M$5)/($G$3-$G$5)*-1))/343),MAX($AE$31:AE176)))</f>
        <v>3.0614487553263054</v>
      </c>
      <c r="AF177" s="61">
        <f t="shared" si="398"/>
        <v>-37508.409957389551</v>
      </c>
      <c r="AG177" s="61">
        <f t="shared" ref="AG177" si="435">IF($M$18&gt;($M$3-$M$5)/-($G$3-$G$5),"",IF(AE177="","",AE177*$G$3+$M$3))</f>
        <v>109692.75622336847</v>
      </c>
    </row>
    <row r="178" spans="1:33" x14ac:dyDescent="0.55000000000000004">
      <c r="A178" s="11"/>
      <c r="B178" s="11"/>
      <c r="C178" s="11"/>
      <c r="D178" s="11"/>
      <c r="E178" s="11"/>
      <c r="F178" s="11"/>
      <c r="G178" s="11"/>
      <c r="H178" s="11"/>
      <c r="I178" s="11"/>
      <c r="J178" s="21"/>
      <c r="K178" s="21"/>
      <c r="L178" s="57"/>
      <c r="M178" s="57"/>
      <c r="N178" s="63"/>
      <c r="O178" s="57"/>
      <c r="P178" s="57"/>
      <c r="Q178" s="58"/>
      <c r="R178" s="57"/>
      <c r="S178" s="57"/>
      <c r="T178" s="11"/>
      <c r="U178" s="11"/>
      <c r="V178" s="11"/>
      <c r="W178" s="11"/>
      <c r="X178" s="11"/>
      <c r="Y178" s="11"/>
      <c r="Z178" s="11"/>
      <c r="AA178" s="11"/>
      <c r="AB178" s="11"/>
      <c r="AC178" s="60">
        <f t="shared" ref="AC178" si="436">IFERROR(AC177,"")</f>
        <v>13.06144875532633</v>
      </c>
      <c r="AD178" s="61">
        <f t="shared" ref="AD178" si="437">IF(AC178="","",AC178*$G$3+$M$3)</f>
        <v>59692.756223368349</v>
      </c>
      <c r="AE178" s="60">
        <f t="shared" ref="AE178" si="438">IFERROR(AE177,"")</f>
        <v>3.0614487553263054</v>
      </c>
      <c r="AF178" s="61">
        <f t="shared" ref="AF178:AG178" si="439">IF($M$18&gt;($M$3-$M$5)/-($G$3-$G$5),"",IF(AE178="","",$P$21))</f>
        <v>18000</v>
      </c>
      <c r="AG178" s="61">
        <f t="shared" si="439"/>
        <v>18000</v>
      </c>
    </row>
    <row r="179" spans="1:33" x14ac:dyDescent="0.55000000000000004">
      <c r="A179" s="11"/>
      <c r="B179" s="11"/>
      <c r="C179" s="11"/>
      <c r="D179" s="11"/>
      <c r="E179" s="11"/>
      <c r="F179" s="11"/>
      <c r="G179" s="11"/>
      <c r="H179" s="11"/>
      <c r="I179" s="11"/>
      <c r="J179" s="21"/>
      <c r="K179" s="21"/>
      <c r="L179" s="57"/>
      <c r="M179" s="57"/>
      <c r="N179" s="63"/>
      <c r="O179" s="57"/>
      <c r="P179" s="57"/>
      <c r="Q179" s="58"/>
      <c r="R179" s="57"/>
      <c r="S179" s="57"/>
      <c r="T179" s="11"/>
      <c r="U179" s="11"/>
      <c r="V179" s="11"/>
      <c r="W179" s="11"/>
      <c r="X179" s="11"/>
      <c r="Y179" s="11"/>
      <c r="Z179" s="11"/>
      <c r="AA179" s="11"/>
      <c r="AB179" s="11"/>
      <c r="AC179" s="60">
        <f>IF($M$18&gt;($M$3-$M$5)/-($G$3-$G$5),AC178+($M$18-($M$3-$M$5)/-($G$3-$G$5))/342,IFERROR(IF(AC178+((($M$3-$M$5)/($G$3-$G$5)*-1)-$M$18)/343&gt;($M$3-$M$5)/-($G$3-$G$5),MAX($AC$31:AC178),AC178+((($M$3-$M$5)/($G$3-$G$5)*-1))/343),MAX($AC$31:AC178)))</f>
        <v>13.103386409508882</v>
      </c>
      <c r="AD179" s="61">
        <f t="shared" ref="AD179" si="440">IF(AC179="","",AC179*$G$5+$M$5)</f>
        <v>42827.091276071063</v>
      </c>
      <c r="AE179" s="60">
        <f>IF($M$18&gt;($M$3-$M$5)/-($G$3-$G$5),"",IFERROR(IF(AE178+(($M$3-$M$5)/($G$3-$G$5)*-1)/343&gt;$AC$24,MAX($AE$31:AE178),AE178+((($M$3-$M$5)/($G$3-$G$5)*-1))/343),MAX($AE$31:AE178)))</f>
        <v>3.1033864095088575</v>
      </c>
      <c r="AF179" s="61">
        <f t="shared" si="398"/>
        <v>-37172.90872392914</v>
      </c>
      <c r="AG179" s="61">
        <f t="shared" ref="AG179" si="441">IF($M$18&gt;($M$3-$M$5)/-($G$3-$G$5),"",IF(AE179="","",AE179*$G$3+$M$3))</f>
        <v>109483.06795245572</v>
      </c>
    </row>
    <row r="180" spans="1:33" x14ac:dyDescent="0.55000000000000004">
      <c r="A180" s="11"/>
      <c r="B180" s="11"/>
      <c r="C180" s="11"/>
      <c r="D180" s="11"/>
      <c r="E180" s="11"/>
      <c r="F180" s="11"/>
      <c r="G180" s="11"/>
      <c r="H180" s="11"/>
      <c r="I180" s="11"/>
      <c r="J180" s="21"/>
      <c r="K180" s="21"/>
      <c r="L180" s="57"/>
      <c r="M180" s="57"/>
      <c r="N180" s="63"/>
      <c r="O180" s="57"/>
      <c r="P180" s="57"/>
      <c r="Q180" s="58"/>
      <c r="R180" s="57"/>
      <c r="S180" s="57"/>
      <c r="T180" s="11"/>
      <c r="U180" s="11"/>
      <c r="V180" s="11"/>
      <c r="W180" s="11"/>
      <c r="X180" s="11"/>
      <c r="Y180" s="11"/>
      <c r="Z180" s="11"/>
      <c r="AA180" s="11"/>
      <c r="AB180" s="11"/>
      <c r="AC180" s="60">
        <f t="shared" ref="AC180" si="442">IFERROR(AC179,"")</f>
        <v>13.103386409508882</v>
      </c>
      <c r="AD180" s="61">
        <f t="shared" ref="AD180" si="443">IF(AC180="","",AC180*$G$3+$M$3)</f>
        <v>59483.067952455589</v>
      </c>
      <c r="AE180" s="60">
        <f t="shared" ref="AE180" si="444">IFERROR(AE179,"")</f>
        <v>3.1033864095088575</v>
      </c>
      <c r="AF180" s="61">
        <f t="shared" ref="AF180:AG180" si="445">IF($M$18&gt;($M$3-$M$5)/-($G$3-$G$5),"",IF(AE180="","",$P$21))</f>
        <v>18000</v>
      </c>
      <c r="AG180" s="61">
        <f t="shared" si="445"/>
        <v>18000</v>
      </c>
    </row>
    <row r="181" spans="1:33" x14ac:dyDescent="0.55000000000000004">
      <c r="A181" s="11"/>
      <c r="B181" s="11"/>
      <c r="C181" s="11"/>
      <c r="D181" s="11"/>
      <c r="E181" s="11"/>
      <c r="F181" s="11"/>
      <c r="G181" s="11"/>
      <c r="H181" s="11"/>
      <c r="I181" s="11"/>
      <c r="J181" s="21"/>
      <c r="K181" s="21"/>
      <c r="L181" s="57"/>
      <c r="M181" s="57"/>
      <c r="N181" s="63"/>
      <c r="O181" s="57"/>
      <c r="P181" s="57"/>
      <c r="Q181" s="58"/>
      <c r="R181" s="57"/>
      <c r="S181" s="57"/>
      <c r="T181" s="11"/>
      <c r="U181" s="11"/>
      <c r="V181" s="11"/>
      <c r="W181" s="11"/>
      <c r="X181" s="11"/>
      <c r="Y181" s="11"/>
      <c r="Z181" s="11"/>
      <c r="AA181" s="11"/>
      <c r="AB181" s="11"/>
      <c r="AC181" s="60">
        <f>IF($M$18&gt;($M$3-$M$5)/-($G$3-$G$5),AC180+($M$18-($M$3-$M$5)/-($G$3-$G$5))/342,IFERROR(IF(AC180+((($M$3-$M$5)/($G$3-$G$5)*-1)-$M$18)/343&gt;($M$3-$M$5)/-($G$3-$G$5),MAX($AC$31:AC180),AC180+((($M$3-$M$5)/($G$3-$G$5)*-1))/343),MAX($AC$31:AC180)))</f>
        <v>13.145324063691435</v>
      </c>
      <c r="AD181" s="61">
        <f t="shared" ref="AD181" si="446">IF(AC181="","",AC181*$G$5+$M$5)</f>
        <v>43162.592509531474</v>
      </c>
      <c r="AE181" s="60">
        <f>IF($M$18&gt;($M$3-$M$5)/-($G$3-$G$5),"",IFERROR(IF(AE180+(($M$3-$M$5)/($G$3-$G$5)*-1)/343&gt;$AC$24,MAX($AE$31:AE180),AE180+((($M$3-$M$5)/($G$3-$G$5)*-1))/343),MAX($AE$31:AE180)))</f>
        <v>3.1453240636914095</v>
      </c>
      <c r="AF181" s="61">
        <f t="shared" si="398"/>
        <v>-36837.40749046873</v>
      </c>
      <c r="AG181" s="61">
        <f t="shared" ref="AG181" si="447">IF($M$18&gt;($M$3-$M$5)/-($G$3-$G$5),"",IF(AE181="","",AE181*$G$3+$M$3))</f>
        <v>109273.37968154295</v>
      </c>
    </row>
    <row r="182" spans="1:33" x14ac:dyDescent="0.55000000000000004">
      <c r="A182" s="11"/>
      <c r="B182" s="11"/>
      <c r="C182" s="11"/>
      <c r="D182" s="11"/>
      <c r="E182" s="11"/>
      <c r="F182" s="11"/>
      <c r="G182" s="11"/>
      <c r="H182" s="11"/>
      <c r="I182" s="11"/>
      <c r="J182" s="21"/>
      <c r="K182" s="21"/>
      <c r="L182" s="57"/>
      <c r="M182" s="57"/>
      <c r="N182" s="63"/>
      <c r="O182" s="57"/>
      <c r="P182" s="57"/>
      <c r="Q182" s="58"/>
      <c r="R182" s="57"/>
      <c r="S182" s="57"/>
      <c r="T182" s="11"/>
      <c r="U182" s="11"/>
      <c r="V182" s="11"/>
      <c r="W182" s="11"/>
      <c r="X182" s="11"/>
      <c r="Y182" s="11"/>
      <c r="Z182" s="11"/>
      <c r="AA182" s="11"/>
      <c r="AB182" s="11"/>
      <c r="AC182" s="60">
        <f t="shared" ref="AC182" si="448">IFERROR(AC181,"")</f>
        <v>13.145324063691435</v>
      </c>
      <c r="AD182" s="61">
        <f t="shared" ref="AD182" si="449">IF(AC182="","",AC182*$G$3+$M$3)</f>
        <v>59273.379681542821</v>
      </c>
      <c r="AE182" s="60">
        <f t="shared" ref="AE182" si="450">IFERROR(AE181,"")</f>
        <v>3.1453240636914095</v>
      </c>
      <c r="AF182" s="61">
        <f t="shared" ref="AF182:AG182" si="451">IF($M$18&gt;($M$3-$M$5)/-($G$3-$G$5),"",IF(AE182="","",$P$21))</f>
        <v>18000</v>
      </c>
      <c r="AG182" s="61">
        <f t="shared" si="451"/>
        <v>18000</v>
      </c>
    </row>
    <row r="183" spans="1:33" x14ac:dyDescent="0.55000000000000004">
      <c r="A183" s="11"/>
      <c r="B183" s="11"/>
      <c r="C183" s="11"/>
      <c r="D183" s="11"/>
      <c r="E183" s="11"/>
      <c r="F183" s="11"/>
      <c r="G183" s="11"/>
      <c r="H183" s="11"/>
      <c r="I183" s="11"/>
      <c r="J183" s="21"/>
      <c r="K183" s="21"/>
      <c r="L183" s="57"/>
      <c r="M183" s="57"/>
      <c r="N183" s="63"/>
      <c r="O183" s="57"/>
      <c r="P183" s="57"/>
      <c r="Q183" s="58"/>
      <c r="R183" s="57"/>
      <c r="S183" s="57"/>
      <c r="T183" s="11"/>
      <c r="U183" s="11"/>
      <c r="V183" s="11"/>
      <c r="W183" s="11"/>
      <c r="X183" s="11"/>
      <c r="Y183" s="11"/>
      <c r="Z183" s="11"/>
      <c r="AA183" s="11"/>
      <c r="AB183" s="11"/>
      <c r="AC183" s="60">
        <f>IF($M$18&gt;($M$3-$M$5)/-($G$3-$G$5),AC182+($M$18-($M$3-$M$5)/-($G$3-$G$5))/342,IFERROR(IF(AC182+((($M$3-$M$5)/($G$3-$G$5)*-1)-$M$18)/343&gt;($M$3-$M$5)/-($G$3-$G$5),MAX($AC$31:AC182),AC182+((($M$3-$M$5)/($G$3-$G$5)*-1))/343),MAX($AC$31:AC182)))</f>
        <v>13.187261717873987</v>
      </c>
      <c r="AD183" s="61">
        <f t="shared" ref="AD183" si="452">IF(AC183="","",AC183*$G$5+$M$5)</f>
        <v>43498.093742991899</v>
      </c>
      <c r="AE183" s="60">
        <f>IF($M$18&gt;($M$3-$M$5)/-($G$3-$G$5),"",IFERROR(IF(AE182+(($M$3-$M$5)/($G$3-$G$5)*-1)/343&gt;$AC$24,MAX($AE$31:AE182),AE182+((($M$3-$M$5)/($G$3-$G$5)*-1))/343),MAX($AE$31:AE182)))</f>
        <v>3.1872617178739615</v>
      </c>
      <c r="AF183" s="61">
        <f t="shared" si="398"/>
        <v>-36501.906257008304</v>
      </c>
      <c r="AG183" s="61">
        <f t="shared" ref="AG183" si="453">IF($M$18&gt;($M$3-$M$5)/-($G$3-$G$5),"",IF(AE183="","",AE183*$G$3+$M$3))</f>
        <v>109063.69141063018</v>
      </c>
    </row>
    <row r="184" spans="1:33" x14ac:dyDescent="0.55000000000000004">
      <c r="A184" s="11"/>
      <c r="B184" s="11"/>
      <c r="C184" s="11"/>
      <c r="D184" s="11"/>
      <c r="E184" s="11"/>
      <c r="F184" s="11"/>
      <c r="G184" s="11"/>
      <c r="H184" s="11"/>
      <c r="I184" s="11"/>
      <c r="J184" s="21"/>
      <c r="K184" s="21"/>
      <c r="L184" s="57"/>
      <c r="M184" s="57"/>
      <c r="N184" s="63"/>
      <c r="O184" s="57"/>
      <c r="P184" s="57"/>
      <c r="Q184" s="58"/>
      <c r="R184" s="57"/>
      <c r="S184" s="57"/>
      <c r="T184" s="11"/>
      <c r="U184" s="11"/>
      <c r="V184" s="11"/>
      <c r="W184" s="11"/>
      <c r="X184" s="11"/>
      <c r="Y184" s="11"/>
      <c r="Z184" s="11"/>
      <c r="AA184" s="11"/>
      <c r="AB184" s="11"/>
      <c r="AC184" s="60">
        <f t="shared" ref="AC184" si="454">IFERROR(AC183,"")</f>
        <v>13.187261717873987</v>
      </c>
      <c r="AD184" s="61">
        <f t="shared" ref="AD184" si="455">IF(AC184="","",AC184*$G$3+$M$3)</f>
        <v>59063.691410630068</v>
      </c>
      <c r="AE184" s="60">
        <f t="shared" ref="AE184" si="456">IFERROR(AE183,"")</f>
        <v>3.1872617178739615</v>
      </c>
      <c r="AF184" s="61">
        <f t="shared" ref="AF184:AG184" si="457">IF($M$18&gt;($M$3-$M$5)/-($G$3-$G$5),"",IF(AE184="","",$P$21))</f>
        <v>18000</v>
      </c>
      <c r="AG184" s="61">
        <f t="shared" si="457"/>
        <v>18000</v>
      </c>
    </row>
    <row r="185" spans="1:33" x14ac:dyDescent="0.55000000000000004">
      <c r="A185" s="11"/>
      <c r="B185" s="11"/>
      <c r="C185" s="11"/>
      <c r="D185" s="11"/>
      <c r="E185" s="11"/>
      <c r="F185" s="11"/>
      <c r="G185" s="11"/>
      <c r="H185" s="11"/>
      <c r="I185" s="11"/>
      <c r="J185" s="21"/>
      <c r="K185" s="21"/>
      <c r="L185" s="57"/>
      <c r="M185" s="57"/>
      <c r="N185" s="63"/>
      <c r="O185" s="57"/>
      <c r="P185" s="57"/>
      <c r="Q185" s="58"/>
      <c r="R185" s="57"/>
      <c r="S185" s="57"/>
      <c r="T185" s="11"/>
      <c r="U185" s="11"/>
      <c r="V185" s="11"/>
      <c r="W185" s="11"/>
      <c r="X185" s="11"/>
      <c r="Y185" s="11"/>
      <c r="Z185" s="11"/>
      <c r="AA185" s="11"/>
      <c r="AB185" s="11"/>
      <c r="AC185" s="60">
        <f>IF($M$18&gt;($M$3-$M$5)/-($G$3-$G$5),AC184+($M$18-($M$3-$M$5)/-($G$3-$G$5))/342,IFERROR(IF(AC184+((($M$3-$M$5)/($G$3-$G$5)*-1)-$M$18)/343&gt;($M$3-$M$5)/-($G$3-$G$5),MAX($AC$31:AC184),AC184+((($M$3-$M$5)/($G$3-$G$5)*-1))/343),MAX($AC$31:AC184)))</f>
        <v>13.22919937205654</v>
      </c>
      <c r="AD185" s="61">
        <f t="shared" ref="AD185" si="458">IF(AC185="","",AC185*$G$5+$M$5)</f>
        <v>43833.594976452325</v>
      </c>
      <c r="AE185" s="60">
        <f>IF($M$18&gt;($M$3-$M$5)/-($G$3-$G$5),"",IFERROR(IF(AE184+(($M$3-$M$5)/($G$3-$G$5)*-1)/343&gt;$AC$24,MAX($AE$31:AE184),AE184+((($M$3-$M$5)/($G$3-$G$5)*-1))/343),MAX($AE$31:AE184)))</f>
        <v>3.2291993720565135</v>
      </c>
      <c r="AF185" s="61">
        <f t="shared" si="398"/>
        <v>-36166.405023547894</v>
      </c>
      <c r="AG185" s="61">
        <f t="shared" ref="AG185" si="459">IF($M$18&gt;($M$3-$M$5)/-($G$3-$G$5),"",IF(AE185="","",AE185*$G$3+$M$3))</f>
        <v>108854.00313971743</v>
      </c>
    </row>
    <row r="186" spans="1:33" x14ac:dyDescent="0.55000000000000004">
      <c r="A186" s="11"/>
      <c r="B186" s="11"/>
      <c r="C186" s="11"/>
      <c r="D186" s="11"/>
      <c r="E186" s="11"/>
      <c r="F186" s="11"/>
      <c r="G186" s="11"/>
      <c r="H186" s="11"/>
      <c r="I186" s="11"/>
      <c r="J186" s="21"/>
      <c r="K186" s="21"/>
      <c r="L186" s="57"/>
      <c r="M186" s="57"/>
      <c r="N186" s="63"/>
      <c r="O186" s="57"/>
      <c r="P186" s="57"/>
      <c r="Q186" s="58"/>
      <c r="R186" s="57"/>
      <c r="S186" s="57"/>
      <c r="T186" s="11"/>
      <c r="U186" s="11"/>
      <c r="V186" s="11"/>
      <c r="W186" s="11"/>
      <c r="X186" s="11"/>
      <c r="Y186" s="11"/>
      <c r="Z186" s="11"/>
      <c r="AA186" s="11"/>
      <c r="AB186" s="11"/>
      <c r="AC186" s="60">
        <f t="shared" ref="AC186" si="460">IFERROR(AC185,"")</f>
        <v>13.22919937205654</v>
      </c>
      <c r="AD186" s="61">
        <f t="shared" ref="AD186" si="461">IF(AC186="","",AC186*$G$3+$M$3)</f>
        <v>58854.003139717301</v>
      </c>
      <c r="AE186" s="60">
        <f t="shared" ref="AE186" si="462">IFERROR(AE185,"")</f>
        <v>3.2291993720565135</v>
      </c>
      <c r="AF186" s="61">
        <f t="shared" ref="AF186:AG186" si="463">IF($M$18&gt;($M$3-$M$5)/-($G$3-$G$5),"",IF(AE186="","",$P$21))</f>
        <v>18000</v>
      </c>
      <c r="AG186" s="61">
        <f t="shared" si="463"/>
        <v>18000</v>
      </c>
    </row>
    <row r="187" spans="1:33" x14ac:dyDescent="0.55000000000000004">
      <c r="A187" s="11"/>
      <c r="B187" s="11"/>
      <c r="C187" s="11"/>
      <c r="D187" s="11"/>
      <c r="E187" s="11"/>
      <c r="F187" s="11"/>
      <c r="G187" s="11"/>
      <c r="H187" s="11"/>
      <c r="I187" s="11"/>
      <c r="J187" s="21"/>
      <c r="K187" s="21"/>
      <c r="L187" s="57"/>
      <c r="M187" s="57"/>
      <c r="N187" s="63"/>
      <c r="O187" s="57"/>
      <c r="P187" s="57"/>
      <c r="Q187" s="58"/>
      <c r="R187" s="57"/>
      <c r="S187" s="57"/>
      <c r="T187" s="11"/>
      <c r="U187" s="11"/>
      <c r="V187" s="11"/>
      <c r="W187" s="11"/>
      <c r="X187" s="11"/>
      <c r="Y187" s="11"/>
      <c r="Z187" s="11"/>
      <c r="AA187" s="11"/>
      <c r="AB187" s="11"/>
      <c r="AC187" s="60">
        <f>IF($M$18&gt;($M$3-$M$5)/-($G$3-$G$5),AC186+($M$18-($M$3-$M$5)/-($G$3-$G$5))/342,IFERROR(IF(AC186+((($M$3-$M$5)/($G$3-$G$5)*-1)-$M$18)/343&gt;($M$3-$M$5)/-($G$3-$G$5),MAX($AC$31:AC186),AC186+((($M$3-$M$5)/($G$3-$G$5)*-1))/343),MAX($AC$31:AC186)))</f>
        <v>13.271137026239092</v>
      </c>
      <c r="AD187" s="61">
        <f t="shared" ref="AD187" si="464">IF(AC187="","",AC187*$G$5+$M$5)</f>
        <v>44169.096209912736</v>
      </c>
      <c r="AE187" s="60">
        <f>IF($M$18&gt;($M$3-$M$5)/-($G$3-$G$5),"",IFERROR(IF(AE186+(($M$3-$M$5)/($G$3-$G$5)*-1)/343&gt;$AC$24,MAX($AE$31:AE186),AE186+((($M$3-$M$5)/($G$3-$G$5)*-1))/343),MAX($AE$31:AE186)))</f>
        <v>3.2711370262390655</v>
      </c>
      <c r="AF187" s="61">
        <f t="shared" si="398"/>
        <v>-35830.903790087475</v>
      </c>
      <c r="AG187" s="61">
        <f t="shared" ref="AG187" si="465">IF($M$18&gt;($M$3-$M$5)/-($G$3-$G$5),"",IF(AE187="","",AE187*$G$3+$M$3))</f>
        <v>108644.31486880468</v>
      </c>
    </row>
    <row r="188" spans="1:33" x14ac:dyDescent="0.55000000000000004">
      <c r="A188" s="11"/>
      <c r="B188" s="11"/>
      <c r="C188" s="11"/>
      <c r="D188" s="11"/>
      <c r="E188" s="11"/>
      <c r="F188" s="11"/>
      <c r="G188" s="11"/>
      <c r="H188" s="11"/>
      <c r="I188" s="11"/>
      <c r="J188" s="21"/>
      <c r="K188" s="21"/>
      <c r="L188" s="57"/>
      <c r="M188" s="57"/>
      <c r="N188" s="63"/>
      <c r="O188" s="57"/>
      <c r="P188" s="57"/>
      <c r="Q188" s="58"/>
      <c r="R188" s="57"/>
      <c r="S188" s="57"/>
      <c r="T188" s="11"/>
      <c r="U188" s="11"/>
      <c r="V188" s="11"/>
      <c r="W188" s="11"/>
      <c r="X188" s="11"/>
      <c r="Y188" s="11"/>
      <c r="Z188" s="11"/>
      <c r="AA188" s="11"/>
      <c r="AB188" s="11"/>
      <c r="AC188" s="60">
        <f t="shared" ref="AC188" si="466">IFERROR(AC187,"")</f>
        <v>13.271137026239092</v>
      </c>
      <c r="AD188" s="61">
        <f t="shared" ref="AD188" si="467">IF(AC188="","",AC188*$G$3+$M$3)</f>
        <v>58644.314868804533</v>
      </c>
      <c r="AE188" s="60">
        <f t="shared" ref="AE188" si="468">IFERROR(AE187,"")</f>
        <v>3.2711370262390655</v>
      </c>
      <c r="AF188" s="61">
        <f t="shared" ref="AF188:AG188" si="469">IF($M$18&gt;($M$3-$M$5)/-($G$3-$G$5),"",IF(AE188="","",$P$21))</f>
        <v>18000</v>
      </c>
      <c r="AG188" s="61">
        <f t="shared" si="469"/>
        <v>18000</v>
      </c>
    </row>
    <row r="189" spans="1:33" x14ac:dyDescent="0.55000000000000004">
      <c r="A189" s="11"/>
      <c r="B189" s="11"/>
      <c r="C189" s="11"/>
      <c r="D189" s="11"/>
      <c r="E189" s="11"/>
      <c r="F189" s="11"/>
      <c r="G189" s="11"/>
      <c r="H189" s="11"/>
      <c r="I189" s="11"/>
      <c r="J189" s="21"/>
      <c r="K189" s="21"/>
      <c r="L189" s="57"/>
      <c r="M189" s="57"/>
      <c r="N189" s="63"/>
      <c r="O189" s="57"/>
      <c r="P189" s="57"/>
      <c r="Q189" s="58"/>
      <c r="R189" s="57"/>
      <c r="S189" s="57"/>
      <c r="T189" s="11"/>
      <c r="U189" s="11"/>
      <c r="V189" s="11"/>
      <c r="W189" s="11"/>
      <c r="X189" s="11"/>
      <c r="Y189" s="11"/>
      <c r="Z189" s="11"/>
      <c r="AA189" s="11"/>
      <c r="AB189" s="11"/>
      <c r="AC189" s="60">
        <f>IF($M$18&gt;($M$3-$M$5)/-($G$3-$G$5),AC188+($M$18-($M$3-$M$5)/-($G$3-$G$5))/342,IFERROR(IF(AC188+((($M$3-$M$5)/($G$3-$G$5)*-1)-$M$18)/343&gt;($M$3-$M$5)/-($G$3-$G$5),MAX($AC$31:AC188),AC188+((($M$3-$M$5)/($G$3-$G$5)*-1))/343),MAX($AC$31:AC188)))</f>
        <v>13.313074680421645</v>
      </c>
      <c r="AD189" s="61">
        <f t="shared" ref="AD189" si="470">IF(AC189="","",AC189*$G$5+$M$5)</f>
        <v>44504.597443373161</v>
      </c>
      <c r="AE189" s="60">
        <f>IF($M$18&gt;($M$3-$M$5)/-($G$3-$G$5),"",IFERROR(IF(AE188+(($M$3-$M$5)/($G$3-$G$5)*-1)/343&gt;$AC$24,MAX($AE$31:AE188),AE188+((($M$3-$M$5)/($G$3-$G$5)*-1))/343),MAX($AE$31:AE188)))</f>
        <v>3.3130746804216176</v>
      </c>
      <c r="AF189" s="61">
        <f t="shared" si="398"/>
        <v>-35495.402556627057</v>
      </c>
      <c r="AG189" s="61">
        <f t="shared" ref="AG189" si="471">IF($M$18&gt;($M$3-$M$5)/-($G$3-$G$5),"",IF(AE189="","",AE189*$G$3+$M$3))</f>
        <v>108434.62659789191</v>
      </c>
    </row>
    <row r="190" spans="1:33" x14ac:dyDescent="0.55000000000000004">
      <c r="A190" s="11"/>
      <c r="B190" s="11"/>
      <c r="C190" s="11"/>
      <c r="D190" s="11"/>
      <c r="E190" s="11"/>
      <c r="F190" s="11"/>
      <c r="G190" s="11"/>
      <c r="H190" s="11"/>
      <c r="I190" s="11"/>
      <c r="J190" s="21"/>
      <c r="K190" s="21"/>
      <c r="L190" s="57"/>
      <c r="M190" s="57"/>
      <c r="N190" s="63"/>
      <c r="O190" s="57"/>
      <c r="P190" s="57"/>
      <c r="Q190" s="58"/>
      <c r="R190" s="57"/>
      <c r="S190" s="57"/>
      <c r="T190" s="11"/>
      <c r="U190" s="11"/>
      <c r="V190" s="11"/>
      <c r="W190" s="11"/>
      <c r="X190" s="11"/>
      <c r="Y190" s="11"/>
      <c r="Z190" s="11"/>
      <c r="AA190" s="11"/>
      <c r="AB190" s="11"/>
      <c r="AC190" s="60">
        <f t="shared" ref="AC190" si="472">IFERROR(AC189,"")</f>
        <v>13.313074680421645</v>
      </c>
      <c r="AD190" s="61">
        <f t="shared" ref="AD190" si="473">IF(AC190="","",AC190*$G$3+$M$3)</f>
        <v>58434.62659789178</v>
      </c>
      <c r="AE190" s="60">
        <f t="shared" ref="AE190" si="474">IFERROR(AE189,"")</f>
        <v>3.3130746804216176</v>
      </c>
      <c r="AF190" s="61">
        <f t="shared" ref="AF190:AG190" si="475">IF($M$18&gt;($M$3-$M$5)/-($G$3-$G$5),"",IF(AE190="","",$P$21))</f>
        <v>18000</v>
      </c>
      <c r="AG190" s="61">
        <f t="shared" si="475"/>
        <v>18000</v>
      </c>
    </row>
    <row r="191" spans="1:33" x14ac:dyDescent="0.55000000000000004">
      <c r="A191" s="11"/>
      <c r="B191" s="11"/>
      <c r="C191" s="11"/>
      <c r="D191" s="11"/>
      <c r="E191" s="11"/>
      <c r="F191" s="11"/>
      <c r="G191" s="11"/>
      <c r="H191" s="11"/>
      <c r="I191" s="11"/>
      <c r="J191" s="21"/>
      <c r="K191" s="21"/>
      <c r="L191" s="57"/>
      <c r="M191" s="57"/>
      <c r="N191" s="63"/>
      <c r="O191" s="57"/>
      <c r="P191" s="57"/>
      <c r="Q191" s="58"/>
      <c r="R191" s="57"/>
      <c r="S191" s="57"/>
      <c r="T191" s="11"/>
      <c r="U191" s="11"/>
      <c r="V191" s="11"/>
      <c r="W191" s="11"/>
      <c r="X191" s="11"/>
      <c r="Y191" s="11"/>
      <c r="Z191" s="11"/>
      <c r="AA191" s="11"/>
      <c r="AB191" s="11"/>
      <c r="AC191" s="60">
        <f>IF($M$18&gt;($M$3-$M$5)/-($G$3-$G$5),AC190+($M$18-($M$3-$M$5)/-($G$3-$G$5))/342,IFERROR(IF(AC190+((($M$3-$M$5)/($G$3-$G$5)*-1)-$M$18)/343&gt;($M$3-$M$5)/-($G$3-$G$5),MAX($AC$31:AC190),AC190+((($M$3-$M$5)/($G$3-$G$5)*-1))/343),MAX($AC$31:AC190)))</f>
        <v>13.355012334604197</v>
      </c>
      <c r="AD191" s="61">
        <f t="shared" ref="AD191" si="476">IF(AC191="","",AC191*$G$5+$M$5)</f>
        <v>44840.098676833572</v>
      </c>
      <c r="AE191" s="60">
        <f>IF($M$18&gt;($M$3-$M$5)/-($G$3-$G$5),"",IFERROR(IF(AE190+(($M$3-$M$5)/($G$3-$G$5)*-1)/343&gt;$AC$24,MAX($AE$31:AE190),AE190+((($M$3-$M$5)/($G$3-$G$5)*-1))/343),MAX($AE$31:AE190)))</f>
        <v>3.3550123346041696</v>
      </c>
      <c r="AF191" s="61">
        <f t="shared" si="398"/>
        <v>-35159.901323166647</v>
      </c>
      <c r="AG191" s="61">
        <f t="shared" ref="AG191" si="477">IF($M$18&gt;($M$3-$M$5)/-($G$3-$G$5),"",IF(AE191="","",AE191*$G$3+$M$3))</f>
        <v>108224.93832697914</v>
      </c>
    </row>
    <row r="192" spans="1:33" x14ac:dyDescent="0.55000000000000004">
      <c r="A192" s="11"/>
      <c r="B192" s="11"/>
      <c r="C192" s="11"/>
      <c r="D192" s="11"/>
      <c r="E192" s="11"/>
      <c r="F192" s="11"/>
      <c r="G192" s="11"/>
      <c r="H192" s="11"/>
      <c r="I192" s="11"/>
      <c r="J192" s="21"/>
      <c r="K192" s="21"/>
      <c r="L192" s="57"/>
      <c r="M192" s="57"/>
      <c r="N192" s="63"/>
      <c r="O192" s="57"/>
      <c r="P192" s="57"/>
      <c r="Q192" s="58"/>
      <c r="R192" s="57"/>
      <c r="S192" s="57"/>
      <c r="T192" s="11"/>
      <c r="U192" s="11"/>
      <c r="V192" s="11"/>
      <c r="W192" s="11"/>
      <c r="X192" s="11"/>
      <c r="Y192" s="11"/>
      <c r="Z192" s="11"/>
      <c r="AA192" s="11"/>
      <c r="AB192" s="11"/>
      <c r="AC192" s="60">
        <f t="shared" ref="AC192" si="478">IFERROR(AC191,"")</f>
        <v>13.355012334604197</v>
      </c>
      <c r="AD192" s="61">
        <f t="shared" ref="AD192" si="479">IF(AC192="","",AC192*$G$3+$M$3)</f>
        <v>58224.938326979012</v>
      </c>
      <c r="AE192" s="60">
        <f t="shared" ref="AE192" si="480">IFERROR(AE191,"")</f>
        <v>3.3550123346041696</v>
      </c>
      <c r="AF192" s="61">
        <f t="shared" ref="AF192:AG192" si="481">IF($M$18&gt;($M$3-$M$5)/-($G$3-$G$5),"",IF(AE192="","",$P$21))</f>
        <v>18000</v>
      </c>
      <c r="AG192" s="61">
        <f t="shared" si="481"/>
        <v>18000</v>
      </c>
    </row>
    <row r="193" spans="1:33" x14ac:dyDescent="0.55000000000000004">
      <c r="A193" s="11"/>
      <c r="B193" s="11"/>
      <c r="C193" s="11"/>
      <c r="D193" s="11"/>
      <c r="E193" s="11"/>
      <c r="F193" s="11"/>
      <c r="G193" s="11"/>
      <c r="H193" s="11"/>
      <c r="I193" s="11"/>
      <c r="J193" s="21"/>
      <c r="K193" s="21"/>
      <c r="L193" s="57"/>
      <c r="M193" s="57"/>
      <c r="N193" s="63"/>
      <c r="O193" s="57"/>
      <c r="P193" s="57"/>
      <c r="Q193" s="58"/>
      <c r="R193" s="57"/>
      <c r="S193" s="57"/>
      <c r="T193" s="11"/>
      <c r="U193" s="11"/>
      <c r="V193" s="11"/>
      <c r="W193" s="11"/>
      <c r="X193" s="11"/>
      <c r="Y193" s="11"/>
      <c r="Z193" s="11"/>
      <c r="AA193" s="11"/>
      <c r="AB193" s="11"/>
      <c r="AC193" s="60">
        <f>IF($M$18&gt;($M$3-$M$5)/-($G$3-$G$5),AC192+($M$18-($M$3-$M$5)/-($G$3-$G$5))/342,IFERROR(IF(AC192+((($M$3-$M$5)/($G$3-$G$5)*-1)-$M$18)/343&gt;($M$3-$M$5)/-($G$3-$G$5),MAX($AC$31:AC192),AC192+((($M$3-$M$5)/($G$3-$G$5)*-1))/343),MAX($AC$31:AC192)))</f>
        <v>13.39694998878675</v>
      </c>
      <c r="AD193" s="61">
        <f t="shared" ref="AD193" si="482">IF(AC193="","",AC193*$G$5+$M$5)</f>
        <v>45175.599910293997</v>
      </c>
      <c r="AE193" s="60">
        <f>IF($M$18&gt;($M$3-$M$5)/-($G$3-$G$5),"",IFERROR(IF(AE192+(($M$3-$M$5)/($G$3-$G$5)*-1)/343&gt;$AC$24,MAX($AE$31:AE192),AE192+((($M$3-$M$5)/($G$3-$G$5)*-1))/343),MAX($AE$31:AE192)))</f>
        <v>3.3969499887867216</v>
      </c>
      <c r="AF193" s="61">
        <f t="shared" si="398"/>
        <v>-34824.400089706229</v>
      </c>
      <c r="AG193" s="61">
        <f t="shared" ref="AG193" si="483">IF($M$18&gt;($M$3-$M$5)/-($G$3-$G$5),"",IF(AE193="","",AE193*$G$3+$M$3))</f>
        <v>108015.25005606639</v>
      </c>
    </row>
    <row r="194" spans="1:33" x14ac:dyDescent="0.55000000000000004">
      <c r="A194" s="11"/>
      <c r="B194" s="11"/>
      <c r="C194" s="11"/>
      <c r="D194" s="11"/>
      <c r="E194" s="11"/>
      <c r="F194" s="11"/>
      <c r="G194" s="11"/>
      <c r="H194" s="11"/>
      <c r="I194" s="11"/>
      <c r="J194" s="21"/>
      <c r="K194" s="21"/>
      <c r="L194" s="57"/>
      <c r="M194" s="57"/>
      <c r="N194" s="63"/>
      <c r="O194" s="57"/>
      <c r="P194" s="57"/>
      <c r="Q194" s="58"/>
      <c r="R194" s="57"/>
      <c r="S194" s="57"/>
      <c r="T194" s="11"/>
      <c r="U194" s="11"/>
      <c r="V194" s="11"/>
      <c r="W194" s="11"/>
      <c r="X194" s="11"/>
      <c r="Y194" s="11"/>
      <c r="Z194" s="11"/>
      <c r="AA194" s="11"/>
      <c r="AB194" s="11"/>
      <c r="AC194" s="60">
        <f t="shared" ref="AC194" si="484">IFERROR(AC193,"")</f>
        <v>13.39694998878675</v>
      </c>
      <c r="AD194" s="61">
        <f t="shared" ref="AD194" si="485">IF(AC194="","",AC194*$G$3+$M$3)</f>
        <v>58015.250056066259</v>
      </c>
      <c r="AE194" s="60">
        <f t="shared" ref="AE194" si="486">IFERROR(AE193,"")</f>
        <v>3.3969499887867216</v>
      </c>
      <c r="AF194" s="61">
        <f t="shared" ref="AF194:AG194" si="487">IF($M$18&gt;($M$3-$M$5)/-($G$3-$G$5),"",IF(AE194="","",$P$21))</f>
        <v>18000</v>
      </c>
      <c r="AG194" s="61">
        <f t="shared" si="487"/>
        <v>18000</v>
      </c>
    </row>
    <row r="195" spans="1:33" x14ac:dyDescent="0.55000000000000004">
      <c r="A195" s="11"/>
      <c r="B195" s="11"/>
      <c r="C195" s="11"/>
      <c r="D195" s="11"/>
      <c r="E195" s="11"/>
      <c r="F195" s="11"/>
      <c r="G195" s="11"/>
      <c r="H195" s="11"/>
      <c r="I195" s="11"/>
      <c r="J195" s="21"/>
      <c r="K195" s="21"/>
      <c r="L195" s="57"/>
      <c r="M195" s="57"/>
      <c r="N195" s="63"/>
      <c r="O195" s="57"/>
      <c r="P195" s="57"/>
      <c r="Q195" s="58"/>
      <c r="R195" s="57"/>
      <c r="S195" s="57"/>
      <c r="T195" s="11"/>
      <c r="U195" s="11"/>
      <c r="V195" s="11"/>
      <c r="W195" s="11"/>
      <c r="X195" s="11"/>
      <c r="Y195" s="11"/>
      <c r="Z195" s="11"/>
      <c r="AA195" s="11"/>
      <c r="AB195" s="11"/>
      <c r="AC195" s="60">
        <f>IF($M$18&gt;($M$3-$M$5)/-($G$3-$G$5),AC194+($M$18-($M$3-$M$5)/-($G$3-$G$5))/342,IFERROR(IF(AC194+((($M$3-$M$5)/($G$3-$G$5)*-1)-$M$18)/343&gt;($M$3-$M$5)/-($G$3-$G$5),MAX($AC$31:AC194),AC194+((($M$3-$M$5)/($G$3-$G$5)*-1))/343),MAX($AC$31:AC194)))</f>
        <v>13.438887642969302</v>
      </c>
      <c r="AD195" s="61">
        <f t="shared" ref="AD195" si="488">IF(AC195="","",AC195*$G$5+$M$5)</f>
        <v>45511.101143754422</v>
      </c>
      <c r="AE195" s="60">
        <f>IF($M$18&gt;($M$3-$M$5)/-($G$3-$G$5),"",IFERROR(IF(AE194+(($M$3-$M$5)/($G$3-$G$5)*-1)/343&gt;$AC$24,MAX($AE$31:AE194),AE194+((($M$3-$M$5)/($G$3-$G$5)*-1))/343),MAX($AE$31:AE194)))</f>
        <v>3.4388876429692736</v>
      </c>
      <c r="AF195" s="61">
        <f t="shared" si="398"/>
        <v>-34488.898856245811</v>
      </c>
      <c r="AG195" s="61">
        <f t="shared" ref="AG195" si="489">IF($M$18&gt;($M$3-$M$5)/-($G$3-$G$5),"",IF(AE195="","",AE195*$G$3+$M$3))</f>
        <v>107805.56178515364</v>
      </c>
    </row>
    <row r="196" spans="1:33" x14ac:dyDescent="0.55000000000000004">
      <c r="A196" s="11"/>
      <c r="B196" s="11"/>
      <c r="C196" s="11"/>
      <c r="D196" s="11"/>
      <c r="E196" s="11"/>
      <c r="F196" s="11"/>
      <c r="G196" s="11"/>
      <c r="H196" s="11"/>
      <c r="I196" s="11"/>
      <c r="J196" s="21"/>
      <c r="K196" s="21"/>
      <c r="L196" s="57"/>
      <c r="M196" s="57"/>
      <c r="N196" s="63"/>
      <c r="O196" s="57"/>
      <c r="P196" s="57"/>
      <c r="Q196" s="58"/>
      <c r="R196" s="57"/>
      <c r="S196" s="57"/>
      <c r="T196" s="11"/>
      <c r="U196" s="11"/>
      <c r="V196" s="11"/>
      <c r="W196" s="11"/>
      <c r="X196" s="11"/>
      <c r="Y196" s="11"/>
      <c r="Z196" s="11"/>
      <c r="AA196" s="11"/>
      <c r="AB196" s="11"/>
      <c r="AC196" s="60">
        <f t="shared" ref="AC196" si="490">IFERROR(AC195,"")</f>
        <v>13.438887642969302</v>
      </c>
      <c r="AD196" s="61">
        <f t="shared" ref="AD196" si="491">IF(AC196="","",AC196*$G$3+$M$3)</f>
        <v>57805.561785153492</v>
      </c>
      <c r="AE196" s="60">
        <f t="shared" ref="AE196" si="492">IFERROR(AE195,"")</f>
        <v>3.4388876429692736</v>
      </c>
      <c r="AF196" s="61">
        <f t="shared" ref="AF196:AG196" si="493">IF($M$18&gt;($M$3-$M$5)/-($G$3-$G$5),"",IF(AE196="","",$P$21))</f>
        <v>18000</v>
      </c>
      <c r="AG196" s="61">
        <f t="shared" si="493"/>
        <v>18000</v>
      </c>
    </row>
    <row r="197" spans="1:33" x14ac:dyDescent="0.55000000000000004">
      <c r="A197" s="11"/>
      <c r="B197" s="11"/>
      <c r="C197" s="11"/>
      <c r="D197" s="11"/>
      <c r="E197" s="11"/>
      <c r="F197" s="11"/>
      <c r="G197" s="11"/>
      <c r="H197" s="11"/>
      <c r="I197" s="11"/>
      <c r="J197" s="21"/>
      <c r="K197" s="21"/>
      <c r="L197" s="57"/>
      <c r="M197" s="57"/>
      <c r="N197" s="63"/>
      <c r="O197" s="57"/>
      <c r="P197" s="57"/>
      <c r="Q197" s="58"/>
      <c r="R197" s="57"/>
      <c r="S197" s="57"/>
      <c r="T197" s="11"/>
      <c r="U197" s="11"/>
      <c r="V197" s="11"/>
      <c r="W197" s="11"/>
      <c r="X197" s="11"/>
      <c r="Y197" s="11"/>
      <c r="Z197" s="11"/>
      <c r="AA197" s="11"/>
      <c r="AB197" s="11"/>
      <c r="AC197" s="60">
        <f>IF($M$18&gt;($M$3-$M$5)/-($G$3-$G$5),AC196+($M$18-($M$3-$M$5)/-($G$3-$G$5))/342,IFERROR(IF(AC196+((($M$3-$M$5)/($G$3-$G$5)*-1)-$M$18)/343&gt;($M$3-$M$5)/-($G$3-$G$5),MAX($AC$31:AC196),AC196+((($M$3-$M$5)/($G$3-$G$5)*-1))/343),MAX($AC$31:AC196)))</f>
        <v>13.480825297151855</v>
      </c>
      <c r="AD197" s="61">
        <f t="shared" ref="AD197" si="494">IF(AC197="","",AC197*$G$5+$M$5)</f>
        <v>45846.602377214833</v>
      </c>
      <c r="AE197" s="60">
        <f>IF($M$18&gt;($M$3-$M$5)/-($G$3-$G$5),"",IFERROR(IF(AE196+(($M$3-$M$5)/($G$3-$G$5)*-1)/343&gt;$AC$24,MAX($AE$31:AE196),AE196+((($M$3-$M$5)/($G$3-$G$5)*-1))/343),MAX($AE$31:AE196)))</f>
        <v>3.4808252971518256</v>
      </c>
      <c r="AF197" s="61">
        <f t="shared" si="398"/>
        <v>-34153.3976227854</v>
      </c>
      <c r="AG197" s="61">
        <f t="shared" ref="AG197" si="495">IF($M$18&gt;($M$3-$M$5)/-($G$3-$G$5),"",IF(AE197="","",AE197*$G$3+$M$3))</f>
        <v>107595.87351424087</v>
      </c>
    </row>
    <row r="198" spans="1:33" x14ac:dyDescent="0.55000000000000004">
      <c r="A198" s="11"/>
      <c r="B198" s="11"/>
      <c r="C198" s="11"/>
      <c r="D198" s="11"/>
      <c r="E198" s="11"/>
      <c r="F198" s="11"/>
      <c r="G198" s="11"/>
      <c r="H198" s="11"/>
      <c r="I198" s="11"/>
      <c r="J198" s="21"/>
      <c r="K198" s="21"/>
      <c r="L198" s="57"/>
      <c r="M198" s="57"/>
      <c r="N198" s="63"/>
      <c r="O198" s="57"/>
      <c r="P198" s="57"/>
      <c r="Q198" s="58"/>
      <c r="R198" s="57"/>
      <c r="S198" s="57"/>
      <c r="T198" s="11"/>
      <c r="U198" s="11"/>
      <c r="V198" s="11"/>
      <c r="W198" s="11"/>
      <c r="X198" s="11"/>
      <c r="Y198" s="11"/>
      <c r="Z198" s="11"/>
      <c r="AA198" s="11"/>
      <c r="AB198" s="11"/>
      <c r="AC198" s="60">
        <f t="shared" ref="AC198" si="496">IFERROR(AC197,"")</f>
        <v>13.480825297151855</v>
      </c>
      <c r="AD198" s="61">
        <f t="shared" ref="AD198" si="497">IF(AC198="","",AC198*$G$3+$M$3)</f>
        <v>57595.873514240724</v>
      </c>
      <c r="AE198" s="60">
        <f t="shared" ref="AE198" si="498">IFERROR(AE197,"")</f>
        <v>3.4808252971518256</v>
      </c>
      <c r="AF198" s="61">
        <f t="shared" ref="AF198:AG198" si="499">IF($M$18&gt;($M$3-$M$5)/-($G$3-$G$5),"",IF(AE198="","",$P$21))</f>
        <v>18000</v>
      </c>
      <c r="AG198" s="61">
        <f t="shared" si="499"/>
        <v>18000</v>
      </c>
    </row>
    <row r="199" spans="1:33" x14ac:dyDescent="0.55000000000000004">
      <c r="A199" s="11"/>
      <c r="B199" s="11"/>
      <c r="C199" s="11"/>
      <c r="D199" s="11"/>
      <c r="E199" s="11"/>
      <c r="F199" s="11"/>
      <c r="G199" s="11"/>
      <c r="H199" s="11"/>
      <c r="I199" s="11"/>
      <c r="J199" s="21"/>
      <c r="K199" s="21"/>
      <c r="L199" s="57"/>
      <c r="M199" s="57"/>
      <c r="N199" s="63"/>
      <c r="O199" s="57"/>
      <c r="P199" s="57"/>
      <c r="Q199" s="58"/>
      <c r="R199" s="57"/>
      <c r="S199" s="57"/>
      <c r="T199" s="11"/>
      <c r="U199" s="11"/>
      <c r="V199" s="11"/>
      <c r="W199" s="11"/>
      <c r="X199" s="11"/>
      <c r="Y199" s="11"/>
      <c r="Z199" s="11"/>
      <c r="AA199" s="11"/>
      <c r="AB199" s="11"/>
      <c r="AC199" s="60">
        <f>IF($M$18&gt;($M$3-$M$5)/-($G$3-$G$5),AC198+($M$18-($M$3-$M$5)/-($G$3-$G$5))/342,IFERROR(IF(AC198+((($M$3-$M$5)/($G$3-$G$5)*-1)-$M$18)/343&gt;($M$3-$M$5)/-($G$3-$G$5),MAX($AC$31:AC198),AC198+((($M$3-$M$5)/($G$3-$G$5)*-1))/343),MAX($AC$31:AC198)))</f>
        <v>13.522762951334407</v>
      </c>
      <c r="AD199" s="61">
        <f t="shared" ref="AD199" si="500">IF(AC199="","",AC199*$G$5+$M$5)</f>
        <v>46182.103610675258</v>
      </c>
      <c r="AE199" s="60">
        <f>IF($M$18&gt;($M$3-$M$5)/-($G$3-$G$5),"",IFERROR(IF(AE198+(($M$3-$M$5)/($G$3-$G$5)*-1)/343&gt;$AC$24,MAX($AE$31:AE198),AE198+((($M$3-$M$5)/($G$3-$G$5)*-1))/343),MAX($AE$31:AE198)))</f>
        <v>3.5227629513343777</v>
      </c>
      <c r="AF199" s="61">
        <f t="shared" si="398"/>
        <v>-33817.896389324975</v>
      </c>
      <c r="AG199" s="61">
        <f t="shared" ref="AG199" si="501">IF($M$18&gt;($M$3-$M$5)/-($G$3-$G$5),"",IF(AE199="","",AE199*$G$3+$M$3))</f>
        <v>107386.18524332812</v>
      </c>
    </row>
    <row r="200" spans="1:33" x14ac:dyDescent="0.55000000000000004">
      <c r="A200" s="11"/>
      <c r="B200" s="11"/>
      <c r="C200" s="11"/>
      <c r="D200" s="11"/>
      <c r="E200" s="11"/>
      <c r="F200" s="11"/>
      <c r="G200" s="11"/>
      <c r="H200" s="11"/>
      <c r="I200" s="11"/>
      <c r="J200" s="21"/>
      <c r="K200" s="21"/>
      <c r="L200" s="57"/>
      <c r="M200" s="57"/>
      <c r="N200" s="63"/>
      <c r="O200" s="57"/>
      <c r="P200" s="57"/>
      <c r="Q200" s="58"/>
      <c r="R200" s="57"/>
      <c r="S200" s="57"/>
      <c r="T200" s="11"/>
      <c r="U200" s="11"/>
      <c r="V200" s="11"/>
      <c r="W200" s="11"/>
      <c r="X200" s="11"/>
      <c r="Y200" s="11"/>
      <c r="Z200" s="11"/>
      <c r="AA200" s="11"/>
      <c r="AB200" s="11"/>
      <c r="AC200" s="60">
        <f t="shared" ref="AC200" si="502">IFERROR(AC199,"")</f>
        <v>13.522762951334407</v>
      </c>
      <c r="AD200" s="61">
        <f t="shared" ref="AD200" si="503">IF(AC200="","",AC200*$G$3+$M$3)</f>
        <v>57386.185243327971</v>
      </c>
      <c r="AE200" s="60">
        <f t="shared" ref="AE200" si="504">IFERROR(AE199,"")</f>
        <v>3.5227629513343777</v>
      </c>
      <c r="AF200" s="61">
        <f t="shared" ref="AF200:AG200" si="505">IF($M$18&gt;($M$3-$M$5)/-($G$3-$G$5),"",IF(AE200="","",$P$21))</f>
        <v>18000</v>
      </c>
      <c r="AG200" s="61">
        <f t="shared" si="505"/>
        <v>18000</v>
      </c>
    </row>
    <row r="201" spans="1:33" x14ac:dyDescent="0.55000000000000004">
      <c r="A201" s="11"/>
      <c r="B201" s="11"/>
      <c r="C201" s="11"/>
      <c r="D201" s="11"/>
      <c r="E201" s="11"/>
      <c r="F201" s="11"/>
      <c r="G201" s="11"/>
      <c r="H201" s="11"/>
      <c r="I201" s="11"/>
      <c r="J201" s="21"/>
      <c r="K201" s="21"/>
      <c r="L201" s="57"/>
      <c r="M201" s="57"/>
      <c r="N201" s="63"/>
      <c r="O201" s="57"/>
      <c r="P201" s="57"/>
      <c r="Q201" s="58"/>
      <c r="R201" s="57"/>
      <c r="S201" s="57"/>
      <c r="T201" s="11"/>
      <c r="U201" s="11"/>
      <c r="V201" s="11"/>
      <c r="W201" s="11"/>
      <c r="X201" s="11"/>
      <c r="Y201" s="11"/>
      <c r="Z201" s="11"/>
      <c r="AA201" s="11"/>
      <c r="AB201" s="11"/>
      <c r="AC201" s="60">
        <f>IF($M$18&gt;($M$3-$M$5)/-($G$3-$G$5),AC200+($M$18-($M$3-$M$5)/-($G$3-$G$5))/342,IFERROR(IF(AC200+((($M$3-$M$5)/($G$3-$G$5)*-1)-$M$18)/343&gt;($M$3-$M$5)/-($G$3-$G$5),MAX($AC$31:AC200),AC200+((($M$3-$M$5)/($G$3-$G$5)*-1))/343),MAX($AC$31:AC200)))</f>
        <v>13.564700605516959</v>
      </c>
      <c r="AD201" s="61">
        <f t="shared" ref="AD201" si="506">IF(AC201="","",AC201*$G$5+$M$5)</f>
        <v>46517.604844135669</v>
      </c>
      <c r="AE201" s="60">
        <f>IF($M$18&gt;($M$3-$M$5)/-($G$3-$G$5),"",IFERROR(IF(AE200+(($M$3-$M$5)/($G$3-$G$5)*-1)/343&gt;$AC$24,MAX($AE$31:AE200),AE200+((($M$3-$M$5)/($G$3-$G$5)*-1))/343),MAX($AE$31:AE200)))</f>
        <v>3.5647006055169297</v>
      </c>
      <c r="AF201" s="61">
        <f t="shared" si="398"/>
        <v>-33482.395155864564</v>
      </c>
      <c r="AG201" s="61">
        <f t="shared" ref="AG201" si="507">IF($M$18&gt;($M$3-$M$5)/-($G$3-$G$5),"",IF(AE201="","",AE201*$G$3+$M$3))</f>
        <v>107176.49697241535</v>
      </c>
    </row>
    <row r="202" spans="1:33" x14ac:dyDescent="0.55000000000000004">
      <c r="A202" s="11"/>
      <c r="B202" s="11"/>
      <c r="C202" s="11"/>
      <c r="D202" s="11"/>
      <c r="E202" s="11"/>
      <c r="F202" s="11"/>
      <c r="G202" s="11"/>
      <c r="H202" s="11"/>
      <c r="I202" s="11"/>
      <c r="J202" s="21"/>
      <c r="K202" s="21"/>
      <c r="L202" s="57"/>
      <c r="M202" s="57"/>
      <c r="N202" s="63"/>
      <c r="O202" s="57"/>
      <c r="P202" s="57"/>
      <c r="Q202" s="58"/>
      <c r="R202" s="57"/>
      <c r="S202" s="57"/>
      <c r="T202" s="11"/>
      <c r="U202" s="11"/>
      <c r="V202" s="11"/>
      <c r="W202" s="11"/>
      <c r="X202" s="11"/>
      <c r="Y202" s="11"/>
      <c r="Z202" s="11"/>
      <c r="AA202" s="11"/>
      <c r="AB202" s="11"/>
      <c r="AC202" s="60">
        <f t="shared" ref="AC202" si="508">IFERROR(AC201,"")</f>
        <v>13.564700605516959</v>
      </c>
      <c r="AD202" s="61">
        <f t="shared" ref="AD202" si="509">IF(AC202="","",AC202*$G$3+$M$3)</f>
        <v>57176.496972415203</v>
      </c>
      <c r="AE202" s="60">
        <f t="shared" ref="AE202" si="510">IFERROR(AE201,"")</f>
        <v>3.5647006055169297</v>
      </c>
      <c r="AF202" s="61">
        <f t="shared" ref="AF202:AG202" si="511">IF($M$18&gt;($M$3-$M$5)/-($G$3-$G$5),"",IF(AE202="","",$P$21))</f>
        <v>18000</v>
      </c>
      <c r="AG202" s="61">
        <f t="shared" si="511"/>
        <v>18000</v>
      </c>
    </row>
    <row r="203" spans="1:33" x14ac:dyDescent="0.55000000000000004">
      <c r="A203" s="11"/>
      <c r="B203" s="11"/>
      <c r="C203" s="11"/>
      <c r="D203" s="11"/>
      <c r="E203" s="11"/>
      <c r="F203" s="11"/>
      <c r="G203" s="11"/>
      <c r="H203" s="11"/>
      <c r="I203" s="11"/>
      <c r="J203" s="21"/>
      <c r="K203" s="21"/>
      <c r="L203" s="57"/>
      <c r="M203" s="57"/>
      <c r="N203" s="63"/>
      <c r="O203" s="57"/>
      <c r="P203" s="57"/>
      <c r="Q203" s="58"/>
      <c r="R203" s="57"/>
      <c r="S203" s="57"/>
      <c r="T203" s="11"/>
      <c r="U203" s="11"/>
      <c r="V203" s="11"/>
      <c r="W203" s="11"/>
      <c r="X203" s="11"/>
      <c r="Y203" s="11"/>
      <c r="Z203" s="11"/>
      <c r="AA203" s="11"/>
      <c r="AB203" s="11"/>
      <c r="AC203" s="60">
        <f>IF($M$18&gt;($M$3-$M$5)/-($G$3-$G$5),AC202+($M$18-($M$3-$M$5)/-($G$3-$G$5))/342,IFERROR(IF(AC202+((($M$3-$M$5)/($G$3-$G$5)*-1)-$M$18)/343&gt;($M$3-$M$5)/-($G$3-$G$5),MAX($AC$31:AC202),AC202+((($M$3-$M$5)/($G$3-$G$5)*-1))/343),MAX($AC$31:AC202)))</f>
        <v>13.606638259699512</v>
      </c>
      <c r="AD203" s="61">
        <f t="shared" ref="AD203" si="512">IF(AC203="","",AC203*$G$5+$M$5)</f>
        <v>46853.106077596094</v>
      </c>
      <c r="AE203" s="60">
        <f>IF($M$18&gt;($M$3-$M$5)/-($G$3-$G$5),"",IFERROR(IF(AE202+(($M$3-$M$5)/($G$3-$G$5)*-1)/343&gt;$AC$24,MAX($AE$31:AE202),AE202+((($M$3-$M$5)/($G$3-$G$5)*-1))/343),MAX($AE$31:AE202)))</f>
        <v>3.6066382596994817</v>
      </c>
      <c r="AF203" s="61">
        <f t="shared" si="398"/>
        <v>-33146.893922404146</v>
      </c>
      <c r="AG203" s="61">
        <f t="shared" ref="AG203" si="513">IF($M$18&gt;($M$3-$M$5)/-($G$3-$G$5),"",IF(AE203="","",AE203*$G$3+$M$3))</f>
        <v>106966.8087015026</v>
      </c>
    </row>
    <row r="204" spans="1:33" x14ac:dyDescent="0.55000000000000004">
      <c r="A204" s="11"/>
      <c r="B204" s="11"/>
      <c r="C204" s="11"/>
      <c r="D204" s="11"/>
      <c r="E204" s="11"/>
      <c r="F204" s="11"/>
      <c r="G204" s="11"/>
      <c r="H204" s="11"/>
      <c r="I204" s="11"/>
      <c r="J204" s="21"/>
      <c r="K204" s="21"/>
      <c r="L204" s="57"/>
      <c r="M204" s="57"/>
      <c r="N204" s="63"/>
      <c r="O204" s="57"/>
      <c r="P204" s="57"/>
      <c r="Q204" s="58"/>
      <c r="R204" s="57"/>
      <c r="S204" s="57"/>
      <c r="T204" s="11"/>
      <c r="U204" s="11"/>
      <c r="V204" s="11"/>
      <c r="W204" s="11"/>
      <c r="X204" s="11"/>
      <c r="Y204" s="11"/>
      <c r="Z204" s="11"/>
      <c r="AA204" s="11"/>
      <c r="AB204" s="11"/>
      <c r="AC204" s="60">
        <f t="shared" ref="AC204" si="514">IFERROR(AC203,"")</f>
        <v>13.606638259699512</v>
      </c>
      <c r="AD204" s="61">
        <f t="shared" ref="AD204" si="515">IF(AC204="","",AC204*$G$3+$M$3)</f>
        <v>56966.808701502436</v>
      </c>
      <c r="AE204" s="60">
        <f t="shared" ref="AE204" si="516">IFERROR(AE203,"")</f>
        <v>3.6066382596994817</v>
      </c>
      <c r="AF204" s="61">
        <f t="shared" ref="AF204:AG204" si="517">IF($M$18&gt;($M$3-$M$5)/-($G$3-$G$5),"",IF(AE204="","",$P$21))</f>
        <v>18000</v>
      </c>
      <c r="AG204" s="61">
        <f t="shared" si="517"/>
        <v>18000</v>
      </c>
    </row>
    <row r="205" spans="1:33" x14ac:dyDescent="0.55000000000000004">
      <c r="A205" s="11"/>
      <c r="B205" s="11"/>
      <c r="C205" s="11"/>
      <c r="D205" s="11"/>
      <c r="E205" s="11"/>
      <c r="F205" s="11"/>
      <c r="G205" s="11"/>
      <c r="H205" s="11"/>
      <c r="I205" s="11"/>
      <c r="J205" s="21"/>
      <c r="K205" s="21"/>
      <c r="L205" s="57"/>
      <c r="M205" s="57"/>
      <c r="N205" s="63"/>
      <c r="O205" s="57"/>
      <c r="P205" s="57"/>
      <c r="Q205" s="58"/>
      <c r="R205" s="57"/>
      <c r="S205" s="57"/>
      <c r="T205" s="11"/>
      <c r="U205" s="11"/>
      <c r="V205" s="11"/>
      <c r="W205" s="11"/>
      <c r="X205" s="11"/>
      <c r="Y205" s="11"/>
      <c r="Z205" s="11"/>
      <c r="AA205" s="11"/>
      <c r="AB205" s="11"/>
      <c r="AC205" s="60">
        <f>IF($M$18&gt;($M$3-$M$5)/-($G$3-$G$5),AC204+($M$18-($M$3-$M$5)/-($G$3-$G$5))/342,IFERROR(IF(AC204+((($M$3-$M$5)/($G$3-$G$5)*-1)-$M$18)/343&gt;($M$3-$M$5)/-($G$3-$G$5),MAX($AC$31:AC204),AC204+((($M$3-$M$5)/($G$3-$G$5)*-1))/343),MAX($AC$31:AC204)))</f>
        <v>13.648575913882064</v>
      </c>
      <c r="AD205" s="61">
        <f t="shared" ref="AD205" si="518">IF(AC205="","",AC205*$G$5+$M$5)</f>
        <v>47188.607311056519</v>
      </c>
      <c r="AE205" s="60">
        <f>IF($M$18&gt;($M$3-$M$5)/-($G$3-$G$5),"",IFERROR(IF(AE204+(($M$3-$M$5)/($G$3-$G$5)*-1)/343&gt;$AC$24,MAX($AE$31:AE204),AE204+((($M$3-$M$5)/($G$3-$G$5)*-1))/343),MAX($AE$31:AE204)))</f>
        <v>3.6485759138820337</v>
      </c>
      <c r="AF205" s="61">
        <f t="shared" si="398"/>
        <v>-32811.392688943728</v>
      </c>
      <c r="AG205" s="61">
        <f t="shared" ref="AG205" si="519">IF($M$18&gt;($M$3-$M$5)/-($G$3-$G$5),"",IF(AE205="","",AE205*$G$3+$M$3))</f>
        <v>106757.12043058983</v>
      </c>
    </row>
    <row r="206" spans="1:33" x14ac:dyDescent="0.55000000000000004">
      <c r="A206" s="11"/>
      <c r="B206" s="11"/>
      <c r="C206" s="11"/>
      <c r="D206" s="11"/>
      <c r="E206" s="11"/>
      <c r="F206" s="11"/>
      <c r="G206" s="11"/>
      <c r="H206" s="11"/>
      <c r="I206" s="11"/>
      <c r="J206" s="21"/>
      <c r="K206" s="21"/>
      <c r="L206" s="57"/>
      <c r="M206" s="57"/>
      <c r="N206" s="63"/>
      <c r="O206" s="57"/>
      <c r="P206" s="57"/>
      <c r="Q206" s="58"/>
      <c r="R206" s="57"/>
      <c r="S206" s="57"/>
      <c r="T206" s="11"/>
      <c r="U206" s="11"/>
      <c r="V206" s="11"/>
      <c r="W206" s="11"/>
      <c r="X206" s="11"/>
      <c r="Y206" s="11"/>
      <c r="Z206" s="11"/>
      <c r="AA206" s="11"/>
      <c r="AB206" s="11"/>
      <c r="AC206" s="60">
        <f t="shared" ref="AC206" si="520">IFERROR(AC205,"")</f>
        <v>13.648575913882064</v>
      </c>
      <c r="AD206" s="61">
        <f t="shared" ref="AD206" si="521">IF(AC206="","",AC206*$G$3+$M$3)</f>
        <v>56757.120430589683</v>
      </c>
      <c r="AE206" s="60">
        <f t="shared" ref="AE206" si="522">IFERROR(AE205,"")</f>
        <v>3.6485759138820337</v>
      </c>
      <c r="AF206" s="61">
        <f t="shared" ref="AF206:AG206" si="523">IF($M$18&gt;($M$3-$M$5)/-($G$3-$G$5),"",IF(AE206="","",$P$21))</f>
        <v>18000</v>
      </c>
      <c r="AG206" s="61">
        <f t="shared" si="523"/>
        <v>18000</v>
      </c>
    </row>
    <row r="207" spans="1:33" x14ac:dyDescent="0.55000000000000004">
      <c r="A207" s="11"/>
      <c r="B207" s="11"/>
      <c r="C207" s="11"/>
      <c r="D207" s="11"/>
      <c r="E207" s="11"/>
      <c r="F207" s="11"/>
      <c r="G207" s="11"/>
      <c r="H207" s="11"/>
      <c r="I207" s="11"/>
      <c r="J207" s="21"/>
      <c r="K207" s="21"/>
      <c r="L207" s="57"/>
      <c r="M207" s="57"/>
      <c r="N207" s="63"/>
      <c r="O207" s="57"/>
      <c r="P207" s="57"/>
      <c r="Q207" s="58"/>
      <c r="R207" s="57"/>
      <c r="S207" s="57"/>
      <c r="T207" s="11"/>
      <c r="U207" s="11"/>
      <c r="V207" s="11"/>
      <c r="W207" s="11"/>
      <c r="X207" s="11"/>
      <c r="Y207" s="11"/>
      <c r="Z207" s="11"/>
      <c r="AA207" s="11"/>
      <c r="AB207" s="11"/>
      <c r="AC207" s="60">
        <f>IF($M$18&gt;($M$3-$M$5)/-($G$3-$G$5),AC206+($M$18-($M$3-$M$5)/-($G$3-$G$5))/342,IFERROR(IF(AC206+((($M$3-$M$5)/($G$3-$G$5)*-1)-$M$18)/343&gt;($M$3-$M$5)/-($G$3-$G$5),MAX($AC$31:AC206),AC206+((($M$3-$M$5)/($G$3-$G$5)*-1))/343),MAX($AC$31:AC206)))</f>
        <v>13.690513568064617</v>
      </c>
      <c r="AD207" s="61">
        <f t="shared" ref="AD207" si="524">IF(AC207="","",AC207*$G$5+$M$5)</f>
        <v>47524.10854451693</v>
      </c>
      <c r="AE207" s="60">
        <f>IF($M$18&gt;($M$3-$M$5)/-($G$3-$G$5),"",IFERROR(IF(AE206+(($M$3-$M$5)/($G$3-$G$5)*-1)/343&gt;$AC$24,MAX($AE$31:AE206),AE206+((($M$3-$M$5)/($G$3-$G$5)*-1))/343),MAX($AE$31:AE206)))</f>
        <v>3.6905135680645857</v>
      </c>
      <c r="AF207" s="61">
        <f t="shared" si="398"/>
        <v>-32475.891455483314</v>
      </c>
      <c r="AG207" s="61">
        <f t="shared" ref="AG207" si="525">IF($M$18&gt;($M$3-$M$5)/-($G$3-$G$5),"",IF(AE207="","",AE207*$G$3+$M$3))</f>
        <v>106547.43215967708</v>
      </c>
    </row>
    <row r="208" spans="1:33" x14ac:dyDescent="0.55000000000000004">
      <c r="A208" s="11"/>
      <c r="B208" s="11"/>
      <c r="C208" s="11"/>
      <c r="D208" s="11"/>
      <c r="E208" s="11"/>
      <c r="F208" s="11"/>
      <c r="G208" s="11"/>
      <c r="H208" s="11"/>
      <c r="I208" s="11"/>
      <c r="J208" s="21"/>
      <c r="K208" s="21"/>
      <c r="L208" s="57"/>
      <c r="M208" s="57"/>
      <c r="N208" s="63"/>
      <c r="O208" s="57"/>
      <c r="P208" s="57"/>
      <c r="Q208" s="58"/>
      <c r="R208" s="57"/>
      <c r="S208" s="57"/>
      <c r="T208" s="11"/>
      <c r="U208" s="11"/>
      <c r="V208" s="11"/>
      <c r="W208" s="11"/>
      <c r="X208" s="11"/>
      <c r="Y208" s="11"/>
      <c r="Z208" s="11"/>
      <c r="AA208" s="11"/>
      <c r="AB208" s="11"/>
      <c r="AC208" s="60">
        <f t="shared" ref="AC208" si="526">IFERROR(AC207,"")</f>
        <v>13.690513568064617</v>
      </c>
      <c r="AD208" s="61">
        <f t="shared" ref="AD208" si="527">IF(AC208="","",AC208*$G$3+$M$3)</f>
        <v>56547.432159676915</v>
      </c>
      <c r="AE208" s="60">
        <f t="shared" ref="AE208" si="528">IFERROR(AE207,"")</f>
        <v>3.6905135680645857</v>
      </c>
      <c r="AF208" s="61">
        <f t="shared" ref="AF208:AG208" si="529">IF($M$18&gt;($M$3-$M$5)/-($G$3-$G$5),"",IF(AE208="","",$P$21))</f>
        <v>18000</v>
      </c>
      <c r="AG208" s="61">
        <f t="shared" si="529"/>
        <v>18000</v>
      </c>
    </row>
    <row r="209" spans="1:33" x14ac:dyDescent="0.55000000000000004">
      <c r="A209" s="11"/>
      <c r="B209" s="11"/>
      <c r="C209" s="11"/>
      <c r="D209" s="11"/>
      <c r="E209" s="11"/>
      <c r="F209" s="11"/>
      <c r="G209" s="11"/>
      <c r="H209" s="11"/>
      <c r="I209" s="11"/>
      <c r="J209" s="21"/>
      <c r="K209" s="21"/>
      <c r="L209" s="57"/>
      <c r="M209" s="57"/>
      <c r="N209" s="63"/>
      <c r="O209" s="57"/>
      <c r="P209" s="57"/>
      <c r="Q209" s="58"/>
      <c r="R209" s="57"/>
      <c r="S209" s="57"/>
      <c r="T209" s="11"/>
      <c r="U209" s="11"/>
      <c r="V209" s="11"/>
      <c r="W209" s="11"/>
      <c r="X209" s="11"/>
      <c r="Y209" s="11"/>
      <c r="Z209" s="11"/>
      <c r="AA209" s="11"/>
      <c r="AB209" s="11"/>
      <c r="AC209" s="60">
        <f>IF($M$18&gt;($M$3-$M$5)/-($G$3-$G$5),AC208+($M$18-($M$3-$M$5)/-($G$3-$G$5))/342,IFERROR(IF(AC208+((($M$3-$M$5)/($G$3-$G$5)*-1)-$M$18)/343&gt;($M$3-$M$5)/-($G$3-$G$5),MAX($AC$31:AC208),AC208+((($M$3-$M$5)/($G$3-$G$5)*-1))/343),MAX($AC$31:AC208)))</f>
        <v>13.732451222247169</v>
      </c>
      <c r="AD209" s="61">
        <f t="shared" ref="AD209" si="530">IF(AC209="","",AC209*$G$5+$M$5)</f>
        <v>47859.609777977355</v>
      </c>
      <c r="AE209" s="60">
        <f>IF($M$18&gt;($M$3-$M$5)/-($G$3-$G$5),"",IFERROR(IF(AE208+(($M$3-$M$5)/($G$3-$G$5)*-1)/343&gt;$AC$24,MAX($AE$31:AE208),AE208+((($M$3-$M$5)/($G$3-$G$5)*-1))/343),MAX($AE$31:AE208)))</f>
        <v>3.7324512222471378</v>
      </c>
      <c r="AF209" s="61">
        <f t="shared" si="398"/>
        <v>-32140.390222022899</v>
      </c>
      <c r="AG209" s="61">
        <f t="shared" ref="AG209" si="531">IF($M$18&gt;($M$3-$M$5)/-($G$3-$G$5),"",IF(AE209="","",AE209*$G$3+$M$3))</f>
        <v>106337.74388876431</v>
      </c>
    </row>
    <row r="210" spans="1:33" x14ac:dyDescent="0.55000000000000004">
      <c r="A210" s="11"/>
      <c r="B210" s="11"/>
      <c r="C210" s="11"/>
      <c r="D210" s="11"/>
      <c r="E210" s="11"/>
      <c r="F210" s="11"/>
      <c r="G210" s="11"/>
      <c r="H210" s="11"/>
      <c r="I210" s="11"/>
      <c r="J210" s="21"/>
      <c r="K210" s="21"/>
      <c r="L210" s="57"/>
      <c r="M210" s="57"/>
      <c r="N210" s="63"/>
      <c r="O210" s="57"/>
      <c r="P210" s="57"/>
      <c r="Q210" s="58"/>
      <c r="R210" s="57"/>
      <c r="S210" s="57"/>
      <c r="T210" s="11"/>
      <c r="U210" s="11"/>
      <c r="V210" s="11"/>
      <c r="W210" s="11"/>
      <c r="X210" s="11"/>
      <c r="Y210" s="11"/>
      <c r="Z210" s="11"/>
      <c r="AA210" s="11"/>
      <c r="AB210" s="11"/>
      <c r="AC210" s="60">
        <f t="shared" ref="AC210" si="532">IFERROR(AC209,"")</f>
        <v>13.732451222247169</v>
      </c>
      <c r="AD210" s="61">
        <f t="shared" ref="AD210" si="533">IF(AC210="","",AC210*$G$3+$M$3)</f>
        <v>56337.743888764147</v>
      </c>
      <c r="AE210" s="60">
        <f t="shared" ref="AE210" si="534">IFERROR(AE209,"")</f>
        <v>3.7324512222471378</v>
      </c>
      <c r="AF210" s="61">
        <f t="shared" ref="AF210:AG210" si="535">IF($M$18&gt;($M$3-$M$5)/-($G$3-$G$5),"",IF(AE210="","",$P$21))</f>
        <v>18000</v>
      </c>
      <c r="AG210" s="61">
        <f t="shared" si="535"/>
        <v>18000</v>
      </c>
    </row>
    <row r="211" spans="1:33" x14ac:dyDescent="0.55000000000000004">
      <c r="A211" s="11"/>
      <c r="B211" s="11"/>
      <c r="C211" s="11"/>
      <c r="D211" s="11"/>
      <c r="E211" s="11"/>
      <c r="F211" s="11"/>
      <c r="G211" s="11"/>
      <c r="H211" s="11"/>
      <c r="I211" s="11"/>
      <c r="J211" s="21"/>
      <c r="K211" s="21"/>
      <c r="L211" s="57"/>
      <c r="M211" s="57"/>
      <c r="N211" s="63"/>
      <c r="O211" s="57"/>
      <c r="P211" s="57"/>
      <c r="Q211" s="58"/>
      <c r="R211" s="57"/>
      <c r="S211" s="57"/>
      <c r="T211" s="11"/>
      <c r="U211" s="11"/>
      <c r="V211" s="11"/>
      <c r="W211" s="11"/>
      <c r="X211" s="11"/>
      <c r="Y211" s="11"/>
      <c r="Z211" s="11"/>
      <c r="AA211" s="11"/>
      <c r="AB211" s="11"/>
      <c r="AC211" s="60">
        <f>IF($M$18&gt;($M$3-$M$5)/-($G$3-$G$5),AC210+($M$18-($M$3-$M$5)/-($G$3-$G$5))/342,IFERROR(IF(AC210+((($M$3-$M$5)/($G$3-$G$5)*-1)-$M$18)/343&gt;($M$3-$M$5)/-($G$3-$G$5),MAX($AC$31:AC210),AC210+((($M$3-$M$5)/($G$3-$G$5)*-1))/343),MAX($AC$31:AC210)))</f>
        <v>13.774388876429722</v>
      </c>
      <c r="AD211" s="61">
        <f t="shared" ref="AD211" si="536">IF(AC211="","",AC211*$G$5+$M$5)</f>
        <v>48195.111011437781</v>
      </c>
      <c r="AE211" s="60">
        <f>IF($M$18&gt;($M$3-$M$5)/-($G$3-$G$5),"",IFERROR(IF(AE210+(($M$3-$M$5)/($G$3-$G$5)*-1)/343&gt;$AC$24,MAX($AE$31:AE210),AE210+((($M$3-$M$5)/($G$3-$G$5)*-1))/343),MAX($AE$31:AE210)))</f>
        <v>3.7743888764296898</v>
      </c>
      <c r="AF211" s="61">
        <f t="shared" si="398"/>
        <v>-31804.888988562481</v>
      </c>
      <c r="AG211" s="61">
        <f t="shared" ref="AG211" si="537">IF($M$18&gt;($M$3-$M$5)/-($G$3-$G$5),"",IF(AE211="","",AE211*$G$3+$M$3))</f>
        <v>106128.05561785155</v>
      </c>
    </row>
    <row r="212" spans="1:33" x14ac:dyDescent="0.55000000000000004">
      <c r="A212" s="11"/>
      <c r="B212" s="11"/>
      <c r="C212" s="11"/>
      <c r="D212" s="11"/>
      <c r="E212" s="11"/>
      <c r="F212" s="11"/>
      <c r="G212" s="11"/>
      <c r="H212" s="11"/>
      <c r="I212" s="11"/>
      <c r="J212" s="21"/>
      <c r="K212" s="21"/>
      <c r="L212" s="57"/>
      <c r="M212" s="57"/>
      <c r="N212" s="63"/>
      <c r="O212" s="57"/>
      <c r="P212" s="57"/>
      <c r="Q212" s="58"/>
      <c r="R212" s="57"/>
      <c r="S212" s="57"/>
      <c r="T212" s="11"/>
      <c r="U212" s="11"/>
      <c r="V212" s="11"/>
      <c r="W212" s="11"/>
      <c r="X212" s="11"/>
      <c r="Y212" s="11"/>
      <c r="Z212" s="11"/>
      <c r="AA212" s="11"/>
      <c r="AB212" s="11"/>
      <c r="AC212" s="60">
        <f t="shared" ref="AC212" si="538">IFERROR(AC211,"")</f>
        <v>13.774388876429722</v>
      </c>
      <c r="AD212" s="61">
        <f t="shared" ref="AD212" si="539">IF(AC212="","",AC212*$G$3+$M$3)</f>
        <v>56128.055617851394</v>
      </c>
      <c r="AE212" s="60">
        <f t="shared" ref="AE212" si="540">IFERROR(AE211,"")</f>
        <v>3.7743888764296898</v>
      </c>
      <c r="AF212" s="61">
        <f t="shared" ref="AF212:AG212" si="541">IF($M$18&gt;($M$3-$M$5)/-($G$3-$G$5),"",IF(AE212="","",$P$21))</f>
        <v>18000</v>
      </c>
      <c r="AG212" s="61">
        <f t="shared" si="541"/>
        <v>18000</v>
      </c>
    </row>
    <row r="213" spans="1:33" x14ac:dyDescent="0.55000000000000004">
      <c r="A213" s="11"/>
      <c r="B213" s="11"/>
      <c r="C213" s="11"/>
      <c r="D213" s="11"/>
      <c r="E213" s="11"/>
      <c r="F213" s="11"/>
      <c r="G213" s="11"/>
      <c r="H213" s="11"/>
      <c r="I213" s="11"/>
      <c r="J213" s="21"/>
      <c r="K213" s="21"/>
      <c r="L213" s="57"/>
      <c r="M213" s="57"/>
      <c r="N213" s="63"/>
      <c r="O213" s="57"/>
      <c r="P213" s="57"/>
      <c r="Q213" s="58"/>
      <c r="R213" s="57"/>
      <c r="S213" s="57"/>
      <c r="T213" s="11"/>
      <c r="U213" s="11"/>
      <c r="V213" s="11"/>
      <c r="W213" s="11"/>
      <c r="X213" s="11"/>
      <c r="Y213" s="11"/>
      <c r="Z213" s="11"/>
      <c r="AA213" s="11"/>
      <c r="AB213" s="11"/>
      <c r="AC213" s="60">
        <f>IF($M$18&gt;($M$3-$M$5)/-($G$3-$G$5),AC212+($M$18-($M$3-$M$5)/-($G$3-$G$5))/342,IFERROR(IF(AC212+((($M$3-$M$5)/($G$3-$G$5)*-1)-$M$18)/343&gt;($M$3-$M$5)/-($G$3-$G$5),MAX($AC$31:AC212),AC212+((($M$3-$M$5)/($G$3-$G$5)*-1))/343),MAX($AC$31:AC212)))</f>
        <v>13.816326530612274</v>
      </c>
      <c r="AD213" s="61">
        <f t="shared" ref="AD213" si="542">IF(AC213="","",AC213*$G$5+$M$5)</f>
        <v>48530.612244898191</v>
      </c>
      <c r="AE213" s="60">
        <f>IF($M$18&gt;($M$3-$M$5)/-($G$3-$G$5),"",IFERROR(IF(AE212+(($M$3-$M$5)/($G$3-$G$5)*-1)/343&gt;$AC$24,MAX($AE$31:AE212),AE212+((($M$3-$M$5)/($G$3-$G$5)*-1))/343),MAX($AE$31:AE212)))</f>
        <v>3.8163265306122418</v>
      </c>
      <c r="AF213" s="61">
        <f t="shared" si="398"/>
        <v>-31469.387755102067</v>
      </c>
      <c r="AG213" s="61">
        <f t="shared" ref="AG213" si="543">IF($M$18&gt;($M$3-$M$5)/-($G$3-$G$5),"",IF(AE213="","",AE213*$G$3+$M$3))</f>
        <v>105918.36734693879</v>
      </c>
    </row>
    <row r="214" spans="1:33" x14ac:dyDescent="0.55000000000000004">
      <c r="A214" s="11"/>
      <c r="B214" s="11"/>
      <c r="C214" s="11"/>
      <c r="D214" s="11"/>
      <c r="E214" s="11"/>
      <c r="F214" s="11"/>
      <c r="G214" s="11"/>
      <c r="H214" s="11"/>
      <c r="I214" s="11"/>
      <c r="J214" s="21"/>
      <c r="K214" s="21"/>
      <c r="L214" s="57"/>
      <c r="M214" s="57"/>
      <c r="N214" s="63"/>
      <c r="O214" s="57"/>
      <c r="P214" s="57"/>
      <c r="Q214" s="58"/>
      <c r="R214" s="57"/>
      <c r="S214" s="57"/>
      <c r="T214" s="11"/>
      <c r="U214" s="11"/>
      <c r="V214" s="11"/>
      <c r="W214" s="11"/>
      <c r="X214" s="11"/>
      <c r="Y214" s="11"/>
      <c r="Z214" s="11"/>
      <c r="AA214" s="11"/>
      <c r="AB214" s="11"/>
      <c r="AC214" s="60">
        <f t="shared" ref="AC214" si="544">IFERROR(AC213,"")</f>
        <v>13.816326530612274</v>
      </c>
      <c r="AD214" s="61">
        <f t="shared" ref="AD214" si="545">IF(AC214="","",AC214*$G$3+$M$3)</f>
        <v>55918.367346938627</v>
      </c>
      <c r="AE214" s="60">
        <f t="shared" ref="AE214" si="546">IFERROR(AE213,"")</f>
        <v>3.8163265306122418</v>
      </c>
      <c r="AF214" s="61">
        <f t="shared" ref="AF214:AG214" si="547">IF($M$18&gt;($M$3-$M$5)/-($G$3-$G$5),"",IF(AE214="","",$P$21))</f>
        <v>18000</v>
      </c>
      <c r="AG214" s="61">
        <f t="shared" si="547"/>
        <v>18000</v>
      </c>
    </row>
    <row r="215" spans="1:33" x14ac:dyDescent="0.55000000000000004">
      <c r="A215" s="11"/>
      <c r="B215" s="11"/>
      <c r="C215" s="11"/>
      <c r="D215" s="11"/>
      <c r="E215" s="11"/>
      <c r="F215" s="11"/>
      <c r="G215" s="11"/>
      <c r="H215" s="11"/>
      <c r="I215" s="11"/>
      <c r="J215" s="21"/>
      <c r="K215" s="21"/>
      <c r="L215" s="57"/>
      <c r="M215" s="57"/>
      <c r="N215" s="63"/>
      <c r="O215" s="57"/>
      <c r="P215" s="57"/>
      <c r="Q215" s="58"/>
      <c r="R215" s="57"/>
      <c r="S215" s="57"/>
      <c r="T215" s="11"/>
      <c r="U215" s="11"/>
      <c r="V215" s="11"/>
      <c r="W215" s="11"/>
      <c r="X215" s="11"/>
      <c r="Y215" s="11"/>
      <c r="Z215" s="11"/>
      <c r="AA215" s="11"/>
      <c r="AB215" s="11"/>
      <c r="AC215" s="60">
        <f>IF($M$18&gt;($M$3-$M$5)/-($G$3-$G$5),AC214+($M$18-($M$3-$M$5)/-($G$3-$G$5))/342,IFERROR(IF(AC214+((($M$3-$M$5)/($G$3-$G$5)*-1)-$M$18)/343&gt;($M$3-$M$5)/-($G$3-$G$5),MAX($AC$31:AC214),AC214+((($M$3-$M$5)/($G$3-$G$5)*-1))/343),MAX($AC$31:AC214)))</f>
        <v>13.858264184794827</v>
      </c>
      <c r="AD215" s="61">
        <f t="shared" ref="AD215" si="548">IF(AC215="","",AC215*$G$5+$M$5)</f>
        <v>48866.113478358617</v>
      </c>
      <c r="AE215" s="60">
        <f>IF($M$18&gt;($M$3-$M$5)/-($G$3-$G$5),"",IFERROR(IF(AE214+(($M$3-$M$5)/($G$3-$G$5)*-1)/343&gt;$AC$24,MAX($AE$31:AE214),AE214+((($M$3-$M$5)/($G$3-$G$5)*-1))/343),MAX($AE$31:AE214)))</f>
        <v>3.8582641847947938</v>
      </c>
      <c r="AF215" s="61">
        <f t="shared" si="398"/>
        <v>-31133.886521641649</v>
      </c>
      <c r="AG215" s="61">
        <f t="shared" ref="AG215" si="549">IF($M$18&gt;($M$3-$M$5)/-($G$3-$G$5),"",IF(AE215="","",AE215*$G$3+$M$3))</f>
        <v>105708.67907602603</v>
      </c>
    </row>
    <row r="216" spans="1:33" x14ac:dyDescent="0.55000000000000004">
      <c r="A216" s="11"/>
      <c r="B216" s="11"/>
      <c r="C216" s="11"/>
      <c r="D216" s="11"/>
      <c r="E216" s="11"/>
      <c r="F216" s="11"/>
      <c r="G216" s="11"/>
      <c r="H216" s="11"/>
      <c r="I216" s="11"/>
      <c r="J216" s="21"/>
      <c r="K216" s="21"/>
      <c r="L216" s="57"/>
      <c r="M216" s="57"/>
      <c r="N216" s="63"/>
      <c r="O216" s="57"/>
      <c r="P216" s="57"/>
      <c r="Q216" s="58"/>
      <c r="R216" s="57"/>
      <c r="S216" s="57"/>
      <c r="T216" s="11"/>
      <c r="U216" s="11"/>
      <c r="V216" s="11"/>
      <c r="W216" s="11"/>
      <c r="X216" s="11"/>
      <c r="Y216" s="11"/>
      <c r="Z216" s="11"/>
      <c r="AA216" s="11"/>
      <c r="AB216" s="11"/>
      <c r="AC216" s="60">
        <f t="shared" ref="AC216" si="550">IFERROR(AC215,"")</f>
        <v>13.858264184794827</v>
      </c>
      <c r="AD216" s="61">
        <f t="shared" ref="AD216" si="551">IF(AC216="","",AC216*$G$3+$M$3)</f>
        <v>55708.679076025874</v>
      </c>
      <c r="AE216" s="60">
        <f t="shared" ref="AE216" si="552">IFERROR(AE215,"")</f>
        <v>3.8582641847947938</v>
      </c>
      <c r="AF216" s="61">
        <f t="shared" ref="AF216:AG216" si="553">IF($M$18&gt;($M$3-$M$5)/-($G$3-$G$5),"",IF(AE216="","",$P$21))</f>
        <v>18000</v>
      </c>
      <c r="AG216" s="61">
        <f t="shared" si="553"/>
        <v>18000</v>
      </c>
    </row>
    <row r="217" spans="1:33" x14ac:dyDescent="0.55000000000000004">
      <c r="A217" s="11"/>
      <c r="B217" s="11"/>
      <c r="C217" s="11"/>
      <c r="D217" s="11"/>
      <c r="E217" s="11"/>
      <c r="F217" s="11"/>
      <c r="G217" s="11"/>
      <c r="H217" s="11"/>
      <c r="I217" s="11"/>
      <c r="J217" s="21"/>
      <c r="K217" s="21"/>
      <c r="L217" s="57"/>
      <c r="M217" s="57"/>
      <c r="N217" s="63"/>
      <c r="O217" s="57"/>
      <c r="P217" s="57"/>
      <c r="Q217" s="58"/>
      <c r="R217" s="57"/>
      <c r="S217" s="57"/>
      <c r="T217" s="11"/>
      <c r="U217" s="11"/>
      <c r="V217" s="11"/>
      <c r="W217" s="11"/>
      <c r="X217" s="11"/>
      <c r="Y217" s="11"/>
      <c r="Z217" s="11"/>
      <c r="AA217" s="11"/>
      <c r="AB217" s="11"/>
      <c r="AC217" s="60">
        <f>IF($M$18&gt;($M$3-$M$5)/-($G$3-$G$5),AC216+($M$18-($M$3-$M$5)/-($G$3-$G$5))/342,IFERROR(IF(AC216+((($M$3-$M$5)/($G$3-$G$5)*-1)-$M$18)/343&gt;($M$3-$M$5)/-($G$3-$G$5),MAX($AC$31:AC216),AC216+((($M$3-$M$5)/($G$3-$G$5)*-1))/343),MAX($AC$31:AC216)))</f>
        <v>13.900201838977379</v>
      </c>
      <c r="AD217" s="61">
        <f t="shared" ref="AD217" si="554">IF(AC217="","",AC217*$G$5+$M$5)</f>
        <v>49201.614711819027</v>
      </c>
      <c r="AE217" s="60">
        <f>IF($M$18&gt;($M$3-$M$5)/-($G$3-$G$5),"",IFERROR(IF(AE216+(($M$3-$M$5)/($G$3-$G$5)*-1)/343&gt;$AC$24,MAX($AE$31:AE216),AE216+((($M$3-$M$5)/($G$3-$G$5)*-1))/343),MAX($AE$31:AE216)))</f>
        <v>3.9002018389773458</v>
      </c>
      <c r="AF217" s="61">
        <f t="shared" si="398"/>
        <v>-30798.385288181235</v>
      </c>
      <c r="AG217" s="61">
        <f t="shared" ref="AG217" si="555">IF($M$18&gt;($M$3-$M$5)/-($G$3-$G$5),"",IF(AE217="","",AE217*$G$3+$M$3))</f>
        <v>105498.99080511327</v>
      </c>
    </row>
    <row r="218" spans="1:33" x14ac:dyDescent="0.55000000000000004">
      <c r="A218" s="11"/>
      <c r="B218" s="11"/>
      <c r="C218" s="11"/>
      <c r="D218" s="11"/>
      <c r="E218" s="11"/>
      <c r="F218" s="11"/>
      <c r="G218" s="11"/>
      <c r="H218" s="11"/>
      <c r="I218" s="11"/>
      <c r="J218" s="21"/>
      <c r="K218" s="21"/>
      <c r="L218" s="57"/>
      <c r="M218" s="57"/>
      <c r="N218" s="63"/>
      <c r="O218" s="57"/>
      <c r="P218" s="57"/>
      <c r="Q218" s="58"/>
      <c r="R218" s="57"/>
      <c r="S218" s="57"/>
      <c r="T218" s="11"/>
      <c r="U218" s="11"/>
      <c r="V218" s="11"/>
      <c r="W218" s="11"/>
      <c r="X218" s="11"/>
      <c r="Y218" s="11"/>
      <c r="Z218" s="11"/>
      <c r="AA218" s="11"/>
      <c r="AB218" s="11"/>
      <c r="AC218" s="60">
        <f t="shared" ref="AC218" si="556">IFERROR(AC217,"")</f>
        <v>13.900201838977379</v>
      </c>
      <c r="AD218" s="61">
        <f t="shared" ref="AD218" si="557">IF(AC218="","",AC218*$G$3+$M$3)</f>
        <v>55498.990805113106</v>
      </c>
      <c r="AE218" s="60">
        <f t="shared" ref="AE218" si="558">IFERROR(AE217,"")</f>
        <v>3.9002018389773458</v>
      </c>
      <c r="AF218" s="61">
        <f t="shared" ref="AF218:AG218" si="559">IF($M$18&gt;($M$3-$M$5)/-($G$3-$G$5),"",IF(AE218="","",$P$21))</f>
        <v>18000</v>
      </c>
      <c r="AG218" s="61">
        <f t="shared" si="559"/>
        <v>18000</v>
      </c>
    </row>
    <row r="219" spans="1:33" x14ac:dyDescent="0.55000000000000004">
      <c r="A219" s="11"/>
      <c r="B219" s="11"/>
      <c r="C219" s="11"/>
      <c r="D219" s="11"/>
      <c r="E219" s="11"/>
      <c r="F219" s="11"/>
      <c r="G219" s="11"/>
      <c r="H219" s="11"/>
      <c r="I219" s="11"/>
      <c r="J219" s="21"/>
      <c r="K219" s="21"/>
      <c r="L219" s="57"/>
      <c r="M219" s="57"/>
      <c r="N219" s="63"/>
      <c r="O219" s="57"/>
      <c r="P219" s="57"/>
      <c r="Q219" s="58"/>
      <c r="R219" s="57"/>
      <c r="S219" s="57"/>
      <c r="T219" s="11"/>
      <c r="U219" s="11"/>
      <c r="V219" s="11"/>
      <c r="W219" s="11"/>
      <c r="X219" s="11"/>
      <c r="Y219" s="11"/>
      <c r="Z219" s="11"/>
      <c r="AA219" s="11"/>
      <c r="AB219" s="11"/>
      <c r="AC219" s="60">
        <f>IF($M$18&gt;($M$3-$M$5)/-($G$3-$G$5),AC218+($M$18-($M$3-$M$5)/-($G$3-$G$5))/342,IFERROR(IF(AC218+((($M$3-$M$5)/($G$3-$G$5)*-1)-$M$18)/343&gt;($M$3-$M$5)/-($G$3-$G$5),MAX($AC$31:AC218),AC218+((($M$3-$M$5)/($G$3-$G$5)*-1))/343),MAX($AC$31:AC218)))</f>
        <v>13.942139493159932</v>
      </c>
      <c r="AD219" s="61">
        <f t="shared" ref="AD219" si="560">IF(AC219="","",AC219*$G$5+$M$5)</f>
        <v>49537.115945279453</v>
      </c>
      <c r="AE219" s="60">
        <f>IF($M$18&gt;($M$3-$M$5)/-($G$3-$G$5),"",IFERROR(IF(AE218+(($M$3-$M$5)/($G$3-$G$5)*-1)/343&gt;$AC$24,MAX($AE$31:AE218),AE218+((($M$3-$M$5)/($G$3-$G$5)*-1))/343),MAX($AE$31:AE218)))</f>
        <v>3.9421394931598979</v>
      </c>
      <c r="AF219" s="61">
        <f t="shared" si="398"/>
        <v>-30462.884054720816</v>
      </c>
      <c r="AG219" s="61">
        <f t="shared" ref="AG219" si="561">IF($M$18&gt;($M$3-$M$5)/-($G$3-$G$5),"",IF(AE219="","",AE219*$G$3+$M$3))</f>
        <v>105289.30253420051</v>
      </c>
    </row>
    <row r="220" spans="1:33" x14ac:dyDescent="0.55000000000000004">
      <c r="A220" s="11"/>
      <c r="B220" s="11"/>
      <c r="C220" s="11"/>
      <c r="D220" s="11"/>
      <c r="E220" s="11"/>
      <c r="F220" s="11"/>
      <c r="G220" s="11"/>
      <c r="H220" s="11"/>
      <c r="I220" s="11"/>
      <c r="J220" s="21"/>
      <c r="K220" s="21"/>
      <c r="L220" s="57"/>
      <c r="M220" s="57"/>
      <c r="N220" s="63"/>
      <c r="O220" s="57"/>
      <c r="P220" s="57"/>
      <c r="Q220" s="58"/>
      <c r="R220" s="57"/>
      <c r="S220" s="57"/>
      <c r="T220" s="11"/>
      <c r="U220" s="11"/>
      <c r="V220" s="11"/>
      <c r="W220" s="11"/>
      <c r="X220" s="11"/>
      <c r="Y220" s="11"/>
      <c r="Z220" s="11"/>
      <c r="AA220" s="11"/>
      <c r="AB220" s="11"/>
      <c r="AC220" s="60">
        <f t="shared" ref="AC220" si="562">IFERROR(AC219,"")</f>
        <v>13.942139493159932</v>
      </c>
      <c r="AD220" s="61">
        <f t="shared" ref="AD220" si="563">IF(AC220="","",AC220*$G$3+$M$3)</f>
        <v>55289.302534200338</v>
      </c>
      <c r="AE220" s="60">
        <f t="shared" ref="AE220" si="564">IFERROR(AE219,"")</f>
        <v>3.9421394931598979</v>
      </c>
      <c r="AF220" s="61">
        <f t="shared" ref="AF220:AG220" si="565">IF($M$18&gt;($M$3-$M$5)/-($G$3-$G$5),"",IF(AE220="","",$P$21))</f>
        <v>18000</v>
      </c>
      <c r="AG220" s="61">
        <f t="shared" si="565"/>
        <v>18000</v>
      </c>
    </row>
    <row r="221" spans="1:33" x14ac:dyDescent="0.55000000000000004">
      <c r="A221" s="11"/>
      <c r="B221" s="11"/>
      <c r="C221" s="11"/>
      <c r="D221" s="11"/>
      <c r="E221" s="11"/>
      <c r="F221" s="11"/>
      <c r="G221" s="11"/>
      <c r="H221" s="11"/>
      <c r="I221" s="11"/>
      <c r="J221" s="21"/>
      <c r="K221" s="21"/>
      <c r="L221" s="57"/>
      <c r="M221" s="57"/>
      <c r="N221" s="63"/>
      <c r="O221" s="57"/>
      <c r="P221" s="57"/>
      <c r="Q221" s="58"/>
      <c r="R221" s="57"/>
      <c r="S221" s="57"/>
      <c r="T221" s="11"/>
      <c r="U221" s="11"/>
      <c r="V221" s="11"/>
      <c r="W221" s="11"/>
      <c r="X221" s="11"/>
      <c r="Y221" s="11"/>
      <c r="Z221" s="11"/>
      <c r="AA221" s="11"/>
      <c r="AB221" s="11"/>
      <c r="AC221" s="60">
        <f>IF($M$18&gt;($M$3-$M$5)/-($G$3-$G$5),AC220+($M$18-($M$3-$M$5)/-($G$3-$G$5))/342,IFERROR(IF(AC220+((($M$3-$M$5)/($G$3-$G$5)*-1)-$M$18)/343&gt;($M$3-$M$5)/-($G$3-$G$5),MAX($AC$31:AC220),AC220+((($M$3-$M$5)/($G$3-$G$5)*-1))/343),MAX($AC$31:AC220)))</f>
        <v>13.984077147342484</v>
      </c>
      <c r="AD221" s="61">
        <f t="shared" ref="AD221" si="566">IF(AC221="","",AC221*$G$5+$M$5)</f>
        <v>49872.617178739878</v>
      </c>
      <c r="AE221" s="60">
        <f>IF($M$18&gt;($M$3-$M$5)/-($G$3-$G$5),"",IFERROR(IF(AE220+(($M$3-$M$5)/($G$3-$G$5)*-1)/343&gt;$AC$24,MAX($AE$31:AE220),AE220+((($M$3-$M$5)/($G$3-$G$5)*-1))/343),MAX($AE$31:AE220)))</f>
        <v>3.9840771473424499</v>
      </c>
      <c r="AF221" s="61">
        <f t="shared" si="398"/>
        <v>-30127.382821260402</v>
      </c>
      <c r="AG221" s="61">
        <f t="shared" ref="AG221" si="567">IF($M$18&gt;($M$3-$M$5)/-($G$3-$G$5),"",IF(AE221="","",AE221*$G$3+$M$3))</f>
        <v>105079.61426328775</v>
      </c>
    </row>
    <row r="222" spans="1:33" x14ac:dyDescent="0.55000000000000004">
      <c r="A222" s="11"/>
      <c r="B222" s="11"/>
      <c r="C222" s="11"/>
      <c r="D222" s="11"/>
      <c r="E222" s="11"/>
      <c r="F222" s="11"/>
      <c r="G222" s="11"/>
      <c r="H222" s="11"/>
      <c r="I222" s="11"/>
      <c r="J222" s="21"/>
      <c r="K222" s="21"/>
      <c r="L222" s="57"/>
      <c r="M222" s="57"/>
      <c r="N222" s="63"/>
      <c r="O222" s="57"/>
      <c r="P222" s="57"/>
      <c r="Q222" s="58"/>
      <c r="R222" s="57"/>
      <c r="S222" s="57"/>
      <c r="T222" s="11"/>
      <c r="U222" s="11"/>
      <c r="V222" s="11"/>
      <c r="W222" s="11"/>
      <c r="X222" s="11"/>
      <c r="Y222" s="11"/>
      <c r="Z222" s="11"/>
      <c r="AA222" s="11"/>
      <c r="AB222" s="11"/>
      <c r="AC222" s="60">
        <f t="shared" ref="AC222" si="568">IFERROR(AC221,"")</f>
        <v>13.984077147342484</v>
      </c>
      <c r="AD222" s="61">
        <f t="shared" ref="AD222" si="569">IF(AC222="","",AC222*$G$3+$M$3)</f>
        <v>55079.614263287585</v>
      </c>
      <c r="AE222" s="60">
        <f t="shared" ref="AE222" si="570">IFERROR(AE221,"")</f>
        <v>3.9840771473424499</v>
      </c>
      <c r="AF222" s="61">
        <f t="shared" ref="AF222:AG222" si="571">IF($M$18&gt;($M$3-$M$5)/-($G$3-$G$5),"",IF(AE222="","",$P$21))</f>
        <v>18000</v>
      </c>
      <c r="AG222" s="61">
        <f t="shared" si="571"/>
        <v>18000</v>
      </c>
    </row>
    <row r="223" spans="1:33" x14ac:dyDescent="0.55000000000000004">
      <c r="A223" s="11"/>
      <c r="B223" s="11"/>
      <c r="C223" s="11"/>
      <c r="D223" s="11"/>
      <c r="E223" s="11"/>
      <c r="F223" s="11"/>
      <c r="G223" s="11"/>
      <c r="H223" s="11"/>
      <c r="I223" s="11"/>
      <c r="J223" s="21"/>
      <c r="K223" s="21"/>
      <c r="L223" s="57"/>
      <c r="M223" s="57"/>
      <c r="N223" s="63"/>
      <c r="O223" s="57"/>
      <c r="P223" s="57"/>
      <c r="Q223" s="58"/>
      <c r="R223" s="57"/>
      <c r="S223" s="57"/>
      <c r="T223" s="11"/>
      <c r="U223" s="11"/>
      <c r="V223" s="11"/>
      <c r="W223" s="11"/>
      <c r="X223" s="11"/>
      <c r="Y223" s="11"/>
      <c r="Z223" s="11"/>
      <c r="AA223" s="11"/>
      <c r="AB223" s="11"/>
      <c r="AC223" s="60">
        <f>IF($M$18&gt;($M$3-$M$5)/-($G$3-$G$5),AC222+($M$18-($M$3-$M$5)/-($G$3-$G$5))/342,IFERROR(IF(AC222+((($M$3-$M$5)/($G$3-$G$5)*-1)-$M$18)/343&gt;($M$3-$M$5)/-($G$3-$G$5),MAX($AC$31:AC222),AC222+((($M$3-$M$5)/($G$3-$G$5)*-1))/343),MAX($AC$31:AC222)))</f>
        <v>14.026014801525037</v>
      </c>
      <c r="AD223" s="61">
        <f t="shared" ref="AD223" si="572">IF(AC223="","",AC223*$G$5+$M$5)</f>
        <v>50208.118412200289</v>
      </c>
      <c r="AE223" s="60">
        <f>IF($M$18&gt;($M$3-$M$5)/-($G$3-$G$5),"",IFERROR(IF(AE222+(($M$3-$M$5)/($G$3-$G$5)*-1)/343&gt;$AC$24,MAX($AE$31:AE222),AE222+((($M$3-$M$5)/($G$3-$G$5)*-1))/343),MAX($AE$31:AE222)))</f>
        <v>4.0260148015250019</v>
      </c>
      <c r="AF223" s="61">
        <f t="shared" si="398"/>
        <v>-29791.881587799984</v>
      </c>
      <c r="AG223" s="61">
        <f t="shared" ref="AG223" si="573">IF($M$18&gt;($M$3-$M$5)/-($G$3-$G$5),"",IF(AE223="","",AE223*$G$3+$M$3))</f>
        <v>104869.92599237499</v>
      </c>
    </row>
    <row r="224" spans="1:33" x14ac:dyDescent="0.55000000000000004">
      <c r="A224" s="11"/>
      <c r="B224" s="11"/>
      <c r="C224" s="11"/>
      <c r="D224" s="11"/>
      <c r="E224" s="11"/>
      <c r="F224" s="11"/>
      <c r="G224" s="11"/>
      <c r="H224" s="11"/>
      <c r="I224" s="11"/>
      <c r="J224" s="21"/>
      <c r="K224" s="21"/>
      <c r="L224" s="57"/>
      <c r="M224" s="57"/>
      <c r="N224" s="63"/>
      <c r="O224" s="57"/>
      <c r="P224" s="57"/>
      <c r="Q224" s="58"/>
      <c r="R224" s="57"/>
      <c r="S224" s="57"/>
      <c r="T224" s="11"/>
      <c r="U224" s="11"/>
      <c r="V224" s="11"/>
      <c r="W224" s="11"/>
      <c r="X224" s="11"/>
      <c r="Y224" s="11"/>
      <c r="Z224" s="11"/>
      <c r="AA224" s="11"/>
      <c r="AB224" s="11"/>
      <c r="AC224" s="60">
        <f t="shared" ref="AC224" si="574">IFERROR(AC223,"")</f>
        <v>14.026014801525037</v>
      </c>
      <c r="AD224" s="61">
        <f t="shared" ref="AD224" si="575">IF(AC224="","",AC224*$G$3+$M$3)</f>
        <v>54869.925992374818</v>
      </c>
      <c r="AE224" s="60">
        <f t="shared" ref="AE224" si="576">IFERROR(AE223,"")</f>
        <v>4.0260148015250019</v>
      </c>
      <c r="AF224" s="61">
        <f t="shared" ref="AF224:AG224" si="577">IF($M$18&gt;($M$3-$M$5)/-($G$3-$G$5),"",IF(AE224="","",$P$21))</f>
        <v>18000</v>
      </c>
      <c r="AG224" s="61">
        <f t="shared" si="577"/>
        <v>18000</v>
      </c>
    </row>
    <row r="225" spans="1:33" x14ac:dyDescent="0.55000000000000004">
      <c r="A225" s="11"/>
      <c r="B225" s="11"/>
      <c r="C225" s="11"/>
      <c r="D225" s="11"/>
      <c r="E225" s="11"/>
      <c r="F225" s="11"/>
      <c r="G225" s="11"/>
      <c r="H225" s="11"/>
      <c r="I225" s="11"/>
      <c r="J225" s="21"/>
      <c r="K225" s="21"/>
      <c r="L225" s="57"/>
      <c r="M225" s="57"/>
      <c r="N225" s="63"/>
      <c r="O225" s="57"/>
      <c r="P225" s="57"/>
      <c r="Q225" s="58"/>
      <c r="R225" s="57"/>
      <c r="S225" s="57"/>
      <c r="T225" s="11"/>
      <c r="U225" s="11"/>
      <c r="V225" s="11"/>
      <c r="W225" s="11"/>
      <c r="X225" s="11"/>
      <c r="Y225" s="11"/>
      <c r="Z225" s="11"/>
      <c r="AA225" s="11"/>
      <c r="AB225" s="11"/>
      <c r="AC225" s="60">
        <f>IF($M$18&gt;($M$3-$M$5)/-($G$3-$G$5),AC224+($M$18-($M$3-$M$5)/-($G$3-$G$5))/342,IFERROR(IF(AC224+((($M$3-$M$5)/($G$3-$G$5)*-1)-$M$18)/343&gt;($M$3-$M$5)/-($G$3-$G$5),MAX($AC$31:AC224),AC224+((($M$3-$M$5)/($G$3-$G$5)*-1))/343),MAX($AC$31:AC224)))</f>
        <v>14.067952455707589</v>
      </c>
      <c r="AD225" s="61">
        <f t="shared" ref="AD225" si="578">IF(AC225="","",AC225*$G$5+$M$5)</f>
        <v>50543.619645660714</v>
      </c>
      <c r="AE225" s="60">
        <f>IF($M$18&gt;($M$3-$M$5)/-($G$3-$G$5),"",IFERROR(IF(AE224+(($M$3-$M$5)/($G$3-$G$5)*-1)/343&gt;$AC$24,MAX($AE$31:AE224),AE224+((($M$3-$M$5)/($G$3-$G$5)*-1))/343),MAX($AE$31:AE224)))</f>
        <v>4.0679524557075544</v>
      </c>
      <c r="AF225" s="61">
        <f t="shared" si="398"/>
        <v>-29456.380354339566</v>
      </c>
      <c r="AG225" s="61">
        <f t="shared" ref="AG225" si="579">IF($M$18&gt;($M$3-$M$5)/-($G$3-$G$5),"",IF(AE225="","",AE225*$G$3+$M$3))</f>
        <v>104660.23772146222</v>
      </c>
    </row>
    <row r="226" spans="1:33" x14ac:dyDescent="0.55000000000000004">
      <c r="A226" s="11"/>
      <c r="B226" s="11"/>
      <c r="C226" s="11"/>
      <c r="D226" s="11"/>
      <c r="E226" s="11"/>
      <c r="F226" s="11"/>
      <c r="G226" s="11"/>
      <c r="H226" s="11"/>
      <c r="I226" s="11"/>
      <c r="J226" s="21"/>
      <c r="K226" s="21"/>
      <c r="L226" s="57"/>
      <c r="M226" s="57"/>
      <c r="N226" s="63"/>
      <c r="O226" s="57"/>
      <c r="P226" s="57"/>
      <c r="Q226" s="58"/>
      <c r="R226" s="57"/>
      <c r="S226" s="57"/>
      <c r="T226" s="11"/>
      <c r="U226" s="11"/>
      <c r="V226" s="11"/>
      <c r="W226" s="11"/>
      <c r="X226" s="11"/>
      <c r="Y226" s="11"/>
      <c r="Z226" s="11"/>
      <c r="AA226" s="11"/>
      <c r="AB226" s="11"/>
      <c r="AC226" s="60">
        <f t="shared" ref="AC226" si="580">IFERROR(AC225,"")</f>
        <v>14.067952455707589</v>
      </c>
      <c r="AD226" s="61">
        <f t="shared" ref="AD226" si="581">IF(AC226="","",AC226*$G$3+$M$3)</f>
        <v>54660.23772146205</v>
      </c>
      <c r="AE226" s="60">
        <f t="shared" ref="AE226" si="582">IFERROR(AE225,"")</f>
        <v>4.0679524557075544</v>
      </c>
      <c r="AF226" s="61">
        <f t="shared" ref="AF226:AG226" si="583">IF($M$18&gt;($M$3-$M$5)/-($G$3-$G$5),"",IF(AE226="","",$P$21))</f>
        <v>18000</v>
      </c>
      <c r="AG226" s="61">
        <f t="shared" si="583"/>
        <v>18000</v>
      </c>
    </row>
    <row r="227" spans="1:33" x14ac:dyDescent="0.55000000000000004">
      <c r="A227" s="11"/>
      <c r="B227" s="11"/>
      <c r="C227" s="11"/>
      <c r="D227" s="11"/>
      <c r="E227" s="11"/>
      <c r="F227" s="11"/>
      <c r="G227" s="11"/>
      <c r="H227" s="11"/>
      <c r="I227" s="11"/>
      <c r="J227" s="21"/>
      <c r="K227" s="21"/>
      <c r="L227" s="57"/>
      <c r="M227" s="57"/>
      <c r="N227" s="63"/>
      <c r="O227" s="57"/>
      <c r="P227" s="57"/>
      <c r="Q227" s="58"/>
      <c r="R227" s="57"/>
      <c r="S227" s="57"/>
      <c r="T227" s="11"/>
      <c r="U227" s="11"/>
      <c r="V227" s="11"/>
      <c r="W227" s="11"/>
      <c r="X227" s="11"/>
      <c r="Y227" s="11"/>
      <c r="Z227" s="11"/>
      <c r="AA227" s="11"/>
      <c r="AB227" s="11"/>
      <c r="AC227" s="60">
        <f>IF($M$18&gt;($M$3-$M$5)/-($G$3-$G$5),AC226+($M$18-($M$3-$M$5)/-($G$3-$G$5))/342,IFERROR(IF(AC226+((($M$3-$M$5)/($G$3-$G$5)*-1)-$M$18)/343&gt;($M$3-$M$5)/-($G$3-$G$5),MAX($AC$31:AC226),AC226+((($M$3-$M$5)/($G$3-$G$5)*-1))/343),MAX($AC$31:AC226)))</f>
        <v>14.109890109890141</v>
      </c>
      <c r="AD227" s="61">
        <f t="shared" ref="AD227" si="584">IF(AC227="","",AC227*$G$5+$M$5)</f>
        <v>50879.120879121125</v>
      </c>
      <c r="AE227" s="60">
        <f>IF($M$18&gt;($M$3-$M$5)/-($G$3-$G$5),"",IFERROR(IF(AE226+(($M$3-$M$5)/($G$3-$G$5)*-1)/343&gt;$AC$24,MAX($AE$31:AE226),AE226+((($M$3-$M$5)/($G$3-$G$5)*-1))/343),MAX($AE$31:AE226)))</f>
        <v>4.1098901098901068</v>
      </c>
      <c r="AF227" s="61">
        <f t="shared" si="398"/>
        <v>-29120.879120879144</v>
      </c>
      <c r="AG227" s="61">
        <f t="shared" ref="AG227" si="585">IF($M$18&gt;($M$3-$M$5)/-($G$3-$G$5),"",IF(AE227="","",AE227*$G$3+$M$3))</f>
        <v>104450.54945054947</v>
      </c>
    </row>
    <row r="228" spans="1:33" x14ac:dyDescent="0.55000000000000004">
      <c r="A228" s="11"/>
      <c r="B228" s="11"/>
      <c r="C228" s="11"/>
      <c r="D228" s="11"/>
      <c r="E228" s="11"/>
      <c r="F228" s="11"/>
      <c r="G228" s="11"/>
      <c r="H228" s="11"/>
      <c r="I228" s="11"/>
      <c r="J228" s="21"/>
      <c r="K228" s="21"/>
      <c r="L228" s="57"/>
      <c r="M228" s="57"/>
      <c r="N228" s="63"/>
      <c r="O228" s="57"/>
      <c r="P228" s="57"/>
      <c r="Q228" s="58"/>
      <c r="R228" s="57"/>
      <c r="S228" s="57"/>
      <c r="T228" s="11"/>
      <c r="U228" s="11"/>
      <c r="V228" s="11"/>
      <c r="W228" s="11"/>
      <c r="X228" s="11"/>
      <c r="Y228" s="11"/>
      <c r="Z228" s="11"/>
      <c r="AA228" s="11"/>
      <c r="AB228" s="11"/>
      <c r="AC228" s="60">
        <f t="shared" ref="AC228" si="586">IFERROR(AC227,"")</f>
        <v>14.109890109890141</v>
      </c>
      <c r="AD228" s="61">
        <f t="shared" ref="AD228" si="587">IF(AC228="","",AC228*$G$3+$M$3)</f>
        <v>54450.549450549297</v>
      </c>
      <c r="AE228" s="60">
        <f t="shared" ref="AE228" si="588">IFERROR(AE227,"")</f>
        <v>4.1098901098901068</v>
      </c>
      <c r="AF228" s="61">
        <f t="shared" ref="AF228:AG228" si="589">IF($M$18&gt;($M$3-$M$5)/-($G$3-$G$5),"",IF(AE228="","",$P$21))</f>
        <v>18000</v>
      </c>
      <c r="AG228" s="61">
        <f t="shared" si="589"/>
        <v>18000</v>
      </c>
    </row>
    <row r="229" spans="1:33" x14ac:dyDescent="0.55000000000000004">
      <c r="A229" s="11"/>
      <c r="B229" s="11"/>
      <c r="C229" s="11"/>
      <c r="D229" s="11"/>
      <c r="E229" s="11"/>
      <c r="F229" s="11"/>
      <c r="G229" s="11"/>
      <c r="H229" s="11"/>
      <c r="I229" s="11"/>
      <c r="J229" s="21"/>
      <c r="K229" s="21"/>
      <c r="L229" s="57"/>
      <c r="M229" s="57"/>
      <c r="N229" s="63"/>
      <c r="O229" s="57"/>
      <c r="P229" s="57"/>
      <c r="Q229" s="58"/>
      <c r="R229" s="57"/>
      <c r="S229" s="57"/>
      <c r="T229" s="11"/>
      <c r="U229" s="11"/>
      <c r="V229" s="11"/>
      <c r="W229" s="11"/>
      <c r="X229" s="11"/>
      <c r="Y229" s="11"/>
      <c r="Z229" s="11"/>
      <c r="AA229" s="11"/>
      <c r="AB229" s="11"/>
      <c r="AC229" s="60">
        <f>IF($M$18&gt;($M$3-$M$5)/-($G$3-$G$5),AC228+($M$18-($M$3-$M$5)/-($G$3-$G$5))/342,IFERROR(IF(AC228+((($M$3-$M$5)/($G$3-$G$5)*-1)-$M$18)/343&gt;($M$3-$M$5)/-($G$3-$G$5),MAX($AC$31:AC228),AC228+((($M$3-$M$5)/($G$3-$G$5)*-1))/343),MAX($AC$31:AC228)))</f>
        <v>14.151827764072694</v>
      </c>
      <c r="AD229" s="61">
        <f t="shared" ref="AD229" si="590">IF(AC229="","",AC229*$G$5+$M$5)</f>
        <v>51214.62211258155</v>
      </c>
      <c r="AE229" s="60">
        <f>IF($M$18&gt;($M$3-$M$5)/-($G$3-$G$5),"",IFERROR(IF(AE228+(($M$3-$M$5)/($G$3-$G$5)*-1)/343&gt;$AC$24,MAX($AE$31:AE228),AE228+((($M$3-$M$5)/($G$3-$G$5)*-1))/343),MAX($AE$31:AE228)))</f>
        <v>4.1518277640726593</v>
      </c>
      <c r="AF229" s="61">
        <f t="shared" ref="AF229:AF291" si="591">IF($M$18&gt;($M$3-$M$5)/-($G$3-$G$5),"",IF(AE229="","",AE229*$G$5+$M$5))</f>
        <v>-28785.377887418726</v>
      </c>
      <c r="AG229" s="61">
        <f t="shared" ref="AG229" si="592">IF($M$18&gt;($M$3-$M$5)/-($G$3-$G$5),"",IF(AE229="","",AE229*$G$3+$M$3))</f>
        <v>104240.8611796367</v>
      </c>
    </row>
    <row r="230" spans="1:33" x14ac:dyDescent="0.55000000000000004">
      <c r="A230" s="11"/>
      <c r="B230" s="11"/>
      <c r="C230" s="11"/>
      <c r="D230" s="11"/>
      <c r="E230" s="11"/>
      <c r="F230" s="11"/>
      <c r="G230" s="11"/>
      <c r="H230" s="11"/>
      <c r="I230" s="11"/>
      <c r="J230" s="21"/>
      <c r="K230" s="21"/>
      <c r="L230" s="57"/>
      <c r="M230" s="57"/>
      <c r="N230" s="63"/>
      <c r="O230" s="57"/>
      <c r="P230" s="57"/>
      <c r="Q230" s="58"/>
      <c r="R230" s="57"/>
      <c r="S230" s="57"/>
      <c r="T230" s="11"/>
      <c r="U230" s="11"/>
      <c r="V230" s="11"/>
      <c r="W230" s="11"/>
      <c r="X230" s="11"/>
      <c r="Y230" s="11"/>
      <c r="Z230" s="11"/>
      <c r="AA230" s="11"/>
      <c r="AB230" s="11"/>
      <c r="AC230" s="60">
        <f t="shared" ref="AC230" si="593">IFERROR(AC229,"")</f>
        <v>14.151827764072694</v>
      </c>
      <c r="AD230" s="61">
        <f t="shared" ref="AD230" si="594">IF(AC230="","",AC230*$G$3+$M$3)</f>
        <v>54240.861179636529</v>
      </c>
      <c r="AE230" s="60">
        <f t="shared" ref="AE230" si="595">IFERROR(AE229,"")</f>
        <v>4.1518277640726593</v>
      </c>
      <c r="AF230" s="61">
        <f t="shared" ref="AF230:AG230" si="596">IF($M$18&gt;($M$3-$M$5)/-($G$3-$G$5),"",IF(AE230="","",$P$21))</f>
        <v>18000</v>
      </c>
      <c r="AG230" s="61">
        <f t="shared" si="596"/>
        <v>18000</v>
      </c>
    </row>
    <row r="231" spans="1:33" x14ac:dyDescent="0.55000000000000004">
      <c r="A231" s="11"/>
      <c r="B231" s="11"/>
      <c r="C231" s="11"/>
      <c r="D231" s="11"/>
      <c r="E231" s="11"/>
      <c r="F231" s="11"/>
      <c r="G231" s="11"/>
      <c r="H231" s="11"/>
      <c r="I231" s="11"/>
      <c r="J231" s="21"/>
      <c r="K231" s="21"/>
      <c r="L231" s="57"/>
      <c r="M231" s="57"/>
      <c r="N231" s="63"/>
      <c r="O231" s="57"/>
      <c r="P231" s="57"/>
      <c r="Q231" s="58"/>
      <c r="R231" s="57"/>
      <c r="S231" s="57"/>
      <c r="T231" s="11"/>
      <c r="U231" s="11"/>
      <c r="V231" s="11"/>
      <c r="W231" s="11"/>
      <c r="X231" s="11"/>
      <c r="Y231" s="11"/>
      <c r="Z231" s="11"/>
      <c r="AA231" s="11"/>
      <c r="AB231" s="11"/>
      <c r="AC231" s="60">
        <f>IF($M$18&gt;($M$3-$M$5)/-($G$3-$G$5),AC230+($M$18-($M$3-$M$5)/-($G$3-$G$5))/342,IFERROR(IF(AC230+((($M$3-$M$5)/($G$3-$G$5)*-1)-$M$18)/343&gt;($M$3-$M$5)/-($G$3-$G$5),MAX($AC$31:AC230),AC230+((($M$3-$M$5)/($G$3-$G$5)*-1))/343),MAX($AC$31:AC230)))</f>
        <v>14.193765418255246</v>
      </c>
      <c r="AD231" s="61">
        <f t="shared" ref="AD231" si="597">IF(AC231="","",AC231*$G$5+$M$5)</f>
        <v>51550.123346041975</v>
      </c>
      <c r="AE231" s="60">
        <f>IF($M$18&gt;($M$3-$M$5)/-($G$3-$G$5),"",IFERROR(IF(AE230+(($M$3-$M$5)/($G$3-$G$5)*-1)/343&gt;$AC$24,MAX($AE$31:AE230),AE230+((($M$3-$M$5)/($G$3-$G$5)*-1))/343),MAX($AE$31:AE230)))</f>
        <v>4.1937654182552118</v>
      </c>
      <c r="AF231" s="61">
        <f t="shared" si="591"/>
        <v>-28449.876653958308</v>
      </c>
      <c r="AG231" s="61">
        <f t="shared" ref="AG231" si="598">IF($M$18&gt;($M$3-$M$5)/-($G$3-$G$5),"",IF(AE231="","",AE231*$G$3+$M$3))</f>
        <v>104031.17290872394</v>
      </c>
    </row>
    <row r="232" spans="1:33" x14ac:dyDescent="0.55000000000000004">
      <c r="A232" s="11"/>
      <c r="B232" s="11"/>
      <c r="C232" s="11"/>
      <c r="D232" s="11"/>
      <c r="E232" s="11"/>
      <c r="F232" s="11"/>
      <c r="G232" s="11"/>
      <c r="H232" s="11"/>
      <c r="I232" s="11"/>
      <c r="J232" s="21"/>
      <c r="K232" s="21"/>
      <c r="L232" s="57"/>
      <c r="M232" s="57"/>
      <c r="N232" s="63"/>
      <c r="O232" s="57"/>
      <c r="P232" s="57"/>
      <c r="Q232" s="58"/>
      <c r="R232" s="57"/>
      <c r="S232" s="57"/>
      <c r="T232" s="11"/>
      <c r="U232" s="11"/>
      <c r="V232" s="11"/>
      <c r="W232" s="11"/>
      <c r="X232" s="11"/>
      <c r="Y232" s="11"/>
      <c r="Z232" s="11"/>
      <c r="AA232" s="11"/>
      <c r="AB232" s="11"/>
      <c r="AC232" s="60">
        <f t="shared" ref="AC232" si="599">IFERROR(AC231,"")</f>
        <v>14.193765418255246</v>
      </c>
      <c r="AD232" s="61">
        <f t="shared" ref="AD232" si="600">IF(AC232="","",AC232*$G$3+$M$3)</f>
        <v>54031.172908723762</v>
      </c>
      <c r="AE232" s="60">
        <f t="shared" ref="AE232" si="601">IFERROR(AE231,"")</f>
        <v>4.1937654182552118</v>
      </c>
      <c r="AF232" s="61">
        <f t="shared" ref="AF232:AG232" si="602">IF($M$18&gt;($M$3-$M$5)/-($G$3-$G$5),"",IF(AE232="","",$P$21))</f>
        <v>18000</v>
      </c>
      <c r="AG232" s="61">
        <f t="shared" si="602"/>
        <v>18000</v>
      </c>
    </row>
    <row r="233" spans="1:33" x14ac:dyDescent="0.55000000000000004">
      <c r="A233" s="11"/>
      <c r="B233" s="11"/>
      <c r="C233" s="11"/>
      <c r="D233" s="11"/>
      <c r="E233" s="11"/>
      <c r="F233" s="11"/>
      <c r="G233" s="11"/>
      <c r="H233" s="11"/>
      <c r="I233" s="11"/>
      <c r="J233" s="21"/>
      <c r="K233" s="21"/>
      <c r="L233" s="57"/>
      <c r="M233" s="57"/>
      <c r="N233" s="63"/>
      <c r="O233" s="57"/>
      <c r="P233" s="57"/>
      <c r="Q233" s="58"/>
      <c r="R233" s="57"/>
      <c r="S233" s="57"/>
      <c r="T233" s="11"/>
      <c r="U233" s="11"/>
      <c r="V233" s="11"/>
      <c r="W233" s="11"/>
      <c r="X233" s="11"/>
      <c r="Y233" s="11"/>
      <c r="Z233" s="11"/>
      <c r="AA233" s="11"/>
      <c r="AB233" s="11"/>
      <c r="AC233" s="60">
        <f>IF($M$18&gt;($M$3-$M$5)/-($G$3-$G$5),AC232+($M$18-($M$3-$M$5)/-($G$3-$G$5))/342,IFERROR(IF(AC232+((($M$3-$M$5)/($G$3-$G$5)*-1)-$M$18)/343&gt;($M$3-$M$5)/-($G$3-$G$5),MAX($AC$31:AC232),AC232+((($M$3-$M$5)/($G$3-$G$5)*-1))/343),MAX($AC$31:AC232)))</f>
        <v>14.235703072437799</v>
      </c>
      <c r="AD233" s="61">
        <f t="shared" ref="AD233" si="603">IF(AC233="","",AC233*$G$5+$M$5)</f>
        <v>51885.624579502386</v>
      </c>
      <c r="AE233" s="60">
        <f>IF($M$18&gt;($M$3-$M$5)/-($G$3-$G$5),"",IFERROR(IF(AE232+(($M$3-$M$5)/($G$3-$G$5)*-1)/343&gt;$AC$24,MAX($AE$31:AE232),AE232+((($M$3-$M$5)/($G$3-$G$5)*-1))/343),MAX($AE$31:AE232)))</f>
        <v>4.2357030724377642</v>
      </c>
      <c r="AF233" s="61">
        <f t="shared" si="591"/>
        <v>-28114.375420497883</v>
      </c>
      <c r="AG233" s="61">
        <f t="shared" ref="AG233" si="604">IF($M$18&gt;($M$3-$M$5)/-($G$3-$G$5),"",IF(AE233="","",AE233*$G$3+$M$3))</f>
        <v>103821.48463781118</v>
      </c>
    </row>
    <row r="234" spans="1:33" x14ac:dyDescent="0.55000000000000004">
      <c r="A234" s="11"/>
      <c r="B234" s="11"/>
      <c r="C234" s="11"/>
      <c r="D234" s="11"/>
      <c r="E234" s="11"/>
      <c r="F234" s="11"/>
      <c r="G234" s="11"/>
      <c r="H234" s="11"/>
      <c r="I234" s="11"/>
      <c r="J234" s="21"/>
      <c r="K234" s="21"/>
      <c r="L234" s="57"/>
      <c r="M234" s="57"/>
      <c r="N234" s="63"/>
      <c r="O234" s="57"/>
      <c r="P234" s="57"/>
      <c r="Q234" s="58"/>
      <c r="R234" s="57"/>
      <c r="S234" s="57"/>
      <c r="T234" s="11"/>
      <c r="U234" s="11"/>
      <c r="V234" s="11"/>
      <c r="W234" s="11"/>
      <c r="X234" s="11"/>
      <c r="Y234" s="11"/>
      <c r="Z234" s="11"/>
      <c r="AA234" s="11"/>
      <c r="AB234" s="11"/>
      <c r="AC234" s="60">
        <f t="shared" ref="AC234" si="605">IFERROR(AC233,"")</f>
        <v>14.235703072437799</v>
      </c>
      <c r="AD234" s="61">
        <f t="shared" ref="AD234" si="606">IF(AC234="","",AC234*$G$3+$M$3)</f>
        <v>53821.484637811009</v>
      </c>
      <c r="AE234" s="60">
        <f t="shared" ref="AE234" si="607">IFERROR(AE233,"")</f>
        <v>4.2357030724377642</v>
      </c>
      <c r="AF234" s="61">
        <f t="shared" ref="AF234:AG234" si="608">IF($M$18&gt;($M$3-$M$5)/-($G$3-$G$5),"",IF(AE234="","",$P$21))</f>
        <v>18000</v>
      </c>
      <c r="AG234" s="61">
        <f t="shared" si="608"/>
        <v>18000</v>
      </c>
    </row>
    <row r="235" spans="1:33" x14ac:dyDescent="0.55000000000000004">
      <c r="A235" s="11"/>
      <c r="B235" s="11"/>
      <c r="C235" s="11"/>
      <c r="D235" s="11"/>
      <c r="E235" s="11"/>
      <c r="F235" s="11"/>
      <c r="G235" s="11"/>
      <c r="H235" s="11"/>
      <c r="I235" s="11"/>
      <c r="J235" s="21"/>
      <c r="K235" s="21"/>
      <c r="L235" s="57"/>
      <c r="M235" s="57"/>
      <c r="N235" s="63"/>
      <c r="O235" s="57"/>
      <c r="P235" s="57"/>
      <c r="Q235" s="58"/>
      <c r="R235" s="57"/>
      <c r="S235" s="57"/>
      <c r="T235" s="11"/>
      <c r="U235" s="11"/>
      <c r="V235" s="11"/>
      <c r="W235" s="11"/>
      <c r="X235" s="11"/>
      <c r="Y235" s="11"/>
      <c r="Z235" s="11"/>
      <c r="AA235" s="11"/>
      <c r="AB235" s="11"/>
      <c r="AC235" s="60">
        <f>IF($M$18&gt;($M$3-$M$5)/-($G$3-$G$5),AC234+($M$18-($M$3-$M$5)/-($G$3-$G$5))/342,IFERROR(IF(AC234+((($M$3-$M$5)/($G$3-$G$5)*-1)-$M$18)/343&gt;($M$3-$M$5)/-($G$3-$G$5),MAX($AC$31:AC234),AC234+((($M$3-$M$5)/($G$3-$G$5)*-1))/343),MAX($AC$31:AC234)))</f>
        <v>14.277640726620351</v>
      </c>
      <c r="AD235" s="61">
        <f t="shared" ref="AD235" si="609">IF(AC235="","",AC235*$G$5+$M$5)</f>
        <v>52221.125812962811</v>
      </c>
      <c r="AE235" s="60">
        <f>IF($M$18&gt;($M$3-$M$5)/-($G$3-$G$5),"",IFERROR(IF(AE234+(($M$3-$M$5)/($G$3-$G$5)*-1)/343&gt;$AC$24,MAX($AE$31:AE234),AE234+((($M$3-$M$5)/($G$3-$G$5)*-1))/343),MAX($AE$31:AE234)))</f>
        <v>4.2776407266203167</v>
      </c>
      <c r="AF235" s="61">
        <f t="shared" si="591"/>
        <v>-27778.874187037465</v>
      </c>
      <c r="AG235" s="61">
        <f t="shared" ref="AG235" si="610">IF($M$18&gt;($M$3-$M$5)/-($G$3-$G$5),"",IF(AE235="","",AE235*$G$3+$M$3))</f>
        <v>103611.79636689842</v>
      </c>
    </row>
    <row r="236" spans="1:33" x14ac:dyDescent="0.55000000000000004">
      <c r="A236" s="11"/>
      <c r="B236" s="11"/>
      <c r="C236" s="11"/>
      <c r="D236" s="11"/>
      <c r="E236" s="11"/>
      <c r="F236" s="11"/>
      <c r="G236" s="11"/>
      <c r="H236" s="11"/>
      <c r="I236" s="11"/>
      <c r="J236" s="21"/>
      <c r="K236" s="21"/>
      <c r="L236" s="57"/>
      <c r="M236" s="57"/>
      <c r="N236" s="63"/>
      <c r="O236" s="57"/>
      <c r="P236" s="57"/>
      <c r="Q236" s="58"/>
      <c r="R236" s="57"/>
      <c r="S236" s="57"/>
      <c r="T236" s="11"/>
      <c r="U236" s="11"/>
      <c r="V236" s="11"/>
      <c r="W236" s="11"/>
      <c r="X236" s="11"/>
      <c r="Y236" s="11"/>
      <c r="Z236" s="11"/>
      <c r="AA236" s="11"/>
      <c r="AB236" s="11"/>
      <c r="AC236" s="60">
        <f t="shared" ref="AC236" si="611">IFERROR(AC235,"")</f>
        <v>14.277640726620351</v>
      </c>
      <c r="AD236" s="61">
        <f t="shared" ref="AD236" si="612">IF(AC236="","",AC236*$G$3+$M$3)</f>
        <v>53611.796366898241</v>
      </c>
      <c r="AE236" s="60">
        <f t="shared" ref="AE236" si="613">IFERROR(AE235,"")</f>
        <v>4.2776407266203167</v>
      </c>
      <c r="AF236" s="61">
        <f t="shared" ref="AF236:AG236" si="614">IF($M$18&gt;($M$3-$M$5)/-($G$3-$G$5),"",IF(AE236="","",$P$21))</f>
        <v>18000</v>
      </c>
      <c r="AG236" s="61">
        <f t="shared" si="614"/>
        <v>18000</v>
      </c>
    </row>
    <row r="237" spans="1:33" x14ac:dyDescent="0.55000000000000004">
      <c r="A237" s="11"/>
      <c r="B237" s="11"/>
      <c r="C237" s="11"/>
      <c r="D237" s="11"/>
      <c r="E237" s="11"/>
      <c r="F237" s="11"/>
      <c r="G237" s="11"/>
      <c r="H237" s="11"/>
      <c r="I237" s="11"/>
      <c r="J237" s="21"/>
      <c r="K237" s="21"/>
      <c r="L237" s="57"/>
      <c r="M237" s="57"/>
      <c r="N237" s="63"/>
      <c r="O237" s="57"/>
      <c r="P237" s="57"/>
      <c r="Q237" s="58"/>
      <c r="R237" s="57"/>
      <c r="S237" s="57"/>
      <c r="T237" s="11"/>
      <c r="U237" s="11"/>
      <c r="V237" s="11"/>
      <c r="W237" s="11"/>
      <c r="X237" s="11"/>
      <c r="Y237" s="11"/>
      <c r="Z237" s="11"/>
      <c r="AA237" s="11"/>
      <c r="AB237" s="11"/>
      <c r="AC237" s="60">
        <f>IF($M$18&gt;($M$3-$M$5)/-($G$3-$G$5),AC236+($M$18-($M$3-$M$5)/-($G$3-$G$5))/342,IFERROR(IF(AC236+((($M$3-$M$5)/($G$3-$G$5)*-1)-$M$18)/343&gt;($M$3-$M$5)/-($G$3-$G$5),MAX($AC$31:AC236),AC236+((($M$3-$M$5)/($G$3-$G$5)*-1))/343),MAX($AC$31:AC236)))</f>
        <v>14.319578380802904</v>
      </c>
      <c r="AD237" s="61">
        <f t="shared" ref="AD237" si="615">IF(AC237="","",AC237*$G$5+$M$5)</f>
        <v>52556.627046423237</v>
      </c>
      <c r="AE237" s="60">
        <f>IF($M$18&gt;($M$3-$M$5)/-($G$3-$G$5),"",IFERROR(IF(AE236+(($M$3-$M$5)/($G$3-$G$5)*-1)/343&gt;$AC$24,MAX($AE$31:AE236),AE236+((($M$3-$M$5)/($G$3-$G$5)*-1))/343),MAX($AE$31:AE236)))</f>
        <v>4.3195783808028692</v>
      </c>
      <c r="AF237" s="61">
        <f t="shared" si="591"/>
        <v>-27443.372953577047</v>
      </c>
      <c r="AG237" s="61">
        <f t="shared" ref="AG237" si="616">IF($M$18&gt;($M$3-$M$5)/-($G$3-$G$5),"",IF(AE237="","",AE237*$G$3+$M$3))</f>
        <v>103402.10809598566</v>
      </c>
    </row>
    <row r="238" spans="1:33" x14ac:dyDescent="0.55000000000000004">
      <c r="A238" s="11"/>
      <c r="B238" s="11"/>
      <c r="C238" s="11"/>
      <c r="D238" s="11"/>
      <c r="E238" s="11"/>
      <c r="F238" s="11"/>
      <c r="G238" s="11"/>
      <c r="H238" s="11"/>
      <c r="I238" s="11"/>
      <c r="J238" s="21"/>
      <c r="K238" s="21"/>
      <c r="L238" s="57"/>
      <c r="M238" s="57"/>
      <c r="N238" s="63"/>
      <c r="O238" s="57"/>
      <c r="P238" s="57"/>
      <c r="Q238" s="58"/>
      <c r="R238" s="57"/>
      <c r="S238" s="57"/>
      <c r="T238" s="11"/>
      <c r="U238" s="11"/>
      <c r="V238" s="11"/>
      <c r="W238" s="11"/>
      <c r="X238" s="11"/>
      <c r="Y238" s="11"/>
      <c r="Z238" s="11"/>
      <c r="AA238" s="11"/>
      <c r="AB238" s="11"/>
      <c r="AC238" s="60">
        <f t="shared" ref="AC238" si="617">IFERROR(AC237,"")</f>
        <v>14.319578380802904</v>
      </c>
      <c r="AD238" s="61">
        <f t="shared" ref="AD238" si="618">IF(AC238="","",AC238*$G$3+$M$3)</f>
        <v>53402.108095985488</v>
      </c>
      <c r="AE238" s="60">
        <f t="shared" ref="AE238" si="619">IFERROR(AE237,"")</f>
        <v>4.3195783808028692</v>
      </c>
      <c r="AF238" s="61">
        <f t="shared" ref="AF238:AG238" si="620">IF($M$18&gt;($M$3-$M$5)/-($G$3-$G$5),"",IF(AE238="","",$P$21))</f>
        <v>18000</v>
      </c>
      <c r="AG238" s="61">
        <f t="shared" si="620"/>
        <v>18000</v>
      </c>
    </row>
    <row r="239" spans="1:33" x14ac:dyDescent="0.55000000000000004">
      <c r="A239" s="11"/>
      <c r="B239" s="11"/>
      <c r="C239" s="11"/>
      <c r="D239" s="11"/>
      <c r="E239" s="11"/>
      <c r="F239" s="11"/>
      <c r="G239" s="11"/>
      <c r="H239" s="11"/>
      <c r="I239" s="11"/>
      <c r="J239" s="21"/>
      <c r="K239" s="21"/>
      <c r="L239" s="57"/>
      <c r="M239" s="57"/>
      <c r="N239" s="63"/>
      <c r="O239" s="57"/>
      <c r="P239" s="57"/>
      <c r="Q239" s="58"/>
      <c r="R239" s="57"/>
      <c r="S239" s="57"/>
      <c r="T239" s="11"/>
      <c r="U239" s="11"/>
      <c r="V239" s="11"/>
      <c r="W239" s="11"/>
      <c r="X239" s="11"/>
      <c r="Y239" s="11"/>
      <c r="Z239" s="11"/>
      <c r="AA239" s="11"/>
      <c r="AB239" s="11"/>
      <c r="AC239" s="60">
        <f>IF($M$18&gt;($M$3-$M$5)/-($G$3-$G$5),AC238+($M$18-($M$3-$M$5)/-($G$3-$G$5))/342,IFERROR(IF(AC238+((($M$3-$M$5)/($G$3-$G$5)*-1)-$M$18)/343&gt;($M$3-$M$5)/-($G$3-$G$5),MAX($AC$31:AC238),AC238+((($M$3-$M$5)/($G$3-$G$5)*-1))/343),MAX($AC$31:AC238)))</f>
        <v>14.361516034985456</v>
      </c>
      <c r="AD239" s="61">
        <f t="shared" ref="AD239" si="621">IF(AC239="","",AC239*$G$5+$M$5)</f>
        <v>52892.128279883647</v>
      </c>
      <c r="AE239" s="60">
        <f>IF($M$18&gt;($M$3-$M$5)/-($G$3-$G$5),"",IFERROR(IF(AE238+(($M$3-$M$5)/($G$3-$G$5)*-1)/343&gt;$AC$24,MAX($AE$31:AE238),AE238+((($M$3-$M$5)/($G$3-$G$5)*-1))/343),MAX($AE$31:AE238)))</f>
        <v>4.3615160349854216</v>
      </c>
      <c r="AF239" s="61">
        <f t="shared" si="591"/>
        <v>-27107.871720116629</v>
      </c>
      <c r="AG239" s="61">
        <f t="shared" ref="AG239" si="622">IF($M$18&gt;($M$3-$M$5)/-($G$3-$G$5),"",IF(AE239="","",AE239*$G$3+$M$3))</f>
        <v>103192.4198250729</v>
      </c>
    </row>
    <row r="240" spans="1:33" x14ac:dyDescent="0.55000000000000004">
      <c r="A240" s="11"/>
      <c r="B240" s="11"/>
      <c r="C240" s="11"/>
      <c r="D240" s="11"/>
      <c r="E240" s="11"/>
      <c r="F240" s="11"/>
      <c r="G240" s="11"/>
      <c r="H240" s="11"/>
      <c r="I240" s="11"/>
      <c r="J240" s="21"/>
      <c r="K240" s="21"/>
      <c r="L240" s="57"/>
      <c r="M240" s="57"/>
      <c r="N240" s="63"/>
      <c r="O240" s="57"/>
      <c r="P240" s="57"/>
      <c r="Q240" s="58"/>
      <c r="R240" s="57"/>
      <c r="S240" s="57"/>
      <c r="T240" s="11"/>
      <c r="U240" s="11"/>
      <c r="V240" s="11"/>
      <c r="W240" s="11"/>
      <c r="X240" s="11"/>
      <c r="Y240" s="11"/>
      <c r="Z240" s="11"/>
      <c r="AA240" s="11"/>
      <c r="AB240" s="11"/>
      <c r="AC240" s="60">
        <f t="shared" ref="AC240" si="623">IFERROR(AC239,"")</f>
        <v>14.361516034985456</v>
      </c>
      <c r="AD240" s="61">
        <f t="shared" ref="AD240" si="624">IF(AC240="","",AC240*$G$3+$M$3)</f>
        <v>53192.41982507272</v>
      </c>
      <c r="AE240" s="60">
        <f t="shared" ref="AE240" si="625">IFERROR(AE239,"")</f>
        <v>4.3615160349854216</v>
      </c>
      <c r="AF240" s="61">
        <f t="shared" ref="AF240:AG240" si="626">IF($M$18&gt;($M$3-$M$5)/-($G$3-$G$5),"",IF(AE240="","",$P$21))</f>
        <v>18000</v>
      </c>
      <c r="AG240" s="61">
        <f t="shared" si="626"/>
        <v>18000</v>
      </c>
    </row>
    <row r="241" spans="1:33" x14ac:dyDescent="0.55000000000000004">
      <c r="A241" s="11"/>
      <c r="B241" s="11"/>
      <c r="C241" s="11"/>
      <c r="D241" s="11"/>
      <c r="E241" s="11"/>
      <c r="F241" s="11"/>
      <c r="G241" s="11"/>
      <c r="H241" s="11"/>
      <c r="I241" s="11"/>
      <c r="J241" s="21"/>
      <c r="K241" s="21"/>
      <c r="L241" s="57"/>
      <c r="M241" s="57"/>
      <c r="N241" s="63"/>
      <c r="O241" s="57"/>
      <c r="P241" s="57"/>
      <c r="Q241" s="58"/>
      <c r="R241" s="57"/>
      <c r="S241" s="57"/>
      <c r="T241" s="11"/>
      <c r="U241" s="11"/>
      <c r="V241" s="11"/>
      <c r="W241" s="11"/>
      <c r="X241" s="11"/>
      <c r="Y241" s="11"/>
      <c r="Z241" s="11"/>
      <c r="AA241" s="11"/>
      <c r="AB241" s="11"/>
      <c r="AC241" s="60">
        <f>IF($M$18&gt;($M$3-$M$5)/-($G$3-$G$5),AC240+($M$18-($M$3-$M$5)/-($G$3-$G$5))/342,IFERROR(IF(AC240+((($M$3-$M$5)/($G$3-$G$5)*-1)-$M$18)/343&gt;($M$3-$M$5)/-($G$3-$G$5),MAX($AC$31:AC240),AC240+((($M$3-$M$5)/($G$3-$G$5)*-1))/343),MAX($AC$31:AC240)))</f>
        <v>14.403453689168009</v>
      </c>
      <c r="AD241" s="61">
        <f t="shared" ref="AD241" si="627">IF(AC241="","",AC241*$G$5+$M$5)</f>
        <v>53227.629513344073</v>
      </c>
      <c r="AE241" s="60">
        <f>IF($M$18&gt;($M$3-$M$5)/-($G$3-$G$5),"",IFERROR(IF(AE240+(($M$3-$M$5)/($G$3-$G$5)*-1)/343&gt;$AC$24,MAX($AE$31:AE240),AE240+((($M$3-$M$5)/($G$3-$G$5)*-1))/343),MAX($AE$31:AE240)))</f>
        <v>4.4034536891679741</v>
      </c>
      <c r="AF241" s="61">
        <f t="shared" si="591"/>
        <v>-26772.370486656204</v>
      </c>
      <c r="AG241" s="61">
        <f t="shared" ref="AG241" si="628">IF($M$18&gt;($M$3-$M$5)/-($G$3-$G$5),"",IF(AE241="","",AE241*$G$3+$M$3))</f>
        <v>102982.73155416013</v>
      </c>
    </row>
    <row r="242" spans="1:33" x14ac:dyDescent="0.55000000000000004">
      <c r="A242" s="11"/>
      <c r="B242" s="11"/>
      <c r="C242" s="11"/>
      <c r="D242" s="11"/>
      <c r="E242" s="11"/>
      <c r="F242" s="11"/>
      <c r="G242" s="11"/>
      <c r="H242" s="11"/>
      <c r="I242" s="11"/>
      <c r="J242" s="21"/>
      <c r="K242" s="21"/>
      <c r="L242" s="57"/>
      <c r="M242" s="57"/>
      <c r="N242" s="63"/>
      <c r="O242" s="57"/>
      <c r="P242" s="57"/>
      <c r="Q242" s="58"/>
      <c r="R242" s="57"/>
      <c r="S242" s="57"/>
      <c r="T242" s="11"/>
      <c r="U242" s="11"/>
      <c r="V242" s="11"/>
      <c r="W242" s="11"/>
      <c r="X242" s="11"/>
      <c r="Y242" s="11"/>
      <c r="Z242" s="11"/>
      <c r="AA242" s="11"/>
      <c r="AB242" s="11"/>
      <c r="AC242" s="60">
        <f t="shared" ref="AC242" si="629">IFERROR(AC241,"")</f>
        <v>14.403453689168009</v>
      </c>
      <c r="AD242" s="61">
        <f t="shared" ref="AD242" si="630">IF(AC242="","",AC242*$G$3+$M$3)</f>
        <v>52982.731554159953</v>
      </c>
      <c r="AE242" s="60">
        <f t="shared" ref="AE242" si="631">IFERROR(AE241,"")</f>
        <v>4.4034536891679741</v>
      </c>
      <c r="AF242" s="61">
        <f t="shared" ref="AF242:AG242" si="632">IF($M$18&gt;($M$3-$M$5)/-($G$3-$G$5),"",IF(AE242="","",$P$21))</f>
        <v>18000</v>
      </c>
      <c r="AG242" s="61">
        <f t="shared" si="632"/>
        <v>18000</v>
      </c>
    </row>
    <row r="243" spans="1:33" x14ac:dyDescent="0.55000000000000004">
      <c r="A243" s="11"/>
      <c r="B243" s="11"/>
      <c r="C243" s="11"/>
      <c r="D243" s="11"/>
      <c r="E243" s="11"/>
      <c r="F243" s="11"/>
      <c r="G243" s="11"/>
      <c r="H243" s="11"/>
      <c r="I243" s="11"/>
      <c r="J243" s="21"/>
      <c r="K243" s="21"/>
      <c r="L243" s="57"/>
      <c r="M243" s="57"/>
      <c r="N243" s="63"/>
      <c r="O243" s="57"/>
      <c r="P243" s="57"/>
      <c r="Q243" s="58"/>
      <c r="R243" s="57"/>
      <c r="S243" s="57"/>
      <c r="T243" s="11"/>
      <c r="U243" s="11"/>
      <c r="V243" s="11"/>
      <c r="W243" s="11"/>
      <c r="X243" s="11"/>
      <c r="Y243" s="11"/>
      <c r="Z243" s="11"/>
      <c r="AA243" s="11"/>
      <c r="AB243" s="11"/>
      <c r="AC243" s="60">
        <f>IF($M$18&gt;($M$3-$M$5)/-($G$3-$G$5),AC242+($M$18-($M$3-$M$5)/-($G$3-$G$5))/342,IFERROR(IF(AC242+((($M$3-$M$5)/($G$3-$G$5)*-1)-$M$18)/343&gt;($M$3-$M$5)/-($G$3-$G$5),MAX($AC$31:AC242),AC242+((($M$3-$M$5)/($G$3-$G$5)*-1))/343),MAX($AC$31:AC242)))</f>
        <v>14.403453689168009</v>
      </c>
      <c r="AD243" s="61">
        <f t="shared" ref="AD243" si="633">IF(AC243="","",AC243*$G$5+$M$5)</f>
        <v>53227.629513344073</v>
      </c>
      <c r="AE243" s="60">
        <f>IF($M$18&gt;($M$3-$M$5)/-($G$3-$G$5),"",IFERROR(IF(AE242+(($M$3-$M$5)/($G$3-$G$5)*-1)/343&gt;$AC$24,MAX($AE$31:AE242),AE242+((($M$3-$M$5)/($G$3-$G$5)*-1))/343),MAX($AE$31:AE242)))</f>
        <v>4.4453913433505265</v>
      </c>
      <c r="AF243" s="61">
        <f t="shared" si="591"/>
        <v>-26436.869253195786</v>
      </c>
      <c r="AG243" s="61">
        <f t="shared" ref="AG243" si="634">IF($M$18&gt;($M$3-$M$5)/-($G$3-$G$5),"",IF(AE243="","",AE243*$G$3+$M$3))</f>
        <v>102773.04328324736</v>
      </c>
    </row>
    <row r="244" spans="1:33" x14ac:dyDescent="0.55000000000000004">
      <c r="A244" s="11"/>
      <c r="B244" s="11"/>
      <c r="C244" s="11"/>
      <c r="D244" s="11"/>
      <c r="E244" s="11"/>
      <c r="F244" s="11"/>
      <c r="G244" s="11"/>
      <c r="H244" s="11"/>
      <c r="I244" s="11"/>
      <c r="J244" s="21"/>
      <c r="K244" s="21"/>
      <c r="L244" s="57"/>
      <c r="M244" s="57"/>
      <c r="N244" s="63"/>
      <c r="O244" s="57"/>
      <c r="P244" s="57"/>
      <c r="Q244" s="58"/>
      <c r="R244" s="57"/>
      <c r="S244" s="57"/>
      <c r="T244" s="11"/>
      <c r="U244" s="11"/>
      <c r="V244" s="11"/>
      <c r="W244" s="11"/>
      <c r="X244" s="11"/>
      <c r="Y244" s="11"/>
      <c r="Z244" s="11"/>
      <c r="AA244" s="11"/>
      <c r="AB244" s="11"/>
      <c r="AC244" s="60">
        <f t="shared" ref="AC244" si="635">IFERROR(AC243,"")</f>
        <v>14.403453689168009</v>
      </c>
      <c r="AD244" s="61">
        <f t="shared" ref="AD244" si="636">IF(AC244="","",AC244*$G$3+$M$3)</f>
        <v>52982.731554159953</v>
      </c>
      <c r="AE244" s="60">
        <f t="shared" ref="AE244" si="637">IFERROR(AE243,"")</f>
        <v>4.4453913433505265</v>
      </c>
      <c r="AF244" s="61">
        <f t="shared" ref="AF244:AG244" si="638">IF($M$18&gt;($M$3-$M$5)/-($G$3-$G$5),"",IF(AE244="","",$P$21))</f>
        <v>18000</v>
      </c>
      <c r="AG244" s="61">
        <f t="shared" si="638"/>
        <v>18000</v>
      </c>
    </row>
    <row r="245" spans="1:33" x14ac:dyDescent="0.55000000000000004">
      <c r="A245" s="11"/>
      <c r="B245" s="11"/>
      <c r="C245" s="11"/>
      <c r="D245" s="11"/>
      <c r="E245" s="11"/>
      <c r="F245" s="11"/>
      <c r="G245" s="11"/>
      <c r="H245" s="11"/>
      <c r="I245" s="11"/>
      <c r="J245" s="21"/>
      <c r="K245" s="21"/>
      <c r="L245" s="57"/>
      <c r="M245" s="57"/>
      <c r="N245" s="63"/>
      <c r="O245" s="57"/>
      <c r="P245" s="57"/>
      <c r="Q245" s="58"/>
      <c r="R245" s="57"/>
      <c r="S245" s="57"/>
      <c r="T245" s="11"/>
      <c r="U245" s="11"/>
      <c r="V245" s="11"/>
      <c r="W245" s="11"/>
      <c r="X245" s="11"/>
      <c r="Y245" s="11"/>
      <c r="Z245" s="11"/>
      <c r="AA245" s="11"/>
      <c r="AB245" s="11"/>
      <c r="AC245" s="60">
        <f>IF($M$18&gt;($M$3-$M$5)/-($G$3-$G$5),AC244+($M$18-($M$3-$M$5)/-($G$3-$G$5))/342,IFERROR(IF(AC244+((($M$3-$M$5)/($G$3-$G$5)*-1)-$M$18)/343&gt;($M$3-$M$5)/-($G$3-$G$5),MAX($AC$31:AC244),AC244+((($M$3-$M$5)/($G$3-$G$5)*-1))/343),MAX($AC$31:AC244)))</f>
        <v>14.403453689168009</v>
      </c>
      <c r="AD245" s="61">
        <f t="shared" ref="AD245" si="639">IF(AC245="","",AC245*$G$5+$M$5)</f>
        <v>53227.629513344073</v>
      </c>
      <c r="AE245" s="60">
        <f>IF($M$18&gt;($M$3-$M$5)/-($G$3-$G$5),"",IFERROR(IF(AE244+(($M$3-$M$5)/($G$3-$G$5)*-1)/343&gt;$AC$24,MAX($AE$31:AE244),AE244+((($M$3-$M$5)/($G$3-$G$5)*-1))/343),MAX($AE$31:AE244)))</f>
        <v>4.487328997533079</v>
      </c>
      <c r="AF245" s="61">
        <f t="shared" si="591"/>
        <v>-26101.368019735368</v>
      </c>
      <c r="AG245" s="61">
        <f t="shared" ref="AG245" si="640">IF($M$18&gt;($M$3-$M$5)/-($G$3-$G$5),"",IF(AE245="","",AE245*$G$3+$M$3))</f>
        <v>102563.35501233461</v>
      </c>
    </row>
    <row r="246" spans="1:33" x14ac:dyDescent="0.55000000000000004">
      <c r="A246" s="11"/>
      <c r="B246" s="11"/>
      <c r="C246" s="11"/>
      <c r="D246" s="11"/>
      <c r="E246" s="11"/>
      <c r="F246" s="11"/>
      <c r="G246" s="11"/>
      <c r="H246" s="11"/>
      <c r="I246" s="11"/>
      <c r="J246" s="21"/>
      <c r="K246" s="21"/>
      <c r="L246" s="57"/>
      <c r="M246" s="57"/>
      <c r="N246" s="63"/>
      <c r="O246" s="57"/>
      <c r="P246" s="57"/>
      <c r="Q246" s="58"/>
      <c r="R246" s="57"/>
      <c r="S246" s="57"/>
      <c r="T246" s="11"/>
      <c r="U246" s="11"/>
      <c r="V246" s="11"/>
      <c r="W246" s="11"/>
      <c r="X246" s="11"/>
      <c r="Y246" s="11"/>
      <c r="Z246" s="11"/>
      <c r="AA246" s="11"/>
      <c r="AB246" s="11"/>
      <c r="AC246" s="60">
        <f t="shared" ref="AC246" si="641">IFERROR(AC245,"")</f>
        <v>14.403453689168009</v>
      </c>
      <c r="AD246" s="61">
        <f t="shared" ref="AD246" si="642">IF(AC246="","",AC246*$G$3+$M$3)</f>
        <v>52982.731554159953</v>
      </c>
      <c r="AE246" s="60">
        <f t="shared" ref="AE246" si="643">IFERROR(AE245,"")</f>
        <v>4.487328997533079</v>
      </c>
      <c r="AF246" s="61">
        <f t="shared" ref="AF246:AG246" si="644">IF($M$18&gt;($M$3-$M$5)/-($G$3-$G$5),"",IF(AE246="","",$P$21))</f>
        <v>18000</v>
      </c>
      <c r="AG246" s="61">
        <f t="shared" si="644"/>
        <v>18000</v>
      </c>
    </row>
    <row r="247" spans="1:33" x14ac:dyDescent="0.55000000000000004">
      <c r="A247" s="11"/>
      <c r="B247" s="11"/>
      <c r="C247" s="11"/>
      <c r="D247" s="11"/>
      <c r="E247" s="11"/>
      <c r="F247" s="11"/>
      <c r="G247" s="11"/>
      <c r="H247" s="11"/>
      <c r="I247" s="11"/>
      <c r="J247" s="21"/>
      <c r="K247" s="21"/>
      <c r="L247" s="57"/>
      <c r="M247" s="57"/>
      <c r="N247" s="63"/>
      <c r="O247" s="57"/>
      <c r="P247" s="57"/>
      <c r="Q247" s="58"/>
      <c r="R247" s="57"/>
      <c r="S247" s="57"/>
      <c r="T247" s="11"/>
      <c r="U247" s="11"/>
      <c r="V247" s="11"/>
      <c r="W247" s="11"/>
      <c r="X247" s="11"/>
      <c r="Y247" s="11"/>
      <c r="Z247" s="11"/>
      <c r="AA247" s="11"/>
      <c r="AB247" s="11"/>
      <c r="AC247" s="60">
        <f>IF($M$18&gt;($M$3-$M$5)/-($G$3-$G$5),AC246+($M$18-($M$3-$M$5)/-($G$3-$G$5))/342,IFERROR(IF(AC246+((($M$3-$M$5)/($G$3-$G$5)*-1)-$M$18)/343&gt;($M$3-$M$5)/-($G$3-$G$5),MAX($AC$31:AC246),AC246+((($M$3-$M$5)/($G$3-$G$5)*-1))/343),MAX($AC$31:AC246)))</f>
        <v>14.403453689168009</v>
      </c>
      <c r="AD247" s="61">
        <f t="shared" ref="AD247" si="645">IF(AC247="","",AC247*$G$5+$M$5)</f>
        <v>53227.629513344073</v>
      </c>
      <c r="AE247" s="60">
        <f>IF($M$18&gt;($M$3-$M$5)/-($G$3-$G$5),"",IFERROR(IF(AE246+(($M$3-$M$5)/($G$3-$G$5)*-1)/343&gt;$AC$24,MAX($AE$31:AE246),AE246+((($M$3-$M$5)/($G$3-$G$5)*-1))/343),MAX($AE$31:AE246)))</f>
        <v>4.5292666517156315</v>
      </c>
      <c r="AF247" s="61">
        <f t="shared" si="591"/>
        <v>-25765.86678627495</v>
      </c>
      <c r="AG247" s="61">
        <f t="shared" ref="AG247" si="646">IF($M$18&gt;($M$3-$M$5)/-($G$3-$G$5),"",IF(AE247="","",AE247*$G$3+$M$3))</f>
        <v>102353.66674142184</v>
      </c>
    </row>
    <row r="248" spans="1:33" x14ac:dyDescent="0.55000000000000004">
      <c r="A248" s="11"/>
      <c r="B248" s="11"/>
      <c r="C248" s="11"/>
      <c r="D248" s="11"/>
      <c r="E248" s="11"/>
      <c r="F248" s="11"/>
      <c r="G248" s="11"/>
      <c r="H248" s="11"/>
      <c r="I248" s="11"/>
      <c r="J248" s="21"/>
      <c r="K248" s="21"/>
      <c r="L248" s="57"/>
      <c r="M248" s="57"/>
      <c r="N248" s="63"/>
      <c r="O248" s="57"/>
      <c r="P248" s="57"/>
      <c r="Q248" s="58"/>
      <c r="R248" s="57"/>
      <c r="S248" s="57"/>
      <c r="T248" s="11"/>
      <c r="U248" s="11"/>
      <c r="V248" s="11"/>
      <c r="W248" s="11"/>
      <c r="X248" s="11"/>
      <c r="Y248" s="11"/>
      <c r="Z248" s="11"/>
      <c r="AA248" s="11"/>
      <c r="AB248" s="11"/>
      <c r="AC248" s="60">
        <f t="shared" ref="AC248" si="647">IFERROR(AC247,"")</f>
        <v>14.403453689168009</v>
      </c>
      <c r="AD248" s="61">
        <f t="shared" ref="AD248" si="648">IF(AC248="","",AC248*$G$3+$M$3)</f>
        <v>52982.731554159953</v>
      </c>
      <c r="AE248" s="60">
        <f t="shared" ref="AE248" si="649">IFERROR(AE247,"")</f>
        <v>4.5292666517156315</v>
      </c>
      <c r="AF248" s="61">
        <f t="shared" ref="AF248:AG248" si="650">IF($M$18&gt;($M$3-$M$5)/-($G$3-$G$5),"",IF(AE248="","",$P$21))</f>
        <v>18000</v>
      </c>
      <c r="AG248" s="61">
        <f t="shared" si="650"/>
        <v>18000</v>
      </c>
    </row>
    <row r="249" spans="1:33" x14ac:dyDescent="0.55000000000000004">
      <c r="A249" s="11"/>
      <c r="B249" s="11"/>
      <c r="C249" s="11"/>
      <c r="D249" s="11"/>
      <c r="E249" s="11"/>
      <c r="F249" s="11"/>
      <c r="G249" s="11"/>
      <c r="H249" s="11"/>
      <c r="I249" s="11"/>
      <c r="J249" s="21"/>
      <c r="K249" s="21"/>
      <c r="L249" s="57"/>
      <c r="M249" s="57"/>
      <c r="N249" s="63"/>
      <c r="O249" s="57"/>
      <c r="P249" s="57"/>
      <c r="Q249" s="58"/>
      <c r="R249" s="57"/>
      <c r="S249" s="57"/>
      <c r="T249" s="11"/>
      <c r="U249" s="11"/>
      <c r="V249" s="11"/>
      <c r="W249" s="11"/>
      <c r="X249" s="11"/>
      <c r="Y249" s="11"/>
      <c r="Z249" s="11"/>
      <c r="AA249" s="11"/>
      <c r="AB249" s="11"/>
      <c r="AC249" s="60">
        <f>IF($M$18&gt;($M$3-$M$5)/-($G$3-$G$5),AC248+($M$18-($M$3-$M$5)/-($G$3-$G$5))/342,IFERROR(IF(AC248+((($M$3-$M$5)/($G$3-$G$5)*-1)-$M$18)/343&gt;($M$3-$M$5)/-($G$3-$G$5),MAX($AC$31:AC248),AC248+((($M$3-$M$5)/($G$3-$G$5)*-1))/343),MAX($AC$31:AC248)))</f>
        <v>14.403453689168009</v>
      </c>
      <c r="AD249" s="61">
        <f t="shared" ref="AD249" si="651">IF(AC249="","",AC249*$G$5+$M$5)</f>
        <v>53227.629513344073</v>
      </c>
      <c r="AE249" s="60">
        <f>IF($M$18&gt;($M$3-$M$5)/-($G$3-$G$5),"",IFERROR(IF(AE248+(($M$3-$M$5)/($G$3-$G$5)*-1)/343&gt;$AC$24,MAX($AE$31:AE248),AE248+((($M$3-$M$5)/($G$3-$G$5)*-1))/343),MAX($AE$31:AE248)))</f>
        <v>4.5712043058981839</v>
      </c>
      <c r="AF249" s="61">
        <f t="shared" si="591"/>
        <v>-25430.365552814532</v>
      </c>
      <c r="AG249" s="61">
        <f t="shared" ref="AG249" si="652">IF($M$18&gt;($M$3-$M$5)/-($G$3-$G$5),"",IF(AE249="","",AE249*$G$3+$M$3))</f>
        <v>102143.97847050909</v>
      </c>
    </row>
    <row r="250" spans="1:33" x14ac:dyDescent="0.55000000000000004">
      <c r="A250" s="11"/>
      <c r="B250" s="11"/>
      <c r="C250" s="11"/>
      <c r="D250" s="11"/>
      <c r="E250" s="11"/>
      <c r="F250" s="11"/>
      <c r="G250" s="11"/>
      <c r="H250" s="11"/>
      <c r="I250" s="11"/>
      <c r="J250" s="21"/>
      <c r="K250" s="21"/>
      <c r="L250" s="57"/>
      <c r="M250" s="57"/>
      <c r="N250" s="63"/>
      <c r="O250" s="57"/>
      <c r="P250" s="57"/>
      <c r="Q250" s="58"/>
      <c r="R250" s="57"/>
      <c r="S250" s="57"/>
      <c r="T250" s="11"/>
      <c r="U250" s="11"/>
      <c r="V250" s="11"/>
      <c r="W250" s="11"/>
      <c r="X250" s="11"/>
      <c r="Y250" s="11"/>
      <c r="Z250" s="11"/>
      <c r="AA250" s="11"/>
      <c r="AB250" s="11"/>
      <c r="AC250" s="60">
        <f t="shared" ref="AC250" si="653">IFERROR(AC249,"")</f>
        <v>14.403453689168009</v>
      </c>
      <c r="AD250" s="61">
        <f t="shared" ref="AD250" si="654">IF(AC250="","",AC250*$G$3+$M$3)</f>
        <v>52982.731554159953</v>
      </c>
      <c r="AE250" s="60">
        <f t="shared" ref="AE250" si="655">IFERROR(AE249,"")</f>
        <v>4.5712043058981839</v>
      </c>
      <c r="AF250" s="61">
        <f t="shared" ref="AF250:AG250" si="656">IF($M$18&gt;($M$3-$M$5)/-($G$3-$G$5),"",IF(AE250="","",$P$21))</f>
        <v>18000</v>
      </c>
      <c r="AG250" s="61">
        <f t="shared" si="656"/>
        <v>18000</v>
      </c>
    </row>
    <row r="251" spans="1:33" x14ac:dyDescent="0.55000000000000004">
      <c r="A251" s="11"/>
      <c r="B251" s="11"/>
      <c r="C251" s="11"/>
      <c r="D251" s="11"/>
      <c r="E251" s="11"/>
      <c r="F251" s="11"/>
      <c r="G251" s="11"/>
      <c r="H251" s="11"/>
      <c r="I251" s="11"/>
      <c r="J251" s="21"/>
      <c r="K251" s="21"/>
      <c r="L251" s="57"/>
      <c r="M251" s="57"/>
      <c r="N251" s="63"/>
      <c r="O251" s="57"/>
      <c r="P251" s="57"/>
      <c r="Q251" s="58"/>
      <c r="R251" s="57"/>
      <c r="S251" s="57"/>
      <c r="T251" s="11"/>
      <c r="U251" s="11"/>
      <c r="V251" s="11"/>
      <c r="W251" s="11"/>
      <c r="X251" s="11"/>
      <c r="Y251" s="11"/>
      <c r="Z251" s="11"/>
      <c r="AA251" s="11"/>
      <c r="AB251" s="11"/>
      <c r="AC251" s="60">
        <f>IF($M$18&gt;($M$3-$M$5)/-($G$3-$G$5),AC250+($M$18-($M$3-$M$5)/-($G$3-$G$5))/342,IFERROR(IF(AC250+((($M$3-$M$5)/($G$3-$G$5)*-1)-$M$18)/343&gt;($M$3-$M$5)/-($G$3-$G$5),MAX($AC$31:AC250),AC250+((($M$3-$M$5)/($G$3-$G$5)*-1))/343),MAX($AC$31:AC250)))</f>
        <v>14.403453689168009</v>
      </c>
      <c r="AD251" s="61">
        <f t="shared" ref="AD251" si="657">IF(AC251="","",AC251*$G$5+$M$5)</f>
        <v>53227.629513344073</v>
      </c>
      <c r="AE251" s="60">
        <f>IF($M$18&gt;($M$3-$M$5)/-($G$3-$G$5),"",IFERROR(IF(AE250+(($M$3-$M$5)/($G$3-$G$5)*-1)/343&gt;$AC$24,MAX($AE$31:AE250),AE250+((($M$3-$M$5)/($G$3-$G$5)*-1))/343),MAX($AE$31:AE250)))</f>
        <v>4.6131419600807364</v>
      </c>
      <c r="AF251" s="61">
        <f t="shared" si="591"/>
        <v>-25094.864319354107</v>
      </c>
      <c r="AG251" s="61">
        <f t="shared" ref="AG251" si="658">IF($M$18&gt;($M$3-$M$5)/-($G$3-$G$5),"",IF(AE251="","",AE251*$G$3+$M$3))</f>
        <v>101934.29019959632</v>
      </c>
    </row>
    <row r="252" spans="1:33" x14ac:dyDescent="0.55000000000000004">
      <c r="A252" s="11"/>
      <c r="B252" s="11"/>
      <c r="C252" s="11"/>
      <c r="D252" s="11"/>
      <c r="E252" s="11"/>
      <c r="F252" s="11"/>
      <c r="G252" s="11"/>
      <c r="H252" s="11"/>
      <c r="I252" s="11"/>
      <c r="J252" s="21"/>
      <c r="K252" s="21"/>
      <c r="L252" s="57"/>
      <c r="M252" s="57"/>
      <c r="N252" s="63"/>
      <c r="O252" s="57"/>
      <c r="P252" s="57"/>
      <c r="Q252" s="58"/>
      <c r="R252" s="57"/>
      <c r="S252" s="57"/>
      <c r="T252" s="11"/>
      <c r="U252" s="11"/>
      <c r="V252" s="11"/>
      <c r="W252" s="11"/>
      <c r="X252" s="11"/>
      <c r="Y252" s="11"/>
      <c r="Z252" s="11"/>
      <c r="AA252" s="11"/>
      <c r="AB252" s="11"/>
      <c r="AC252" s="60">
        <f t="shared" ref="AC252" si="659">IFERROR(AC251,"")</f>
        <v>14.403453689168009</v>
      </c>
      <c r="AD252" s="61">
        <f t="shared" ref="AD252" si="660">IF(AC252="","",AC252*$G$3+$M$3)</f>
        <v>52982.731554159953</v>
      </c>
      <c r="AE252" s="60">
        <f t="shared" ref="AE252" si="661">IFERROR(AE251,"")</f>
        <v>4.6131419600807364</v>
      </c>
      <c r="AF252" s="61">
        <f t="shared" ref="AF252:AG252" si="662">IF($M$18&gt;($M$3-$M$5)/-($G$3-$G$5),"",IF(AE252="","",$P$21))</f>
        <v>18000</v>
      </c>
      <c r="AG252" s="61">
        <f t="shared" si="662"/>
        <v>18000</v>
      </c>
    </row>
    <row r="253" spans="1:33" x14ac:dyDescent="0.55000000000000004">
      <c r="A253" s="11"/>
      <c r="B253" s="11"/>
      <c r="C253" s="11"/>
      <c r="D253" s="11"/>
      <c r="E253" s="11"/>
      <c r="F253" s="11"/>
      <c r="G253" s="11"/>
      <c r="H253" s="11"/>
      <c r="I253" s="11"/>
      <c r="J253" s="21"/>
      <c r="K253" s="21"/>
      <c r="L253" s="57"/>
      <c r="M253" s="57"/>
      <c r="N253" s="63"/>
      <c r="O253" s="57"/>
      <c r="P253" s="57"/>
      <c r="Q253" s="58"/>
      <c r="R253" s="57"/>
      <c r="S253" s="57"/>
      <c r="T253" s="11"/>
      <c r="U253" s="11"/>
      <c r="V253" s="11"/>
      <c r="W253" s="11"/>
      <c r="X253" s="11"/>
      <c r="Y253" s="11"/>
      <c r="Z253" s="11"/>
      <c r="AA253" s="11"/>
      <c r="AB253" s="11"/>
      <c r="AC253" s="60">
        <f>IF($M$18&gt;($M$3-$M$5)/-($G$3-$G$5),AC252+($M$18-($M$3-$M$5)/-($G$3-$G$5))/342,IFERROR(IF(AC252+((($M$3-$M$5)/($G$3-$G$5)*-1)-$M$18)/343&gt;($M$3-$M$5)/-($G$3-$G$5),MAX($AC$31:AC252),AC252+((($M$3-$M$5)/($G$3-$G$5)*-1))/343),MAX($AC$31:AC252)))</f>
        <v>14.403453689168009</v>
      </c>
      <c r="AD253" s="61">
        <f t="shared" ref="AD253" si="663">IF(AC253="","",AC253*$G$5+$M$5)</f>
        <v>53227.629513344073</v>
      </c>
      <c r="AE253" s="60">
        <f>IF($M$18&gt;($M$3-$M$5)/-($G$3-$G$5),"",IFERROR(IF(AE252+(($M$3-$M$5)/($G$3-$G$5)*-1)/343&gt;$AC$24,MAX($AE$31:AE252),AE252+((($M$3-$M$5)/($G$3-$G$5)*-1))/343),MAX($AE$31:AE252)))</f>
        <v>4.6550796142632889</v>
      </c>
      <c r="AF253" s="61">
        <f t="shared" si="591"/>
        <v>-24759.363085893689</v>
      </c>
      <c r="AG253" s="61">
        <f t="shared" ref="AG253" si="664">IF($M$18&gt;($M$3-$M$5)/-($G$3-$G$5),"",IF(AE253="","",AE253*$G$3+$M$3))</f>
        <v>101724.60192868355</v>
      </c>
    </row>
    <row r="254" spans="1:33" x14ac:dyDescent="0.55000000000000004">
      <c r="A254" s="11"/>
      <c r="B254" s="11"/>
      <c r="C254" s="11"/>
      <c r="D254" s="11"/>
      <c r="E254" s="11"/>
      <c r="F254" s="11"/>
      <c r="G254" s="11"/>
      <c r="H254" s="11"/>
      <c r="I254" s="11"/>
      <c r="J254" s="21"/>
      <c r="K254" s="21"/>
      <c r="L254" s="57"/>
      <c r="M254" s="57"/>
      <c r="N254" s="63"/>
      <c r="O254" s="57"/>
      <c r="P254" s="57"/>
      <c r="Q254" s="58"/>
      <c r="R254" s="57"/>
      <c r="S254" s="57"/>
      <c r="T254" s="11"/>
      <c r="U254" s="11"/>
      <c r="V254" s="11"/>
      <c r="W254" s="11"/>
      <c r="X254" s="11"/>
      <c r="Y254" s="11"/>
      <c r="Z254" s="11"/>
      <c r="AA254" s="11"/>
      <c r="AB254" s="11"/>
      <c r="AC254" s="60">
        <f t="shared" ref="AC254" si="665">IFERROR(AC253,"")</f>
        <v>14.403453689168009</v>
      </c>
      <c r="AD254" s="61">
        <f t="shared" ref="AD254" si="666">IF(AC254="","",AC254*$G$3+$M$3)</f>
        <v>52982.731554159953</v>
      </c>
      <c r="AE254" s="60">
        <f t="shared" ref="AE254" si="667">IFERROR(AE253,"")</f>
        <v>4.6550796142632889</v>
      </c>
      <c r="AF254" s="61">
        <f t="shared" ref="AF254:AG254" si="668">IF($M$18&gt;($M$3-$M$5)/-($G$3-$G$5),"",IF(AE254="","",$P$21))</f>
        <v>18000</v>
      </c>
      <c r="AG254" s="61">
        <f t="shared" si="668"/>
        <v>18000</v>
      </c>
    </row>
    <row r="255" spans="1:33" x14ac:dyDescent="0.55000000000000004">
      <c r="A255" s="11"/>
      <c r="B255" s="11"/>
      <c r="C255" s="11"/>
      <c r="D255" s="11"/>
      <c r="E255" s="11"/>
      <c r="F255" s="11"/>
      <c r="G255" s="11"/>
      <c r="H255" s="11"/>
      <c r="I255" s="11"/>
      <c r="J255" s="21"/>
      <c r="K255" s="21"/>
      <c r="L255" s="57"/>
      <c r="M255" s="57"/>
      <c r="N255" s="63"/>
      <c r="O255" s="57"/>
      <c r="P255" s="57"/>
      <c r="Q255" s="58"/>
      <c r="R255" s="57"/>
      <c r="S255" s="57"/>
      <c r="T255" s="11"/>
      <c r="U255" s="11"/>
      <c r="V255" s="11"/>
      <c r="W255" s="11"/>
      <c r="X255" s="11"/>
      <c r="Y255" s="11"/>
      <c r="Z255" s="11"/>
      <c r="AA255" s="11"/>
      <c r="AB255" s="11"/>
      <c r="AC255" s="60">
        <f>IF($M$18&gt;($M$3-$M$5)/-($G$3-$G$5),AC254+($M$18-($M$3-$M$5)/-($G$3-$G$5))/342,IFERROR(IF(AC254+((($M$3-$M$5)/($G$3-$G$5)*-1)-$M$18)/343&gt;($M$3-$M$5)/-($G$3-$G$5),MAX($AC$31:AC254),AC254+((($M$3-$M$5)/($G$3-$G$5)*-1))/343),MAX($AC$31:AC254)))</f>
        <v>14.403453689168009</v>
      </c>
      <c r="AD255" s="61">
        <f t="shared" ref="AD255" si="669">IF(AC255="","",AC255*$G$5+$M$5)</f>
        <v>53227.629513344073</v>
      </c>
      <c r="AE255" s="60">
        <f>IF($M$18&gt;($M$3-$M$5)/-($G$3-$G$5),"",IFERROR(IF(AE254+(($M$3-$M$5)/($G$3-$G$5)*-1)/343&gt;$AC$24,MAX($AE$31:AE254),AE254+((($M$3-$M$5)/($G$3-$G$5)*-1))/343),MAX($AE$31:AE254)))</f>
        <v>4.6970172684458413</v>
      </c>
      <c r="AF255" s="61">
        <f t="shared" si="591"/>
        <v>-24423.861852433271</v>
      </c>
      <c r="AG255" s="61">
        <f t="shared" ref="AG255" si="670">IF($M$18&gt;($M$3-$M$5)/-($G$3-$G$5),"",IF(AE255="","",AE255*$G$3+$M$3))</f>
        <v>101514.9136577708</v>
      </c>
    </row>
    <row r="256" spans="1:33" x14ac:dyDescent="0.55000000000000004">
      <c r="A256" s="11"/>
      <c r="B256" s="11"/>
      <c r="C256" s="11"/>
      <c r="D256" s="11"/>
      <c r="E256" s="11"/>
      <c r="F256" s="11"/>
      <c r="G256" s="11"/>
      <c r="H256" s="11"/>
      <c r="I256" s="11"/>
      <c r="J256" s="21"/>
      <c r="K256" s="21"/>
      <c r="L256" s="57"/>
      <c r="M256" s="57"/>
      <c r="N256" s="63"/>
      <c r="O256" s="57"/>
      <c r="P256" s="57"/>
      <c r="Q256" s="58"/>
      <c r="R256" s="57"/>
      <c r="S256" s="57"/>
      <c r="T256" s="11"/>
      <c r="U256" s="11"/>
      <c r="V256" s="11"/>
      <c r="W256" s="11"/>
      <c r="X256" s="11"/>
      <c r="Y256" s="11"/>
      <c r="Z256" s="11"/>
      <c r="AA256" s="11"/>
      <c r="AB256" s="11"/>
      <c r="AC256" s="60">
        <f t="shared" ref="AC256" si="671">IFERROR(AC255,"")</f>
        <v>14.403453689168009</v>
      </c>
      <c r="AD256" s="61">
        <f t="shared" ref="AD256" si="672">IF(AC256="","",AC256*$G$3+$M$3)</f>
        <v>52982.731554159953</v>
      </c>
      <c r="AE256" s="60">
        <f t="shared" ref="AE256" si="673">IFERROR(AE255,"")</f>
        <v>4.6970172684458413</v>
      </c>
      <c r="AF256" s="61">
        <f t="shared" ref="AF256:AG256" si="674">IF($M$18&gt;($M$3-$M$5)/-($G$3-$G$5),"",IF(AE256="","",$P$21))</f>
        <v>18000</v>
      </c>
      <c r="AG256" s="61">
        <f t="shared" si="674"/>
        <v>18000</v>
      </c>
    </row>
    <row r="257" spans="1:33" x14ac:dyDescent="0.55000000000000004">
      <c r="A257" s="11"/>
      <c r="B257" s="11"/>
      <c r="C257" s="11"/>
      <c r="D257" s="11"/>
      <c r="E257" s="11"/>
      <c r="F257" s="11"/>
      <c r="G257" s="11"/>
      <c r="H257" s="11"/>
      <c r="I257" s="11"/>
      <c r="J257" s="21"/>
      <c r="K257" s="21"/>
      <c r="L257" s="57"/>
      <c r="M257" s="57"/>
      <c r="N257" s="63"/>
      <c r="O257" s="57"/>
      <c r="P257" s="57"/>
      <c r="Q257" s="58"/>
      <c r="R257" s="57"/>
      <c r="S257" s="57"/>
      <c r="T257" s="11"/>
      <c r="U257" s="11"/>
      <c r="V257" s="11"/>
      <c r="W257" s="11"/>
      <c r="X257" s="11"/>
      <c r="Y257" s="11"/>
      <c r="Z257" s="11"/>
      <c r="AA257" s="11"/>
      <c r="AB257" s="11"/>
      <c r="AC257" s="60">
        <f>IF($M$18&gt;($M$3-$M$5)/-($G$3-$G$5),AC256+($M$18-($M$3-$M$5)/-($G$3-$G$5))/342,IFERROR(IF(AC256+((($M$3-$M$5)/($G$3-$G$5)*-1)-$M$18)/343&gt;($M$3-$M$5)/-($G$3-$G$5),MAX($AC$31:AC256),AC256+((($M$3-$M$5)/($G$3-$G$5)*-1))/343),MAX($AC$31:AC256)))</f>
        <v>14.403453689168009</v>
      </c>
      <c r="AD257" s="61">
        <f t="shared" ref="AD257" si="675">IF(AC257="","",AC257*$G$5+$M$5)</f>
        <v>53227.629513344073</v>
      </c>
      <c r="AE257" s="60">
        <f>IF($M$18&gt;($M$3-$M$5)/-($G$3-$G$5),"",IFERROR(IF(AE256+(($M$3-$M$5)/($G$3-$G$5)*-1)/343&gt;$AC$24,MAX($AE$31:AE256),AE256+((($M$3-$M$5)/($G$3-$G$5)*-1))/343),MAX($AE$31:AE256)))</f>
        <v>4.7389549226283938</v>
      </c>
      <c r="AF257" s="61">
        <f t="shared" si="591"/>
        <v>-24088.360618972853</v>
      </c>
      <c r="AG257" s="61">
        <f t="shared" ref="AG257" si="676">IF($M$18&gt;($M$3-$M$5)/-($G$3-$G$5),"",IF(AE257="","",AE257*$G$3+$M$3))</f>
        <v>101305.22538685803</v>
      </c>
    </row>
    <row r="258" spans="1:33" x14ac:dyDescent="0.55000000000000004">
      <c r="A258" s="11"/>
      <c r="B258" s="11"/>
      <c r="C258" s="11"/>
      <c r="D258" s="11"/>
      <c r="E258" s="11"/>
      <c r="F258" s="11"/>
      <c r="G258" s="11"/>
      <c r="H258" s="11"/>
      <c r="I258" s="11"/>
      <c r="J258" s="21"/>
      <c r="K258" s="21"/>
      <c r="L258" s="57"/>
      <c r="M258" s="57"/>
      <c r="N258" s="63"/>
      <c r="O258" s="57"/>
      <c r="P258" s="57"/>
      <c r="Q258" s="58"/>
      <c r="R258" s="57"/>
      <c r="S258" s="57"/>
      <c r="T258" s="11"/>
      <c r="U258" s="11"/>
      <c r="V258" s="11"/>
      <c r="W258" s="11"/>
      <c r="X258" s="11"/>
      <c r="Y258" s="11"/>
      <c r="Z258" s="11"/>
      <c r="AA258" s="11"/>
      <c r="AB258" s="11"/>
      <c r="AC258" s="60">
        <f t="shared" ref="AC258" si="677">IFERROR(AC257,"")</f>
        <v>14.403453689168009</v>
      </c>
      <c r="AD258" s="61">
        <f t="shared" ref="AD258" si="678">IF(AC258="","",AC258*$G$3+$M$3)</f>
        <v>52982.731554159953</v>
      </c>
      <c r="AE258" s="60">
        <f t="shared" ref="AE258" si="679">IFERROR(AE257,"")</f>
        <v>4.7389549226283938</v>
      </c>
      <c r="AF258" s="61">
        <f t="shared" ref="AF258:AG258" si="680">IF($M$18&gt;($M$3-$M$5)/-($G$3-$G$5),"",IF(AE258="","",$P$21))</f>
        <v>18000</v>
      </c>
      <c r="AG258" s="61">
        <f t="shared" si="680"/>
        <v>18000</v>
      </c>
    </row>
    <row r="259" spans="1:33" x14ac:dyDescent="0.55000000000000004">
      <c r="A259" s="11"/>
      <c r="B259" s="11"/>
      <c r="C259" s="11"/>
      <c r="D259" s="11"/>
      <c r="E259" s="11"/>
      <c r="F259" s="11"/>
      <c r="G259" s="11"/>
      <c r="H259" s="11"/>
      <c r="I259" s="11"/>
      <c r="J259" s="21"/>
      <c r="K259" s="21"/>
      <c r="L259" s="57"/>
      <c r="M259" s="57"/>
      <c r="N259" s="63"/>
      <c r="O259" s="57"/>
      <c r="P259" s="57"/>
      <c r="Q259" s="58"/>
      <c r="R259" s="57"/>
      <c r="S259" s="57"/>
      <c r="T259" s="11"/>
      <c r="U259" s="11"/>
      <c r="V259" s="11"/>
      <c r="W259" s="11"/>
      <c r="X259" s="11"/>
      <c r="Y259" s="11"/>
      <c r="Z259" s="11"/>
      <c r="AA259" s="11"/>
      <c r="AB259" s="11"/>
      <c r="AC259" s="60">
        <f>IF($M$18&gt;($M$3-$M$5)/-($G$3-$G$5),AC258+($M$18-($M$3-$M$5)/-($G$3-$G$5))/342,IFERROR(IF(AC258+((($M$3-$M$5)/($G$3-$G$5)*-1)-$M$18)/343&gt;($M$3-$M$5)/-($G$3-$G$5),MAX($AC$31:AC258),AC258+((($M$3-$M$5)/($G$3-$G$5)*-1))/343),MAX($AC$31:AC258)))</f>
        <v>14.403453689168009</v>
      </c>
      <c r="AD259" s="61">
        <f t="shared" ref="AD259" si="681">IF(AC259="","",AC259*$G$5+$M$5)</f>
        <v>53227.629513344073</v>
      </c>
      <c r="AE259" s="60">
        <f>IF($M$18&gt;($M$3-$M$5)/-($G$3-$G$5),"",IFERROR(IF(AE258+(($M$3-$M$5)/($G$3-$G$5)*-1)/343&gt;$AC$24,MAX($AE$31:AE258),AE258+((($M$3-$M$5)/($G$3-$G$5)*-1))/343),MAX($AE$31:AE258)))</f>
        <v>4.7808925768109463</v>
      </c>
      <c r="AF259" s="61">
        <f t="shared" si="591"/>
        <v>-23752.859385512427</v>
      </c>
      <c r="AG259" s="61">
        <f t="shared" ref="AG259" si="682">IF($M$18&gt;($M$3-$M$5)/-($G$3-$G$5),"",IF(AE259="","",AE259*$G$3+$M$3))</f>
        <v>101095.53711594528</v>
      </c>
    </row>
    <row r="260" spans="1:33" x14ac:dyDescent="0.55000000000000004">
      <c r="A260" s="11"/>
      <c r="B260" s="11"/>
      <c r="C260" s="11"/>
      <c r="D260" s="11"/>
      <c r="E260" s="11"/>
      <c r="F260" s="11"/>
      <c r="G260" s="11"/>
      <c r="H260" s="11"/>
      <c r="I260" s="11"/>
      <c r="J260" s="21"/>
      <c r="K260" s="21"/>
      <c r="L260" s="57"/>
      <c r="M260" s="57"/>
      <c r="N260" s="63"/>
      <c r="O260" s="57"/>
      <c r="P260" s="57"/>
      <c r="Q260" s="58"/>
      <c r="R260" s="57"/>
      <c r="S260" s="57"/>
      <c r="T260" s="11"/>
      <c r="U260" s="11"/>
      <c r="V260" s="11"/>
      <c r="W260" s="11"/>
      <c r="X260" s="11"/>
      <c r="Y260" s="11"/>
      <c r="Z260" s="11"/>
      <c r="AA260" s="11"/>
      <c r="AB260" s="11"/>
      <c r="AC260" s="60">
        <f t="shared" ref="AC260" si="683">IFERROR(AC259,"")</f>
        <v>14.403453689168009</v>
      </c>
      <c r="AD260" s="61">
        <f t="shared" ref="AD260" si="684">IF(AC260="","",AC260*$G$3+$M$3)</f>
        <v>52982.731554159953</v>
      </c>
      <c r="AE260" s="60">
        <f t="shared" ref="AE260" si="685">IFERROR(AE259,"")</f>
        <v>4.7808925768109463</v>
      </c>
      <c r="AF260" s="61">
        <f t="shared" ref="AF260:AG260" si="686">IF($M$18&gt;($M$3-$M$5)/-($G$3-$G$5),"",IF(AE260="","",$P$21))</f>
        <v>18000</v>
      </c>
      <c r="AG260" s="61">
        <f t="shared" si="686"/>
        <v>18000</v>
      </c>
    </row>
    <row r="261" spans="1:33" x14ac:dyDescent="0.55000000000000004">
      <c r="A261" s="11"/>
      <c r="B261" s="11"/>
      <c r="C261" s="11"/>
      <c r="D261" s="11"/>
      <c r="E261" s="11"/>
      <c r="F261" s="11"/>
      <c r="G261" s="11"/>
      <c r="H261" s="11"/>
      <c r="I261" s="11"/>
      <c r="J261" s="21"/>
      <c r="K261" s="21"/>
      <c r="L261" s="57"/>
      <c r="M261" s="57"/>
      <c r="N261" s="63"/>
      <c r="O261" s="57"/>
      <c r="P261" s="57"/>
      <c r="Q261" s="58"/>
      <c r="R261" s="57"/>
      <c r="S261" s="57"/>
      <c r="T261" s="11"/>
      <c r="U261" s="11"/>
      <c r="V261" s="11"/>
      <c r="W261" s="11"/>
      <c r="X261" s="11"/>
      <c r="Y261" s="11"/>
      <c r="Z261" s="11"/>
      <c r="AA261" s="11"/>
      <c r="AB261" s="11"/>
      <c r="AC261" s="60">
        <f>IF($M$18&gt;($M$3-$M$5)/-($G$3-$G$5),AC260+($M$18-($M$3-$M$5)/-($G$3-$G$5))/342,IFERROR(IF(AC260+((($M$3-$M$5)/($G$3-$G$5)*-1)-$M$18)/343&gt;($M$3-$M$5)/-($G$3-$G$5),MAX($AC$31:AC260),AC260+((($M$3-$M$5)/($G$3-$G$5)*-1))/343),MAX($AC$31:AC260)))</f>
        <v>14.403453689168009</v>
      </c>
      <c r="AD261" s="61">
        <f t="shared" ref="AD261" si="687">IF(AC261="","",AC261*$G$5+$M$5)</f>
        <v>53227.629513344073</v>
      </c>
      <c r="AE261" s="60">
        <f>IF($M$18&gt;($M$3-$M$5)/-($G$3-$G$5),"",IFERROR(IF(AE260+(($M$3-$M$5)/($G$3-$G$5)*-1)/343&gt;$AC$24,MAX($AE$31:AE260),AE260+((($M$3-$M$5)/($G$3-$G$5)*-1))/343),MAX($AE$31:AE260)))</f>
        <v>4.8228302309934987</v>
      </c>
      <c r="AF261" s="61">
        <f t="shared" si="591"/>
        <v>-23417.358152052009</v>
      </c>
      <c r="AG261" s="61">
        <f t="shared" ref="AG261" si="688">IF($M$18&gt;($M$3-$M$5)/-($G$3-$G$5),"",IF(AE261="","",AE261*$G$3+$M$3))</f>
        <v>100885.84884503251</v>
      </c>
    </row>
    <row r="262" spans="1:33" x14ac:dyDescent="0.55000000000000004">
      <c r="A262" s="11"/>
      <c r="B262" s="11"/>
      <c r="C262" s="11"/>
      <c r="D262" s="11"/>
      <c r="E262" s="11"/>
      <c r="F262" s="11"/>
      <c r="G262" s="11"/>
      <c r="H262" s="11"/>
      <c r="I262" s="11"/>
      <c r="J262" s="21"/>
      <c r="K262" s="21"/>
      <c r="L262" s="57"/>
      <c r="M262" s="57"/>
      <c r="N262" s="63"/>
      <c r="O262" s="57"/>
      <c r="P262" s="57"/>
      <c r="Q262" s="58"/>
      <c r="R262" s="57"/>
      <c r="S262" s="57"/>
      <c r="T262" s="11"/>
      <c r="U262" s="11"/>
      <c r="V262" s="11"/>
      <c r="W262" s="11"/>
      <c r="X262" s="11"/>
      <c r="Y262" s="11"/>
      <c r="Z262" s="11"/>
      <c r="AA262" s="11"/>
      <c r="AB262" s="11"/>
      <c r="AC262" s="60">
        <f t="shared" ref="AC262" si="689">IFERROR(AC261,"")</f>
        <v>14.403453689168009</v>
      </c>
      <c r="AD262" s="61">
        <f t="shared" ref="AD262" si="690">IF(AC262="","",AC262*$G$3+$M$3)</f>
        <v>52982.731554159953</v>
      </c>
      <c r="AE262" s="60">
        <f t="shared" ref="AE262" si="691">IFERROR(AE261,"")</f>
        <v>4.8228302309934987</v>
      </c>
      <c r="AF262" s="61">
        <f t="shared" ref="AF262:AG262" si="692">IF($M$18&gt;($M$3-$M$5)/-($G$3-$G$5),"",IF(AE262="","",$P$21))</f>
        <v>18000</v>
      </c>
      <c r="AG262" s="61">
        <f t="shared" si="692"/>
        <v>18000</v>
      </c>
    </row>
    <row r="263" spans="1:33" x14ac:dyDescent="0.55000000000000004">
      <c r="A263" s="11"/>
      <c r="B263" s="11"/>
      <c r="C263" s="11"/>
      <c r="D263" s="11"/>
      <c r="E263" s="11"/>
      <c r="F263" s="11"/>
      <c r="G263" s="11"/>
      <c r="H263" s="11"/>
      <c r="I263" s="11"/>
      <c r="J263" s="21"/>
      <c r="K263" s="21"/>
      <c r="L263" s="57"/>
      <c r="M263" s="57"/>
      <c r="N263" s="63"/>
      <c r="O263" s="57"/>
      <c r="P263" s="57"/>
      <c r="Q263" s="58"/>
      <c r="R263" s="57"/>
      <c r="S263" s="57"/>
      <c r="T263" s="11"/>
      <c r="U263" s="11"/>
      <c r="V263" s="11"/>
      <c r="W263" s="11"/>
      <c r="X263" s="11"/>
      <c r="Y263" s="11"/>
      <c r="Z263" s="11"/>
      <c r="AA263" s="11"/>
      <c r="AB263" s="11"/>
      <c r="AC263" s="60">
        <f>IF($M$18&gt;($M$3-$M$5)/-($G$3-$G$5),AC262+($M$18-($M$3-$M$5)/-($G$3-$G$5))/342,IFERROR(IF(AC262+((($M$3-$M$5)/($G$3-$G$5)*-1)-$M$18)/343&gt;($M$3-$M$5)/-($G$3-$G$5),MAX($AC$31:AC262),AC262+((($M$3-$M$5)/($G$3-$G$5)*-1))/343),MAX($AC$31:AC262)))</f>
        <v>14.403453689168009</v>
      </c>
      <c r="AD263" s="61">
        <f t="shared" ref="AD263" si="693">IF(AC263="","",AC263*$G$5+$M$5)</f>
        <v>53227.629513344073</v>
      </c>
      <c r="AE263" s="60">
        <f>IF($M$18&gt;($M$3-$M$5)/-($G$3-$G$5),"",IFERROR(IF(AE262+(($M$3-$M$5)/($G$3-$G$5)*-1)/343&gt;$AC$24,MAX($AE$31:AE262),AE262+((($M$3-$M$5)/($G$3-$G$5)*-1))/343),MAX($AE$31:AE262)))</f>
        <v>4.8647678851760512</v>
      </c>
      <c r="AF263" s="61">
        <f t="shared" si="591"/>
        <v>-23081.856918591591</v>
      </c>
      <c r="AG263" s="61">
        <f t="shared" ref="AG263" si="694">IF($M$18&gt;($M$3-$M$5)/-($G$3-$G$5),"",IF(AE263="","",AE263*$G$3+$M$3))</f>
        <v>100676.16057411974</v>
      </c>
    </row>
    <row r="264" spans="1:33" x14ac:dyDescent="0.55000000000000004">
      <c r="A264" s="11"/>
      <c r="B264" s="11"/>
      <c r="C264" s="11"/>
      <c r="D264" s="11"/>
      <c r="E264" s="11"/>
      <c r="F264" s="11"/>
      <c r="G264" s="11"/>
      <c r="H264" s="11"/>
      <c r="I264" s="11"/>
      <c r="J264" s="21"/>
      <c r="K264" s="21"/>
      <c r="L264" s="57"/>
      <c r="M264" s="57"/>
      <c r="N264" s="63"/>
      <c r="O264" s="57"/>
      <c r="P264" s="57"/>
      <c r="Q264" s="58"/>
      <c r="R264" s="57"/>
      <c r="S264" s="57"/>
      <c r="T264" s="11"/>
      <c r="U264" s="11"/>
      <c r="V264" s="11"/>
      <c r="W264" s="11"/>
      <c r="X264" s="11"/>
      <c r="Y264" s="11"/>
      <c r="Z264" s="11"/>
      <c r="AA264" s="11"/>
      <c r="AB264" s="11"/>
      <c r="AC264" s="60">
        <f t="shared" ref="AC264" si="695">IFERROR(AC263,"")</f>
        <v>14.403453689168009</v>
      </c>
      <c r="AD264" s="61">
        <f t="shared" ref="AD264" si="696">IF(AC264="","",AC264*$G$3+$M$3)</f>
        <v>52982.731554159953</v>
      </c>
      <c r="AE264" s="60">
        <f t="shared" ref="AE264" si="697">IFERROR(AE263,"")</f>
        <v>4.8647678851760512</v>
      </c>
      <c r="AF264" s="61">
        <f t="shared" ref="AF264:AG264" si="698">IF($M$18&gt;($M$3-$M$5)/-($G$3-$G$5),"",IF(AE264="","",$P$21))</f>
        <v>18000</v>
      </c>
      <c r="AG264" s="61">
        <f t="shared" si="698"/>
        <v>18000</v>
      </c>
    </row>
    <row r="265" spans="1:33" x14ac:dyDescent="0.55000000000000004">
      <c r="A265" s="11"/>
      <c r="B265" s="11"/>
      <c r="C265" s="11"/>
      <c r="D265" s="11"/>
      <c r="E265" s="11"/>
      <c r="F265" s="11"/>
      <c r="G265" s="11"/>
      <c r="H265" s="11"/>
      <c r="I265" s="11"/>
      <c r="J265" s="21"/>
      <c r="K265" s="21"/>
      <c r="L265" s="57"/>
      <c r="M265" s="57"/>
      <c r="N265" s="63"/>
      <c r="O265" s="57"/>
      <c r="P265" s="57"/>
      <c r="Q265" s="58"/>
      <c r="R265" s="57"/>
      <c r="S265" s="57"/>
      <c r="T265" s="11"/>
      <c r="U265" s="11"/>
      <c r="V265" s="11"/>
      <c r="W265" s="11"/>
      <c r="X265" s="11"/>
      <c r="Y265" s="11"/>
      <c r="Z265" s="11"/>
      <c r="AA265" s="11"/>
      <c r="AB265" s="11"/>
      <c r="AC265" s="60">
        <f>IF($M$18&gt;($M$3-$M$5)/-($G$3-$G$5),AC264+($M$18-($M$3-$M$5)/-($G$3-$G$5))/342,IFERROR(IF(AC264+((($M$3-$M$5)/($G$3-$G$5)*-1)-$M$18)/343&gt;($M$3-$M$5)/-($G$3-$G$5),MAX($AC$31:AC264),AC264+((($M$3-$M$5)/($G$3-$G$5)*-1))/343),MAX($AC$31:AC264)))</f>
        <v>14.403453689168009</v>
      </c>
      <c r="AD265" s="61">
        <f t="shared" ref="AD265" si="699">IF(AC265="","",AC265*$G$5+$M$5)</f>
        <v>53227.629513344073</v>
      </c>
      <c r="AE265" s="60">
        <f>IF($M$18&gt;($M$3-$M$5)/-($G$3-$G$5),"",IFERROR(IF(AE264+(($M$3-$M$5)/($G$3-$G$5)*-1)/343&gt;$AC$24,MAX($AE$31:AE264),AE264+((($M$3-$M$5)/($G$3-$G$5)*-1))/343),MAX($AE$31:AE264)))</f>
        <v>4.9067055393586037</v>
      </c>
      <c r="AF265" s="61">
        <f t="shared" si="591"/>
        <v>-22746.355685131173</v>
      </c>
      <c r="AG265" s="61">
        <f t="shared" ref="AG265" si="700">IF($M$18&gt;($M$3-$M$5)/-($G$3-$G$5),"",IF(AE265="","",AE265*$G$3+$M$3))</f>
        <v>100466.47230320697</v>
      </c>
    </row>
    <row r="266" spans="1:33" x14ac:dyDescent="0.55000000000000004">
      <c r="A266" s="11"/>
      <c r="B266" s="11"/>
      <c r="C266" s="11"/>
      <c r="D266" s="11"/>
      <c r="E266" s="11"/>
      <c r="F266" s="11"/>
      <c r="G266" s="11"/>
      <c r="H266" s="11"/>
      <c r="I266" s="11"/>
      <c r="J266" s="21"/>
      <c r="K266" s="21"/>
      <c r="L266" s="57"/>
      <c r="M266" s="57"/>
      <c r="N266" s="63"/>
      <c r="O266" s="57"/>
      <c r="P266" s="57"/>
      <c r="Q266" s="58"/>
      <c r="R266" s="57"/>
      <c r="S266" s="57"/>
      <c r="T266" s="11"/>
      <c r="U266" s="11"/>
      <c r="V266" s="11"/>
      <c r="W266" s="11"/>
      <c r="X266" s="11"/>
      <c r="Y266" s="11"/>
      <c r="Z266" s="11"/>
      <c r="AA266" s="11"/>
      <c r="AB266" s="11"/>
      <c r="AC266" s="60">
        <f t="shared" ref="AC266" si="701">IFERROR(AC265,"")</f>
        <v>14.403453689168009</v>
      </c>
      <c r="AD266" s="61">
        <f t="shared" ref="AD266" si="702">IF(AC266="","",AC266*$G$3+$M$3)</f>
        <v>52982.731554159953</v>
      </c>
      <c r="AE266" s="60">
        <f t="shared" ref="AE266" si="703">IFERROR(AE265,"")</f>
        <v>4.9067055393586037</v>
      </c>
      <c r="AF266" s="61">
        <f t="shared" ref="AF266:AG266" si="704">IF($M$18&gt;($M$3-$M$5)/-($G$3-$G$5),"",IF(AE266="","",$P$21))</f>
        <v>18000</v>
      </c>
      <c r="AG266" s="61">
        <f t="shared" si="704"/>
        <v>18000</v>
      </c>
    </row>
    <row r="267" spans="1:33" x14ac:dyDescent="0.55000000000000004">
      <c r="A267" s="11"/>
      <c r="B267" s="11"/>
      <c r="C267" s="11"/>
      <c r="D267" s="11"/>
      <c r="E267" s="11"/>
      <c r="F267" s="11"/>
      <c r="G267" s="11"/>
      <c r="H267" s="11"/>
      <c r="I267" s="11"/>
      <c r="J267" s="21"/>
      <c r="K267" s="21"/>
      <c r="L267" s="57"/>
      <c r="M267" s="57"/>
      <c r="N267" s="63"/>
      <c r="O267" s="57"/>
      <c r="P267" s="57"/>
      <c r="Q267" s="58"/>
      <c r="R267" s="57"/>
      <c r="S267" s="57"/>
      <c r="T267" s="11"/>
      <c r="U267" s="11"/>
      <c r="V267" s="11"/>
      <c r="W267" s="11"/>
      <c r="X267" s="11"/>
      <c r="Y267" s="11"/>
      <c r="Z267" s="11"/>
      <c r="AA267" s="11"/>
      <c r="AB267" s="11"/>
      <c r="AC267" s="60">
        <f>IF($M$18&gt;($M$3-$M$5)/-($G$3-$G$5),AC266+($M$18-($M$3-$M$5)/-($G$3-$G$5))/342,IFERROR(IF(AC266+((($M$3-$M$5)/($G$3-$G$5)*-1)-$M$18)/343&gt;($M$3-$M$5)/-($G$3-$G$5),MAX($AC$31:AC266),AC266+((($M$3-$M$5)/($G$3-$G$5)*-1))/343),MAX($AC$31:AC266)))</f>
        <v>14.403453689168009</v>
      </c>
      <c r="AD267" s="61">
        <f t="shared" ref="AD267" si="705">IF(AC267="","",AC267*$G$5+$M$5)</f>
        <v>53227.629513344073</v>
      </c>
      <c r="AE267" s="60">
        <f>IF($M$18&gt;($M$3-$M$5)/-($G$3-$G$5),"",IFERROR(IF(AE266+(($M$3-$M$5)/($G$3-$G$5)*-1)/343&gt;$AC$24,MAX($AE$31:AE266),AE266+((($M$3-$M$5)/($G$3-$G$5)*-1))/343),MAX($AE$31:AE266)))</f>
        <v>4.9486431935411561</v>
      </c>
      <c r="AF267" s="61">
        <f t="shared" si="591"/>
        <v>-22410.854451670748</v>
      </c>
      <c r="AG267" s="61">
        <f t="shared" ref="AG267" si="706">IF($M$18&gt;($M$3-$M$5)/-($G$3-$G$5),"",IF(AE267="","",AE267*$G$3+$M$3))</f>
        <v>100256.78403229422</v>
      </c>
    </row>
    <row r="268" spans="1:33" x14ac:dyDescent="0.55000000000000004">
      <c r="A268" s="11"/>
      <c r="B268" s="11"/>
      <c r="C268" s="11"/>
      <c r="D268" s="11"/>
      <c r="E268" s="11"/>
      <c r="F268" s="11"/>
      <c r="G268" s="11"/>
      <c r="H268" s="11"/>
      <c r="I268" s="11"/>
      <c r="J268" s="21"/>
      <c r="K268" s="21"/>
      <c r="L268" s="57"/>
      <c r="M268" s="57"/>
      <c r="N268" s="63"/>
      <c r="O268" s="57"/>
      <c r="P268" s="57"/>
      <c r="Q268" s="58"/>
      <c r="R268" s="57"/>
      <c r="S268" s="57"/>
      <c r="T268" s="11"/>
      <c r="U268" s="11"/>
      <c r="V268" s="11"/>
      <c r="W268" s="11"/>
      <c r="X268" s="11"/>
      <c r="Y268" s="11"/>
      <c r="Z268" s="11"/>
      <c r="AA268" s="11"/>
      <c r="AB268" s="11"/>
      <c r="AC268" s="60">
        <f t="shared" ref="AC268" si="707">IFERROR(AC267,"")</f>
        <v>14.403453689168009</v>
      </c>
      <c r="AD268" s="61">
        <f t="shared" ref="AD268" si="708">IF(AC268="","",AC268*$G$3+$M$3)</f>
        <v>52982.731554159953</v>
      </c>
      <c r="AE268" s="60">
        <f t="shared" ref="AE268" si="709">IFERROR(AE267,"")</f>
        <v>4.9486431935411561</v>
      </c>
      <c r="AF268" s="61">
        <f t="shared" ref="AF268:AG268" si="710">IF($M$18&gt;($M$3-$M$5)/-($G$3-$G$5),"",IF(AE268="","",$P$21))</f>
        <v>18000</v>
      </c>
      <c r="AG268" s="61">
        <f t="shared" si="710"/>
        <v>18000</v>
      </c>
    </row>
    <row r="269" spans="1:33" x14ac:dyDescent="0.55000000000000004">
      <c r="A269" s="11"/>
      <c r="B269" s="11"/>
      <c r="C269" s="11"/>
      <c r="D269" s="11"/>
      <c r="E269" s="11"/>
      <c r="F269" s="11"/>
      <c r="G269" s="11"/>
      <c r="H269" s="11"/>
      <c r="I269" s="11"/>
      <c r="J269" s="21"/>
      <c r="K269" s="21"/>
      <c r="L269" s="57"/>
      <c r="M269" s="57"/>
      <c r="N269" s="63"/>
      <c r="O269" s="57"/>
      <c r="P269" s="57"/>
      <c r="Q269" s="58"/>
      <c r="R269" s="57"/>
      <c r="S269" s="57"/>
      <c r="T269" s="11"/>
      <c r="U269" s="11"/>
      <c r="V269" s="11"/>
      <c r="W269" s="11"/>
      <c r="X269" s="11"/>
      <c r="Y269" s="11"/>
      <c r="Z269" s="11"/>
      <c r="AA269" s="11"/>
      <c r="AB269" s="11"/>
      <c r="AC269" s="60">
        <f>IF($M$18&gt;($M$3-$M$5)/-($G$3-$G$5),AC268+($M$18-($M$3-$M$5)/-($G$3-$G$5))/342,IFERROR(IF(AC268+((($M$3-$M$5)/($G$3-$G$5)*-1)-$M$18)/343&gt;($M$3-$M$5)/-($G$3-$G$5),MAX($AC$31:AC268),AC268+((($M$3-$M$5)/($G$3-$G$5)*-1))/343),MAX($AC$31:AC268)))</f>
        <v>14.403453689168009</v>
      </c>
      <c r="AD269" s="61">
        <f t="shared" ref="AD269" si="711">IF(AC269="","",AC269*$G$5+$M$5)</f>
        <v>53227.629513344073</v>
      </c>
      <c r="AE269" s="60">
        <f>IF($M$18&gt;($M$3-$M$5)/-($G$3-$G$5),"",IFERROR(IF(AE268+(($M$3-$M$5)/($G$3-$G$5)*-1)/343&gt;$AC$24,MAX($AE$31:AE268),AE268+((($M$3-$M$5)/($G$3-$G$5)*-1))/343),MAX($AE$31:AE268)))</f>
        <v>4.9905808477237086</v>
      </c>
      <c r="AF269" s="61">
        <f t="shared" si="591"/>
        <v>-22075.35321821033</v>
      </c>
      <c r="AG269" s="61">
        <f t="shared" ref="AG269" si="712">IF($M$18&gt;($M$3-$M$5)/-($G$3-$G$5),"",IF(AE269="","",AE269*$G$3+$M$3))</f>
        <v>100047.09576138145</v>
      </c>
    </row>
    <row r="270" spans="1:33" x14ac:dyDescent="0.55000000000000004">
      <c r="A270" s="11"/>
      <c r="B270" s="11"/>
      <c r="C270" s="11"/>
      <c r="D270" s="11"/>
      <c r="E270" s="11"/>
      <c r="F270" s="11"/>
      <c r="G270" s="11"/>
      <c r="H270" s="11"/>
      <c r="I270" s="11"/>
      <c r="J270" s="21"/>
      <c r="K270" s="21"/>
      <c r="L270" s="57"/>
      <c r="M270" s="57"/>
      <c r="N270" s="63"/>
      <c r="O270" s="57"/>
      <c r="P270" s="57"/>
      <c r="Q270" s="58"/>
      <c r="R270" s="57"/>
      <c r="S270" s="57"/>
      <c r="T270" s="11"/>
      <c r="U270" s="11"/>
      <c r="V270" s="11"/>
      <c r="W270" s="11"/>
      <c r="X270" s="11"/>
      <c r="Y270" s="11"/>
      <c r="Z270" s="11"/>
      <c r="AA270" s="11"/>
      <c r="AB270" s="11"/>
      <c r="AC270" s="60">
        <f t="shared" ref="AC270" si="713">IFERROR(AC269,"")</f>
        <v>14.403453689168009</v>
      </c>
      <c r="AD270" s="61">
        <f t="shared" ref="AD270" si="714">IF(AC270="","",AC270*$G$3+$M$3)</f>
        <v>52982.731554159953</v>
      </c>
      <c r="AE270" s="60">
        <f t="shared" ref="AE270" si="715">IFERROR(AE269,"")</f>
        <v>4.9905808477237086</v>
      </c>
      <c r="AF270" s="61">
        <f t="shared" ref="AF270:AG270" si="716">IF($M$18&gt;($M$3-$M$5)/-($G$3-$G$5),"",IF(AE270="","",$P$21))</f>
        <v>18000</v>
      </c>
      <c r="AG270" s="61">
        <f t="shared" si="716"/>
        <v>18000</v>
      </c>
    </row>
    <row r="271" spans="1:33" x14ac:dyDescent="0.55000000000000004">
      <c r="A271" s="11"/>
      <c r="B271" s="11"/>
      <c r="C271" s="11"/>
      <c r="D271" s="11"/>
      <c r="E271" s="11"/>
      <c r="F271" s="11"/>
      <c r="G271" s="11"/>
      <c r="H271" s="11"/>
      <c r="I271" s="11"/>
      <c r="J271" s="21"/>
      <c r="K271" s="21"/>
      <c r="L271" s="57"/>
      <c r="M271" s="57"/>
      <c r="N271" s="63"/>
      <c r="O271" s="57"/>
      <c r="P271" s="57"/>
      <c r="Q271" s="58"/>
      <c r="R271" s="57"/>
      <c r="S271" s="57"/>
      <c r="T271" s="11"/>
      <c r="U271" s="11"/>
      <c r="V271" s="11"/>
      <c r="W271" s="11"/>
      <c r="X271" s="11"/>
      <c r="Y271" s="11"/>
      <c r="Z271" s="11"/>
      <c r="AA271" s="11"/>
      <c r="AB271" s="11"/>
      <c r="AC271" s="60">
        <f>IF($M$18&gt;($M$3-$M$5)/-($G$3-$G$5),AC270+($M$18-($M$3-$M$5)/-($G$3-$G$5))/342,IFERROR(IF(AC270+((($M$3-$M$5)/($G$3-$G$5)*-1)-$M$18)/343&gt;($M$3-$M$5)/-($G$3-$G$5),MAX($AC$31:AC270),AC270+((($M$3-$M$5)/($G$3-$G$5)*-1))/343),MAX($AC$31:AC270)))</f>
        <v>14.403453689168009</v>
      </c>
      <c r="AD271" s="61">
        <f t="shared" ref="AD271" si="717">IF(AC271="","",AC271*$G$5+$M$5)</f>
        <v>53227.629513344073</v>
      </c>
      <c r="AE271" s="60">
        <f>IF($M$18&gt;($M$3-$M$5)/-($G$3-$G$5),"",IFERROR(IF(AE270+(($M$3-$M$5)/($G$3-$G$5)*-1)/343&gt;$AC$24,MAX($AE$31:AE270),AE270+((($M$3-$M$5)/($G$3-$G$5)*-1))/343),MAX($AE$31:AE270)))</f>
        <v>5.032518501906261</v>
      </c>
      <c r="AF271" s="61">
        <f t="shared" si="591"/>
        <v>-21739.851984749912</v>
      </c>
      <c r="AG271" s="61">
        <f t="shared" ref="AG271" si="718">IF($M$18&gt;($M$3-$M$5)/-($G$3-$G$5),"",IF(AE271="","",AE271*$G$3+$M$3))</f>
        <v>99837.4074904687</v>
      </c>
    </row>
    <row r="272" spans="1:33" x14ac:dyDescent="0.55000000000000004">
      <c r="A272" s="11"/>
      <c r="B272" s="11"/>
      <c r="C272" s="11"/>
      <c r="D272" s="11"/>
      <c r="E272" s="11"/>
      <c r="F272" s="11"/>
      <c r="G272" s="11"/>
      <c r="H272" s="11"/>
      <c r="I272" s="11"/>
      <c r="J272" s="21"/>
      <c r="K272" s="21"/>
      <c r="L272" s="57"/>
      <c r="M272" s="57"/>
      <c r="N272" s="63"/>
      <c r="O272" s="57"/>
      <c r="P272" s="57"/>
      <c r="Q272" s="58"/>
      <c r="R272" s="57"/>
      <c r="S272" s="57"/>
      <c r="T272" s="11"/>
      <c r="U272" s="11"/>
      <c r="V272" s="11"/>
      <c r="W272" s="11"/>
      <c r="X272" s="11"/>
      <c r="Y272" s="11"/>
      <c r="Z272" s="11"/>
      <c r="AA272" s="11"/>
      <c r="AB272" s="11"/>
      <c r="AC272" s="60">
        <f t="shared" ref="AC272" si="719">IFERROR(AC271,"")</f>
        <v>14.403453689168009</v>
      </c>
      <c r="AD272" s="61">
        <f t="shared" ref="AD272" si="720">IF(AC272="","",AC272*$G$3+$M$3)</f>
        <v>52982.731554159953</v>
      </c>
      <c r="AE272" s="60">
        <f t="shared" ref="AE272" si="721">IFERROR(AE271,"")</f>
        <v>5.032518501906261</v>
      </c>
      <c r="AF272" s="61">
        <f t="shared" ref="AF272:AG272" si="722">IF($M$18&gt;($M$3-$M$5)/-($G$3-$G$5),"",IF(AE272="","",$P$21))</f>
        <v>18000</v>
      </c>
      <c r="AG272" s="61">
        <f t="shared" si="722"/>
        <v>18000</v>
      </c>
    </row>
    <row r="273" spans="1:33" x14ac:dyDescent="0.55000000000000004">
      <c r="A273" s="11"/>
      <c r="B273" s="11"/>
      <c r="C273" s="11"/>
      <c r="D273" s="11"/>
      <c r="E273" s="11"/>
      <c r="F273" s="11"/>
      <c r="G273" s="11"/>
      <c r="H273" s="11"/>
      <c r="I273" s="11"/>
      <c r="J273" s="21"/>
      <c r="K273" s="21"/>
      <c r="L273" s="57"/>
      <c r="M273" s="57"/>
      <c r="N273" s="63"/>
      <c r="O273" s="57"/>
      <c r="P273" s="57"/>
      <c r="Q273" s="58"/>
      <c r="R273" s="57"/>
      <c r="S273" s="57"/>
      <c r="T273" s="11"/>
      <c r="U273" s="11"/>
      <c r="V273" s="11"/>
      <c r="W273" s="11"/>
      <c r="X273" s="11"/>
      <c r="Y273" s="11"/>
      <c r="Z273" s="11"/>
      <c r="AA273" s="11"/>
      <c r="AB273" s="11"/>
      <c r="AC273" s="60">
        <f>IF($M$18&gt;($M$3-$M$5)/-($G$3-$G$5),AC272+($M$18-($M$3-$M$5)/-($G$3-$G$5))/342,IFERROR(IF(AC272+((($M$3-$M$5)/($G$3-$G$5)*-1)-$M$18)/343&gt;($M$3-$M$5)/-($G$3-$G$5),MAX($AC$31:AC272),AC272+((($M$3-$M$5)/($G$3-$G$5)*-1))/343),MAX($AC$31:AC272)))</f>
        <v>14.403453689168009</v>
      </c>
      <c r="AD273" s="61">
        <f t="shared" ref="AD273" si="723">IF(AC273="","",AC273*$G$5+$M$5)</f>
        <v>53227.629513344073</v>
      </c>
      <c r="AE273" s="60">
        <f>IF($M$18&gt;($M$3-$M$5)/-($G$3-$G$5),"",IFERROR(IF(AE272+(($M$3-$M$5)/($G$3-$G$5)*-1)/343&gt;$AC$24,MAX($AE$31:AE272),AE272+((($M$3-$M$5)/($G$3-$G$5)*-1))/343),MAX($AE$31:AE272)))</f>
        <v>5.0744561560888135</v>
      </c>
      <c r="AF273" s="61">
        <f t="shared" si="591"/>
        <v>-21404.350751289494</v>
      </c>
      <c r="AG273" s="61">
        <f t="shared" ref="AG273" si="724">IF($M$18&gt;($M$3-$M$5)/-($G$3-$G$5),"",IF(AE273="","",AE273*$G$3+$M$3))</f>
        <v>99627.719219555933</v>
      </c>
    </row>
    <row r="274" spans="1:33" x14ac:dyDescent="0.55000000000000004">
      <c r="A274" s="11"/>
      <c r="B274" s="11"/>
      <c r="C274" s="11"/>
      <c r="D274" s="11"/>
      <c r="E274" s="11"/>
      <c r="F274" s="11"/>
      <c r="G274" s="11"/>
      <c r="H274" s="11"/>
      <c r="I274" s="11"/>
      <c r="J274" s="21"/>
      <c r="K274" s="21"/>
      <c r="L274" s="57"/>
      <c r="M274" s="57"/>
      <c r="N274" s="63"/>
      <c r="O274" s="57"/>
      <c r="P274" s="57"/>
      <c r="Q274" s="58"/>
      <c r="R274" s="57"/>
      <c r="S274" s="57"/>
      <c r="T274" s="11"/>
      <c r="U274" s="11"/>
      <c r="V274" s="11"/>
      <c r="W274" s="11"/>
      <c r="X274" s="11"/>
      <c r="Y274" s="11"/>
      <c r="Z274" s="11"/>
      <c r="AA274" s="11"/>
      <c r="AB274" s="11"/>
      <c r="AC274" s="60">
        <f t="shared" ref="AC274" si="725">IFERROR(AC273,"")</f>
        <v>14.403453689168009</v>
      </c>
      <c r="AD274" s="61">
        <f t="shared" ref="AD274" si="726">IF(AC274="","",AC274*$G$3+$M$3)</f>
        <v>52982.731554159953</v>
      </c>
      <c r="AE274" s="60">
        <f t="shared" ref="AE274" si="727">IFERROR(AE273,"")</f>
        <v>5.0744561560888135</v>
      </c>
      <c r="AF274" s="61">
        <f t="shared" ref="AF274:AG274" si="728">IF($M$18&gt;($M$3-$M$5)/-($G$3-$G$5),"",IF(AE274="","",$P$21))</f>
        <v>18000</v>
      </c>
      <c r="AG274" s="61">
        <f t="shared" si="728"/>
        <v>18000</v>
      </c>
    </row>
    <row r="275" spans="1:33" x14ac:dyDescent="0.55000000000000004">
      <c r="A275" s="11"/>
      <c r="B275" s="11"/>
      <c r="C275" s="11"/>
      <c r="D275" s="11"/>
      <c r="E275" s="11"/>
      <c r="F275" s="11"/>
      <c r="G275" s="11"/>
      <c r="H275" s="11"/>
      <c r="I275" s="11"/>
      <c r="J275" s="21"/>
      <c r="K275" s="21"/>
      <c r="L275" s="57"/>
      <c r="M275" s="57"/>
      <c r="N275" s="63"/>
      <c r="O275" s="57"/>
      <c r="P275" s="57"/>
      <c r="Q275" s="58"/>
      <c r="R275" s="57"/>
      <c r="S275" s="57"/>
      <c r="T275" s="11"/>
      <c r="U275" s="11"/>
      <c r="V275" s="11"/>
      <c r="W275" s="11"/>
      <c r="X275" s="11"/>
      <c r="Y275" s="11"/>
      <c r="Z275" s="11"/>
      <c r="AA275" s="11"/>
      <c r="AB275" s="11"/>
      <c r="AC275" s="60">
        <f>IF($M$18&gt;($M$3-$M$5)/-($G$3-$G$5),AC274+($M$18-($M$3-$M$5)/-($G$3-$G$5))/342,IFERROR(IF(AC274+((($M$3-$M$5)/($G$3-$G$5)*-1)-$M$18)/343&gt;($M$3-$M$5)/-($G$3-$G$5),MAX($AC$31:AC274),AC274+((($M$3-$M$5)/($G$3-$G$5)*-1))/343),MAX($AC$31:AC274)))</f>
        <v>14.403453689168009</v>
      </c>
      <c r="AD275" s="61">
        <f t="shared" ref="AD275" si="729">IF(AC275="","",AC275*$G$5+$M$5)</f>
        <v>53227.629513344073</v>
      </c>
      <c r="AE275" s="60">
        <f>IF($M$18&gt;($M$3-$M$5)/-($G$3-$G$5),"",IFERROR(IF(AE274+(($M$3-$M$5)/($G$3-$G$5)*-1)/343&gt;$AC$24,MAX($AE$31:AE274),AE274+((($M$3-$M$5)/($G$3-$G$5)*-1))/343),MAX($AE$31:AE274)))</f>
        <v>5.116393810271366</v>
      </c>
      <c r="AF275" s="61">
        <f t="shared" si="591"/>
        <v>-21068.849517829069</v>
      </c>
      <c r="AG275" s="61">
        <f t="shared" ref="AG275" si="730">IF($M$18&gt;($M$3-$M$5)/-($G$3-$G$5),"",IF(AE275="","",AE275*$G$3+$M$3))</f>
        <v>99418.030948643165</v>
      </c>
    </row>
    <row r="276" spans="1:33" x14ac:dyDescent="0.55000000000000004">
      <c r="A276" s="11"/>
      <c r="B276" s="11"/>
      <c r="C276" s="11"/>
      <c r="D276" s="11"/>
      <c r="E276" s="11"/>
      <c r="F276" s="11"/>
      <c r="G276" s="11"/>
      <c r="H276" s="11"/>
      <c r="I276" s="11"/>
      <c r="J276" s="21"/>
      <c r="K276" s="21"/>
      <c r="L276" s="57"/>
      <c r="M276" s="57"/>
      <c r="N276" s="63"/>
      <c r="O276" s="57"/>
      <c r="P276" s="57"/>
      <c r="Q276" s="58"/>
      <c r="R276" s="57"/>
      <c r="S276" s="57"/>
      <c r="T276" s="11"/>
      <c r="U276" s="11"/>
      <c r="V276" s="11"/>
      <c r="W276" s="11"/>
      <c r="X276" s="11"/>
      <c r="Y276" s="11"/>
      <c r="Z276" s="11"/>
      <c r="AA276" s="11"/>
      <c r="AB276" s="11"/>
      <c r="AC276" s="60">
        <f t="shared" ref="AC276" si="731">IFERROR(AC275,"")</f>
        <v>14.403453689168009</v>
      </c>
      <c r="AD276" s="61">
        <f t="shared" ref="AD276" si="732">IF(AC276="","",AC276*$G$3+$M$3)</f>
        <v>52982.731554159953</v>
      </c>
      <c r="AE276" s="60">
        <f t="shared" ref="AE276" si="733">IFERROR(AE275,"")</f>
        <v>5.116393810271366</v>
      </c>
      <c r="AF276" s="61">
        <f t="shared" ref="AF276:AG276" si="734">IF($M$18&gt;($M$3-$M$5)/-($G$3-$G$5),"",IF(AE276="","",$P$21))</f>
        <v>18000</v>
      </c>
      <c r="AG276" s="61">
        <f t="shared" si="734"/>
        <v>18000</v>
      </c>
    </row>
    <row r="277" spans="1:33" x14ac:dyDescent="0.55000000000000004">
      <c r="A277" s="11"/>
      <c r="B277" s="11"/>
      <c r="C277" s="11"/>
      <c r="D277" s="11"/>
      <c r="E277" s="11"/>
      <c r="F277" s="11"/>
      <c r="G277" s="11"/>
      <c r="H277" s="11"/>
      <c r="I277" s="11"/>
      <c r="J277" s="21"/>
      <c r="K277" s="21"/>
      <c r="L277" s="57"/>
      <c r="M277" s="57"/>
      <c r="N277" s="63"/>
      <c r="O277" s="57"/>
      <c r="P277" s="57"/>
      <c r="Q277" s="58"/>
      <c r="R277" s="57"/>
      <c r="S277" s="57"/>
      <c r="T277" s="11"/>
      <c r="U277" s="11"/>
      <c r="V277" s="11"/>
      <c r="W277" s="11"/>
      <c r="X277" s="11"/>
      <c r="Y277" s="11"/>
      <c r="Z277" s="11"/>
      <c r="AA277" s="11"/>
      <c r="AB277" s="11"/>
      <c r="AC277" s="60">
        <f>IF($M$18&gt;($M$3-$M$5)/-($G$3-$G$5),AC276+($M$18-($M$3-$M$5)/-($G$3-$G$5))/342,IFERROR(IF(AC276+((($M$3-$M$5)/($G$3-$G$5)*-1)-$M$18)/343&gt;($M$3-$M$5)/-($G$3-$G$5),MAX($AC$31:AC276),AC276+((($M$3-$M$5)/($G$3-$G$5)*-1))/343),MAX($AC$31:AC276)))</f>
        <v>14.403453689168009</v>
      </c>
      <c r="AD277" s="61">
        <f t="shared" ref="AD277" si="735">IF(AC277="","",AC277*$G$5+$M$5)</f>
        <v>53227.629513344073</v>
      </c>
      <c r="AE277" s="60">
        <f>IF($M$18&gt;($M$3-$M$5)/-($G$3-$G$5),"",IFERROR(IF(AE276+(($M$3-$M$5)/($G$3-$G$5)*-1)/343&gt;$AC$24,MAX($AE$31:AE276),AE276+((($M$3-$M$5)/($G$3-$G$5)*-1))/343),MAX($AE$31:AE276)))</f>
        <v>5.1583314644539184</v>
      </c>
      <c r="AF277" s="61">
        <f t="shared" si="591"/>
        <v>-20733.348284368651</v>
      </c>
      <c r="AG277" s="61">
        <f t="shared" ref="AG277" si="736">IF($M$18&gt;($M$3-$M$5)/-($G$3-$G$5),"",IF(AE277="","",AE277*$G$3+$M$3))</f>
        <v>99208.342677730412</v>
      </c>
    </row>
    <row r="278" spans="1:33" x14ac:dyDescent="0.55000000000000004">
      <c r="A278" s="11"/>
      <c r="B278" s="11"/>
      <c r="C278" s="11"/>
      <c r="D278" s="11"/>
      <c r="E278" s="11"/>
      <c r="F278" s="11"/>
      <c r="G278" s="11"/>
      <c r="H278" s="11"/>
      <c r="I278" s="11"/>
      <c r="J278" s="21"/>
      <c r="K278" s="21"/>
      <c r="L278" s="57"/>
      <c r="M278" s="57"/>
      <c r="N278" s="63"/>
      <c r="O278" s="57"/>
      <c r="P278" s="57"/>
      <c r="Q278" s="58"/>
      <c r="R278" s="57"/>
      <c r="S278" s="57"/>
      <c r="T278" s="11"/>
      <c r="U278" s="11"/>
      <c r="V278" s="11"/>
      <c r="W278" s="11"/>
      <c r="X278" s="11"/>
      <c r="Y278" s="11"/>
      <c r="Z278" s="11"/>
      <c r="AA278" s="11"/>
      <c r="AB278" s="11"/>
      <c r="AC278" s="60">
        <f t="shared" ref="AC278" si="737">IFERROR(AC277,"")</f>
        <v>14.403453689168009</v>
      </c>
      <c r="AD278" s="61">
        <f t="shared" ref="AD278" si="738">IF(AC278="","",AC278*$G$3+$M$3)</f>
        <v>52982.731554159953</v>
      </c>
      <c r="AE278" s="60">
        <f t="shared" ref="AE278" si="739">IFERROR(AE277,"")</f>
        <v>5.1583314644539184</v>
      </c>
      <c r="AF278" s="61">
        <f t="shared" ref="AF278:AG278" si="740">IF($M$18&gt;($M$3-$M$5)/-($G$3-$G$5),"",IF(AE278="","",$P$21))</f>
        <v>18000</v>
      </c>
      <c r="AG278" s="61">
        <f t="shared" si="740"/>
        <v>18000</v>
      </c>
    </row>
    <row r="279" spans="1:33" x14ac:dyDescent="0.55000000000000004">
      <c r="A279" s="11"/>
      <c r="B279" s="11"/>
      <c r="C279" s="11"/>
      <c r="D279" s="11"/>
      <c r="E279" s="11"/>
      <c r="F279" s="11"/>
      <c r="G279" s="11"/>
      <c r="H279" s="11"/>
      <c r="I279" s="11"/>
      <c r="J279" s="21"/>
      <c r="K279" s="21"/>
      <c r="L279" s="57"/>
      <c r="M279" s="57"/>
      <c r="N279" s="63"/>
      <c r="O279" s="57"/>
      <c r="P279" s="57"/>
      <c r="Q279" s="58"/>
      <c r="R279" s="57"/>
      <c r="S279" s="57"/>
      <c r="T279" s="11"/>
      <c r="U279" s="11"/>
      <c r="V279" s="11"/>
      <c r="W279" s="11"/>
      <c r="X279" s="11"/>
      <c r="Y279" s="11"/>
      <c r="Z279" s="11"/>
      <c r="AA279" s="11"/>
      <c r="AB279" s="11"/>
      <c r="AC279" s="60">
        <f>IF($M$18&gt;($M$3-$M$5)/-($G$3-$G$5),AC278+($M$18-($M$3-$M$5)/-($G$3-$G$5))/342,IFERROR(IF(AC278+((($M$3-$M$5)/($G$3-$G$5)*-1)-$M$18)/343&gt;($M$3-$M$5)/-($G$3-$G$5),MAX($AC$31:AC278),AC278+((($M$3-$M$5)/($G$3-$G$5)*-1))/343),MAX($AC$31:AC278)))</f>
        <v>14.403453689168009</v>
      </c>
      <c r="AD279" s="61">
        <f t="shared" ref="AD279" si="741">IF(AC279="","",AC279*$G$5+$M$5)</f>
        <v>53227.629513344073</v>
      </c>
      <c r="AE279" s="60">
        <f>IF($M$18&gt;($M$3-$M$5)/-($G$3-$G$5),"",IFERROR(IF(AE278+(($M$3-$M$5)/($G$3-$G$5)*-1)/343&gt;$AC$24,MAX($AE$31:AE278),AE278+((($M$3-$M$5)/($G$3-$G$5)*-1))/343),MAX($AE$31:AE278)))</f>
        <v>5.2002691186364709</v>
      </c>
      <c r="AF279" s="61">
        <f t="shared" si="591"/>
        <v>-20397.847050908233</v>
      </c>
      <c r="AG279" s="61">
        <f t="shared" ref="AG279" si="742">IF($M$18&gt;($M$3-$M$5)/-($G$3-$G$5),"",IF(AE279="","",AE279*$G$3+$M$3))</f>
        <v>98998.654406817644</v>
      </c>
    </row>
    <row r="280" spans="1:33" x14ac:dyDescent="0.55000000000000004">
      <c r="A280" s="11"/>
      <c r="B280" s="11"/>
      <c r="C280" s="11"/>
      <c r="D280" s="11"/>
      <c r="E280" s="11"/>
      <c r="F280" s="11"/>
      <c r="G280" s="11"/>
      <c r="H280" s="11"/>
      <c r="I280" s="11"/>
      <c r="J280" s="21"/>
      <c r="K280" s="21"/>
      <c r="L280" s="57"/>
      <c r="M280" s="57"/>
      <c r="N280" s="63"/>
      <c r="O280" s="57"/>
      <c r="P280" s="57"/>
      <c r="Q280" s="58"/>
      <c r="R280" s="57"/>
      <c r="S280" s="57"/>
      <c r="T280" s="11"/>
      <c r="U280" s="11"/>
      <c r="V280" s="11"/>
      <c r="W280" s="11"/>
      <c r="X280" s="11"/>
      <c r="Y280" s="11"/>
      <c r="Z280" s="11"/>
      <c r="AA280" s="11"/>
      <c r="AB280" s="11"/>
      <c r="AC280" s="60">
        <f t="shared" ref="AC280" si="743">IFERROR(AC279,"")</f>
        <v>14.403453689168009</v>
      </c>
      <c r="AD280" s="61">
        <f t="shared" ref="AD280" si="744">IF(AC280="","",AC280*$G$3+$M$3)</f>
        <v>52982.731554159953</v>
      </c>
      <c r="AE280" s="60">
        <f t="shared" ref="AE280" si="745">IFERROR(AE279,"")</f>
        <v>5.2002691186364709</v>
      </c>
      <c r="AF280" s="61">
        <f t="shared" ref="AF280:AG280" si="746">IF($M$18&gt;($M$3-$M$5)/-($G$3-$G$5),"",IF(AE280="","",$P$21))</f>
        <v>18000</v>
      </c>
      <c r="AG280" s="61">
        <f t="shared" si="746"/>
        <v>18000</v>
      </c>
    </row>
    <row r="281" spans="1:33" x14ac:dyDescent="0.55000000000000004">
      <c r="A281" s="11"/>
      <c r="B281" s="11"/>
      <c r="C281" s="11"/>
      <c r="D281" s="11"/>
      <c r="E281" s="11"/>
      <c r="F281" s="11"/>
      <c r="G281" s="11"/>
      <c r="H281" s="11"/>
      <c r="I281" s="11"/>
      <c r="J281" s="21"/>
      <c r="K281" s="21"/>
      <c r="L281" s="57"/>
      <c r="M281" s="57"/>
      <c r="N281" s="63"/>
      <c r="O281" s="57"/>
      <c r="P281" s="57"/>
      <c r="Q281" s="58"/>
      <c r="R281" s="57"/>
      <c r="S281" s="57"/>
      <c r="T281" s="11"/>
      <c r="U281" s="11"/>
      <c r="V281" s="11"/>
      <c r="W281" s="11"/>
      <c r="X281" s="11"/>
      <c r="Y281" s="11"/>
      <c r="Z281" s="11"/>
      <c r="AA281" s="11"/>
      <c r="AB281" s="11"/>
      <c r="AC281" s="60">
        <f>IF($M$18&gt;($M$3-$M$5)/-($G$3-$G$5),AC280+($M$18-($M$3-$M$5)/-($G$3-$G$5))/342,IFERROR(IF(AC280+((($M$3-$M$5)/($G$3-$G$5)*-1)-$M$18)/343&gt;($M$3-$M$5)/-($G$3-$G$5),MAX($AC$31:AC280),AC280+((($M$3-$M$5)/($G$3-$G$5)*-1))/343),MAX($AC$31:AC280)))</f>
        <v>14.403453689168009</v>
      </c>
      <c r="AD281" s="61">
        <f t="shared" ref="AD281" si="747">IF(AC281="","",AC281*$G$5+$M$5)</f>
        <v>53227.629513344073</v>
      </c>
      <c r="AE281" s="60">
        <f>IF($M$18&gt;($M$3-$M$5)/-($G$3-$G$5),"",IFERROR(IF(AE280+(($M$3-$M$5)/($G$3-$G$5)*-1)/343&gt;$AC$24,MAX($AE$31:AE280),AE280+((($M$3-$M$5)/($G$3-$G$5)*-1))/343),MAX($AE$31:AE280)))</f>
        <v>5.2422067728190234</v>
      </c>
      <c r="AF281" s="61">
        <f t="shared" si="591"/>
        <v>-20062.345817447815</v>
      </c>
      <c r="AG281" s="61">
        <f t="shared" ref="AG281" si="748">IF($M$18&gt;($M$3-$M$5)/-($G$3-$G$5),"",IF(AE281="","",AE281*$G$3+$M$3))</f>
        <v>98788.966135904891</v>
      </c>
    </row>
    <row r="282" spans="1:33" x14ac:dyDescent="0.55000000000000004">
      <c r="A282" s="11"/>
      <c r="B282" s="11"/>
      <c r="C282" s="11"/>
      <c r="D282" s="11"/>
      <c r="E282" s="11"/>
      <c r="F282" s="11"/>
      <c r="G282" s="11"/>
      <c r="H282" s="11"/>
      <c r="I282" s="11"/>
      <c r="J282" s="21"/>
      <c r="K282" s="21"/>
      <c r="L282" s="57"/>
      <c r="M282" s="57"/>
      <c r="N282" s="63"/>
      <c r="O282" s="57"/>
      <c r="P282" s="57"/>
      <c r="Q282" s="58"/>
      <c r="R282" s="57"/>
      <c r="S282" s="57"/>
      <c r="T282" s="11"/>
      <c r="U282" s="11"/>
      <c r="V282" s="11"/>
      <c r="W282" s="11"/>
      <c r="X282" s="11"/>
      <c r="Y282" s="11"/>
      <c r="Z282" s="11"/>
      <c r="AA282" s="11"/>
      <c r="AB282" s="11"/>
      <c r="AC282" s="60">
        <f t="shared" ref="AC282" si="749">IFERROR(AC281,"")</f>
        <v>14.403453689168009</v>
      </c>
      <c r="AD282" s="61">
        <f t="shared" ref="AD282" si="750">IF(AC282="","",AC282*$G$3+$M$3)</f>
        <v>52982.731554159953</v>
      </c>
      <c r="AE282" s="60">
        <f t="shared" ref="AE282" si="751">IFERROR(AE281,"")</f>
        <v>5.2422067728190234</v>
      </c>
      <c r="AF282" s="61">
        <f t="shared" ref="AF282:AG282" si="752">IF($M$18&gt;($M$3-$M$5)/-($G$3-$G$5),"",IF(AE282="","",$P$21))</f>
        <v>18000</v>
      </c>
      <c r="AG282" s="61">
        <f t="shared" si="752"/>
        <v>18000</v>
      </c>
    </row>
    <row r="283" spans="1:33" x14ac:dyDescent="0.55000000000000004">
      <c r="A283" s="11"/>
      <c r="B283" s="11"/>
      <c r="C283" s="11"/>
      <c r="D283" s="11"/>
      <c r="E283" s="11"/>
      <c r="F283" s="11"/>
      <c r="G283" s="11"/>
      <c r="H283" s="11"/>
      <c r="I283" s="11"/>
      <c r="J283" s="21"/>
      <c r="K283" s="21"/>
      <c r="L283" s="57"/>
      <c r="M283" s="57"/>
      <c r="N283" s="63"/>
      <c r="O283" s="57"/>
      <c r="P283" s="57"/>
      <c r="Q283" s="58"/>
      <c r="R283" s="57"/>
      <c r="S283" s="57"/>
      <c r="T283" s="11"/>
      <c r="U283" s="11"/>
      <c r="V283" s="11"/>
      <c r="W283" s="11"/>
      <c r="X283" s="11"/>
      <c r="Y283" s="11"/>
      <c r="Z283" s="11"/>
      <c r="AA283" s="11"/>
      <c r="AB283" s="11"/>
      <c r="AC283" s="60">
        <f>IF($M$18&gt;($M$3-$M$5)/-($G$3-$G$5),AC282+($M$18-($M$3-$M$5)/-($G$3-$G$5))/342,IFERROR(IF(AC282+((($M$3-$M$5)/($G$3-$G$5)*-1)-$M$18)/343&gt;($M$3-$M$5)/-($G$3-$G$5),MAX($AC$31:AC282),AC282+((($M$3-$M$5)/($G$3-$G$5)*-1))/343),MAX($AC$31:AC282)))</f>
        <v>14.403453689168009</v>
      </c>
      <c r="AD283" s="61">
        <f t="shared" ref="AD283" si="753">IF(AC283="","",AC283*$G$5+$M$5)</f>
        <v>53227.629513344073</v>
      </c>
      <c r="AE283" s="60">
        <f>IF($M$18&gt;($M$3-$M$5)/-($G$3-$G$5),"",IFERROR(IF(AE282+(($M$3-$M$5)/($G$3-$G$5)*-1)/343&gt;$AC$24,MAX($AE$31:AE282),AE282+((($M$3-$M$5)/($G$3-$G$5)*-1))/343),MAX($AE$31:AE282)))</f>
        <v>5.2841444270015758</v>
      </c>
      <c r="AF283" s="61">
        <f t="shared" si="591"/>
        <v>-19726.844583987397</v>
      </c>
      <c r="AG283" s="61">
        <f t="shared" ref="AG283" si="754">IF($M$18&gt;($M$3-$M$5)/-($G$3-$G$5),"",IF(AE283="","",AE283*$G$3+$M$3))</f>
        <v>98579.277864992124</v>
      </c>
    </row>
    <row r="284" spans="1:33" x14ac:dyDescent="0.55000000000000004">
      <c r="A284" s="11"/>
      <c r="B284" s="11"/>
      <c r="C284" s="11"/>
      <c r="D284" s="11"/>
      <c r="E284" s="11"/>
      <c r="F284" s="11"/>
      <c r="G284" s="11"/>
      <c r="H284" s="11"/>
      <c r="I284" s="11"/>
      <c r="J284" s="21"/>
      <c r="K284" s="21"/>
      <c r="L284" s="57"/>
      <c r="M284" s="57"/>
      <c r="N284" s="63"/>
      <c r="O284" s="57"/>
      <c r="P284" s="57"/>
      <c r="Q284" s="58"/>
      <c r="R284" s="57"/>
      <c r="S284" s="57"/>
      <c r="T284" s="11"/>
      <c r="U284" s="11"/>
      <c r="V284" s="11"/>
      <c r="W284" s="11"/>
      <c r="X284" s="11"/>
      <c r="Y284" s="11"/>
      <c r="Z284" s="11"/>
      <c r="AA284" s="11"/>
      <c r="AB284" s="11"/>
      <c r="AC284" s="60">
        <f t="shared" ref="AC284" si="755">IFERROR(AC283,"")</f>
        <v>14.403453689168009</v>
      </c>
      <c r="AD284" s="61">
        <f t="shared" ref="AD284" si="756">IF(AC284="","",AC284*$G$3+$M$3)</f>
        <v>52982.731554159953</v>
      </c>
      <c r="AE284" s="60">
        <f t="shared" ref="AE284" si="757">IFERROR(AE283,"")</f>
        <v>5.2841444270015758</v>
      </c>
      <c r="AF284" s="61">
        <f t="shared" ref="AF284:AG284" si="758">IF($M$18&gt;($M$3-$M$5)/-($G$3-$G$5),"",IF(AE284="","",$P$21))</f>
        <v>18000</v>
      </c>
      <c r="AG284" s="61">
        <f t="shared" si="758"/>
        <v>18000</v>
      </c>
    </row>
    <row r="285" spans="1:33" x14ac:dyDescent="0.55000000000000004">
      <c r="A285" s="11"/>
      <c r="B285" s="11"/>
      <c r="C285" s="11"/>
      <c r="D285" s="11"/>
      <c r="E285" s="11"/>
      <c r="F285" s="11"/>
      <c r="G285" s="11"/>
      <c r="H285" s="11"/>
      <c r="I285" s="11"/>
      <c r="J285" s="21"/>
      <c r="K285" s="21"/>
      <c r="L285" s="57"/>
      <c r="M285" s="57"/>
      <c r="N285" s="63"/>
      <c r="O285" s="57"/>
      <c r="P285" s="57"/>
      <c r="Q285" s="58"/>
      <c r="R285" s="57"/>
      <c r="S285" s="57"/>
      <c r="T285" s="11"/>
      <c r="U285" s="11"/>
      <c r="V285" s="11"/>
      <c r="W285" s="11"/>
      <c r="X285" s="11"/>
      <c r="Y285" s="11"/>
      <c r="Z285" s="11"/>
      <c r="AA285" s="11"/>
      <c r="AB285" s="11"/>
      <c r="AC285" s="60">
        <f>IF($M$18&gt;($M$3-$M$5)/-($G$3-$G$5),AC284+($M$18-($M$3-$M$5)/-($G$3-$G$5))/342,IFERROR(IF(AC284+((($M$3-$M$5)/($G$3-$G$5)*-1)-$M$18)/343&gt;($M$3-$M$5)/-($G$3-$G$5),MAX($AC$31:AC284),AC284+((($M$3-$M$5)/($G$3-$G$5)*-1))/343),MAX($AC$31:AC284)))</f>
        <v>14.403453689168009</v>
      </c>
      <c r="AD285" s="61">
        <f t="shared" ref="AD285" si="759">IF(AC285="","",AC285*$G$5+$M$5)</f>
        <v>53227.629513344073</v>
      </c>
      <c r="AE285" s="60">
        <f>IF($M$18&gt;($M$3-$M$5)/-($G$3-$G$5),"",IFERROR(IF(AE284+(($M$3-$M$5)/($G$3-$G$5)*-1)/343&gt;$AC$24,MAX($AE$31:AE284),AE284+((($M$3-$M$5)/($G$3-$G$5)*-1))/343),MAX($AE$31:AE284)))</f>
        <v>5.3260820811841283</v>
      </c>
      <c r="AF285" s="61">
        <f t="shared" si="591"/>
        <v>-19391.343350526971</v>
      </c>
      <c r="AG285" s="61">
        <f t="shared" ref="AG285" si="760">IF($M$18&gt;($M$3-$M$5)/-($G$3-$G$5),"",IF(AE285="","",AE285*$G$3+$M$3))</f>
        <v>98369.589594079356</v>
      </c>
    </row>
    <row r="286" spans="1:33" x14ac:dyDescent="0.55000000000000004">
      <c r="A286" s="11"/>
      <c r="B286" s="11"/>
      <c r="C286" s="11"/>
      <c r="D286" s="11"/>
      <c r="E286" s="11"/>
      <c r="F286" s="11"/>
      <c r="G286" s="11"/>
      <c r="H286" s="11"/>
      <c r="I286" s="11"/>
      <c r="J286" s="21"/>
      <c r="K286" s="21"/>
      <c r="L286" s="57"/>
      <c r="M286" s="57"/>
      <c r="N286" s="63"/>
      <c r="O286" s="57"/>
      <c r="P286" s="57"/>
      <c r="Q286" s="58"/>
      <c r="R286" s="57"/>
      <c r="S286" s="57"/>
      <c r="T286" s="11"/>
      <c r="U286" s="11"/>
      <c r="V286" s="11"/>
      <c r="W286" s="11"/>
      <c r="X286" s="11"/>
      <c r="Y286" s="11"/>
      <c r="Z286" s="11"/>
      <c r="AA286" s="11"/>
      <c r="AB286" s="11"/>
      <c r="AC286" s="60">
        <f t="shared" ref="AC286" si="761">IFERROR(AC285,"")</f>
        <v>14.403453689168009</v>
      </c>
      <c r="AD286" s="61">
        <f t="shared" ref="AD286" si="762">IF(AC286="","",AC286*$G$3+$M$3)</f>
        <v>52982.731554159953</v>
      </c>
      <c r="AE286" s="60">
        <f t="shared" ref="AE286" si="763">IFERROR(AE285,"")</f>
        <v>5.3260820811841283</v>
      </c>
      <c r="AF286" s="61">
        <f t="shared" ref="AF286:AG286" si="764">IF($M$18&gt;($M$3-$M$5)/-($G$3-$G$5),"",IF(AE286="","",$P$21))</f>
        <v>18000</v>
      </c>
      <c r="AG286" s="61">
        <f t="shared" si="764"/>
        <v>18000</v>
      </c>
    </row>
    <row r="287" spans="1:33" x14ac:dyDescent="0.55000000000000004">
      <c r="A287" s="11"/>
      <c r="B287" s="11"/>
      <c r="C287" s="11"/>
      <c r="D287" s="11"/>
      <c r="E287" s="11"/>
      <c r="F287" s="11"/>
      <c r="G287" s="11"/>
      <c r="H287" s="11"/>
      <c r="I287" s="11"/>
      <c r="J287" s="21"/>
      <c r="K287" s="21"/>
      <c r="L287" s="57"/>
      <c r="M287" s="57"/>
      <c r="N287" s="63"/>
      <c r="O287" s="57"/>
      <c r="P287" s="57"/>
      <c r="Q287" s="58"/>
      <c r="R287" s="57"/>
      <c r="S287" s="57"/>
      <c r="T287" s="11"/>
      <c r="U287" s="11"/>
      <c r="V287" s="11"/>
      <c r="W287" s="11"/>
      <c r="X287" s="11"/>
      <c r="Y287" s="11"/>
      <c r="Z287" s="11"/>
      <c r="AA287" s="11"/>
      <c r="AB287" s="11"/>
      <c r="AC287" s="60">
        <f>IF($M$18&gt;($M$3-$M$5)/-($G$3-$G$5),AC286+($M$18-($M$3-$M$5)/-($G$3-$G$5))/342,IFERROR(IF(AC286+((($M$3-$M$5)/($G$3-$G$5)*-1)-$M$18)/343&gt;($M$3-$M$5)/-($G$3-$G$5),MAX($AC$31:AC286),AC286+((($M$3-$M$5)/($G$3-$G$5)*-1))/343),MAX($AC$31:AC286)))</f>
        <v>14.403453689168009</v>
      </c>
      <c r="AD287" s="61">
        <f t="shared" ref="AD287" si="765">IF(AC287="","",AC287*$G$5+$M$5)</f>
        <v>53227.629513344073</v>
      </c>
      <c r="AE287" s="60">
        <f>IF($M$18&gt;($M$3-$M$5)/-($G$3-$G$5),"",IFERROR(IF(AE286+(($M$3-$M$5)/($G$3-$G$5)*-1)/343&gt;$AC$24,MAX($AE$31:AE286),AE286+((($M$3-$M$5)/($G$3-$G$5)*-1))/343),MAX($AE$31:AE286)))</f>
        <v>5.3680197353666808</v>
      </c>
      <c r="AF287" s="61">
        <f t="shared" si="591"/>
        <v>-19055.842117066553</v>
      </c>
      <c r="AG287" s="61">
        <f t="shared" ref="AG287" si="766">IF($M$18&gt;($M$3-$M$5)/-($G$3-$G$5),"",IF(AE287="","",AE287*$G$3+$M$3))</f>
        <v>98159.901323166589</v>
      </c>
    </row>
    <row r="288" spans="1:33" x14ac:dyDescent="0.55000000000000004">
      <c r="A288" s="11"/>
      <c r="B288" s="11"/>
      <c r="C288" s="11"/>
      <c r="D288" s="11"/>
      <c r="E288" s="11"/>
      <c r="F288" s="11"/>
      <c r="G288" s="11"/>
      <c r="H288" s="11"/>
      <c r="I288" s="11"/>
      <c r="J288" s="21"/>
      <c r="K288" s="21"/>
      <c r="L288" s="57"/>
      <c r="M288" s="57"/>
      <c r="N288" s="63"/>
      <c r="O288" s="57"/>
      <c r="P288" s="57"/>
      <c r="Q288" s="58"/>
      <c r="R288" s="57"/>
      <c r="S288" s="57"/>
      <c r="T288" s="11"/>
      <c r="U288" s="11"/>
      <c r="V288" s="11"/>
      <c r="W288" s="11"/>
      <c r="X288" s="11"/>
      <c r="Y288" s="11"/>
      <c r="Z288" s="11"/>
      <c r="AA288" s="11"/>
      <c r="AB288" s="11"/>
      <c r="AC288" s="60">
        <f t="shared" ref="AC288" si="767">IFERROR(AC287,"")</f>
        <v>14.403453689168009</v>
      </c>
      <c r="AD288" s="61">
        <f t="shared" ref="AD288" si="768">IF(AC288="","",AC288*$G$3+$M$3)</f>
        <v>52982.731554159953</v>
      </c>
      <c r="AE288" s="60">
        <f t="shared" ref="AE288" si="769">IFERROR(AE287,"")</f>
        <v>5.3680197353666808</v>
      </c>
      <c r="AF288" s="61">
        <f t="shared" ref="AF288:AG288" si="770">IF($M$18&gt;($M$3-$M$5)/-($G$3-$G$5),"",IF(AE288="","",$P$21))</f>
        <v>18000</v>
      </c>
      <c r="AG288" s="61">
        <f t="shared" si="770"/>
        <v>18000</v>
      </c>
    </row>
    <row r="289" spans="1:33" x14ac:dyDescent="0.55000000000000004">
      <c r="A289" s="11"/>
      <c r="B289" s="11"/>
      <c r="C289" s="11"/>
      <c r="D289" s="11"/>
      <c r="E289" s="11"/>
      <c r="F289" s="11"/>
      <c r="G289" s="11"/>
      <c r="H289" s="11"/>
      <c r="I289" s="11"/>
      <c r="J289" s="21"/>
      <c r="K289" s="21"/>
      <c r="L289" s="57"/>
      <c r="M289" s="57"/>
      <c r="N289" s="63"/>
      <c r="O289" s="57"/>
      <c r="P289" s="57"/>
      <c r="Q289" s="58"/>
      <c r="R289" s="57"/>
      <c r="S289" s="57"/>
      <c r="T289" s="11"/>
      <c r="U289" s="11"/>
      <c r="V289" s="11"/>
      <c r="W289" s="11"/>
      <c r="X289" s="11"/>
      <c r="Y289" s="11"/>
      <c r="Z289" s="11"/>
      <c r="AA289" s="11"/>
      <c r="AB289" s="11"/>
      <c r="AC289" s="60">
        <f>IF($M$18&gt;($M$3-$M$5)/-($G$3-$G$5),AC288+($M$18-($M$3-$M$5)/-($G$3-$G$5))/342,IFERROR(IF(AC288+((($M$3-$M$5)/($G$3-$G$5)*-1)-$M$18)/343&gt;($M$3-$M$5)/-($G$3-$G$5),MAX($AC$31:AC288),AC288+((($M$3-$M$5)/($G$3-$G$5)*-1))/343),MAX($AC$31:AC288)))</f>
        <v>14.403453689168009</v>
      </c>
      <c r="AD289" s="61">
        <f t="shared" ref="AD289" si="771">IF(AC289="","",AC289*$G$5+$M$5)</f>
        <v>53227.629513344073</v>
      </c>
      <c r="AE289" s="60">
        <f>IF($M$18&gt;($M$3-$M$5)/-($G$3-$G$5),"",IFERROR(IF(AE288+(($M$3-$M$5)/($G$3-$G$5)*-1)/343&gt;$AC$24,MAX($AE$31:AE288),AE288+((($M$3-$M$5)/($G$3-$G$5)*-1))/343),MAX($AE$31:AE288)))</f>
        <v>5.4099573895492332</v>
      </c>
      <c r="AF289" s="61">
        <f t="shared" si="591"/>
        <v>-18720.340883606135</v>
      </c>
      <c r="AG289" s="61">
        <f t="shared" ref="AG289" si="772">IF($M$18&gt;($M$3-$M$5)/-($G$3-$G$5),"",IF(AE289="","",AE289*$G$3+$M$3))</f>
        <v>97950.213052253835</v>
      </c>
    </row>
    <row r="290" spans="1:33" x14ac:dyDescent="0.55000000000000004">
      <c r="A290" s="11"/>
      <c r="B290" s="11"/>
      <c r="C290" s="11"/>
      <c r="D290" s="11"/>
      <c r="E290" s="11"/>
      <c r="F290" s="11"/>
      <c r="G290" s="11"/>
      <c r="H290" s="11"/>
      <c r="I290" s="11"/>
      <c r="J290" s="21"/>
      <c r="K290" s="21"/>
      <c r="L290" s="57"/>
      <c r="M290" s="57"/>
      <c r="N290" s="63"/>
      <c r="O290" s="57"/>
      <c r="P290" s="57"/>
      <c r="Q290" s="58"/>
      <c r="R290" s="57"/>
      <c r="S290" s="57"/>
      <c r="T290" s="11"/>
      <c r="U290" s="11"/>
      <c r="V290" s="11"/>
      <c r="W290" s="11"/>
      <c r="X290" s="11"/>
      <c r="Y290" s="11"/>
      <c r="Z290" s="11"/>
      <c r="AA290" s="11"/>
      <c r="AB290" s="11"/>
      <c r="AC290" s="60">
        <f t="shared" ref="AC290" si="773">IFERROR(AC289,"")</f>
        <v>14.403453689168009</v>
      </c>
      <c r="AD290" s="61">
        <f t="shared" ref="AD290" si="774">IF(AC290="","",AC290*$G$3+$M$3)</f>
        <v>52982.731554159953</v>
      </c>
      <c r="AE290" s="60">
        <f t="shared" ref="AE290" si="775">IFERROR(AE289,"")</f>
        <v>5.4099573895492332</v>
      </c>
      <c r="AF290" s="61">
        <f t="shared" ref="AF290:AG290" si="776">IF($M$18&gt;($M$3-$M$5)/-($G$3-$G$5),"",IF(AE290="","",$P$21))</f>
        <v>18000</v>
      </c>
      <c r="AG290" s="61">
        <f t="shared" si="776"/>
        <v>18000</v>
      </c>
    </row>
    <row r="291" spans="1:33" x14ac:dyDescent="0.55000000000000004">
      <c r="A291" s="11"/>
      <c r="B291" s="11"/>
      <c r="C291" s="11"/>
      <c r="D291" s="11"/>
      <c r="E291" s="11"/>
      <c r="F291" s="11"/>
      <c r="G291" s="11"/>
      <c r="H291" s="11"/>
      <c r="I291" s="11"/>
      <c r="J291" s="21"/>
      <c r="K291" s="21"/>
      <c r="L291" s="57"/>
      <c r="M291" s="57"/>
      <c r="N291" s="63"/>
      <c r="O291" s="57"/>
      <c r="P291" s="57"/>
      <c r="Q291" s="58"/>
      <c r="R291" s="57"/>
      <c r="S291" s="57"/>
      <c r="T291" s="11"/>
      <c r="U291" s="11"/>
      <c r="V291" s="11"/>
      <c r="W291" s="11"/>
      <c r="X291" s="11"/>
      <c r="Y291" s="11"/>
      <c r="Z291" s="11"/>
      <c r="AA291" s="11"/>
      <c r="AB291" s="11"/>
      <c r="AC291" s="60">
        <f>IF($M$18&gt;($M$3-$M$5)/-($G$3-$G$5),AC290+($M$18-($M$3-$M$5)/-($G$3-$G$5))/342,IFERROR(IF(AC290+((($M$3-$M$5)/($G$3-$G$5)*-1)-$M$18)/343&gt;($M$3-$M$5)/-($G$3-$G$5),MAX($AC$31:AC290),AC290+((($M$3-$M$5)/($G$3-$G$5)*-1))/343),MAX($AC$31:AC290)))</f>
        <v>14.403453689168009</v>
      </c>
      <c r="AD291" s="61">
        <f t="shared" ref="AD291" si="777">IF(AC291="","",AC291*$G$5+$M$5)</f>
        <v>53227.629513344073</v>
      </c>
      <c r="AE291" s="60">
        <f>IF($M$18&gt;($M$3-$M$5)/-($G$3-$G$5),"",IFERROR(IF(AE290+(($M$3-$M$5)/($G$3-$G$5)*-1)/343&gt;$AC$24,MAX($AE$31:AE290),AE290+((($M$3-$M$5)/($G$3-$G$5)*-1))/343),MAX($AE$31:AE290)))</f>
        <v>5.4518950437317857</v>
      </c>
      <c r="AF291" s="61">
        <f t="shared" si="591"/>
        <v>-18384.839650145717</v>
      </c>
      <c r="AG291" s="61">
        <f t="shared" ref="AG291" si="778">IF($M$18&gt;($M$3-$M$5)/-($G$3-$G$5),"",IF(AE291="","",AE291*$G$3+$M$3))</f>
        <v>97740.524781341068</v>
      </c>
    </row>
    <row r="292" spans="1:33" x14ac:dyDescent="0.55000000000000004">
      <c r="A292" s="11"/>
      <c r="B292" s="11"/>
      <c r="C292" s="11"/>
      <c r="D292" s="11"/>
      <c r="E292" s="11"/>
      <c r="F292" s="11"/>
      <c r="G292" s="11"/>
      <c r="H292" s="11"/>
      <c r="I292" s="11"/>
      <c r="J292" s="21"/>
      <c r="K292" s="21"/>
      <c r="L292" s="57"/>
      <c r="M292" s="57"/>
      <c r="N292" s="63"/>
      <c r="O292" s="57"/>
      <c r="P292" s="57"/>
      <c r="Q292" s="58"/>
      <c r="R292" s="57"/>
      <c r="S292" s="57"/>
      <c r="T292" s="11"/>
      <c r="U292" s="11"/>
      <c r="V292" s="11"/>
      <c r="W292" s="11"/>
      <c r="X292" s="11"/>
      <c r="Y292" s="11"/>
      <c r="Z292" s="11"/>
      <c r="AA292" s="11"/>
      <c r="AB292" s="11"/>
      <c r="AC292" s="60">
        <f t="shared" ref="AC292" si="779">IFERROR(AC291,"")</f>
        <v>14.403453689168009</v>
      </c>
      <c r="AD292" s="61">
        <f t="shared" ref="AD292" si="780">IF(AC292="","",AC292*$G$3+$M$3)</f>
        <v>52982.731554159953</v>
      </c>
      <c r="AE292" s="60">
        <f t="shared" ref="AE292" si="781">IFERROR(AE291,"")</f>
        <v>5.4518950437317857</v>
      </c>
      <c r="AF292" s="61">
        <f t="shared" ref="AF292:AG292" si="782">IF($M$18&gt;($M$3-$M$5)/-($G$3-$G$5),"",IF(AE292="","",$P$21))</f>
        <v>18000</v>
      </c>
      <c r="AG292" s="61">
        <f t="shared" si="782"/>
        <v>18000</v>
      </c>
    </row>
    <row r="293" spans="1:33" x14ac:dyDescent="0.55000000000000004">
      <c r="A293" s="11"/>
      <c r="B293" s="11"/>
      <c r="C293" s="11"/>
      <c r="D293" s="11"/>
      <c r="E293" s="11"/>
      <c r="F293" s="11"/>
      <c r="G293" s="11"/>
      <c r="H293" s="11"/>
      <c r="I293" s="11"/>
      <c r="J293" s="21"/>
      <c r="K293" s="21"/>
      <c r="L293" s="57"/>
      <c r="M293" s="57"/>
      <c r="N293" s="63"/>
      <c r="O293" s="57"/>
      <c r="P293" s="57"/>
      <c r="Q293" s="58"/>
      <c r="R293" s="57"/>
      <c r="S293" s="57"/>
      <c r="T293" s="11"/>
      <c r="U293" s="11"/>
      <c r="V293" s="11"/>
      <c r="W293" s="11"/>
      <c r="X293" s="11"/>
      <c r="Y293" s="11"/>
      <c r="Z293" s="11"/>
      <c r="AA293" s="11"/>
      <c r="AB293" s="11"/>
      <c r="AC293" s="60">
        <f>IF($M$18&gt;($M$3-$M$5)/-($G$3-$G$5),AC292+($M$18-($M$3-$M$5)/-($G$3-$G$5))/342,IFERROR(IF(AC292+((($M$3-$M$5)/($G$3-$G$5)*-1)-$M$18)/343&gt;($M$3-$M$5)/-($G$3-$G$5),MAX($AC$31:AC292),AC292+((($M$3-$M$5)/($G$3-$G$5)*-1))/343),MAX($AC$31:AC292)))</f>
        <v>14.403453689168009</v>
      </c>
      <c r="AD293" s="61">
        <f t="shared" ref="AD293" si="783">IF(AC293="","",AC293*$G$5+$M$5)</f>
        <v>53227.629513344073</v>
      </c>
      <c r="AE293" s="60">
        <f>IF($M$18&gt;($M$3-$M$5)/-($G$3-$G$5),"",IFERROR(IF(AE292+(($M$3-$M$5)/($G$3-$G$5)*-1)/343&gt;$AC$24,MAX($AE$31:AE292),AE292+((($M$3-$M$5)/($G$3-$G$5)*-1))/343),MAX($AE$31:AE292)))</f>
        <v>5.4938326979143381</v>
      </c>
      <c r="AF293" s="61">
        <f t="shared" ref="AF293:AF355" si="784">IF($M$18&gt;($M$3-$M$5)/-($G$3-$G$5),"",IF(AE293="","",AE293*$G$5+$M$5))</f>
        <v>-18049.338416685292</v>
      </c>
      <c r="AG293" s="61">
        <f t="shared" ref="AG293" si="785">IF($M$18&gt;($M$3-$M$5)/-($G$3-$G$5),"",IF(AE293="","",AE293*$G$3+$M$3))</f>
        <v>97530.836510428315</v>
      </c>
    </row>
    <row r="294" spans="1:33" x14ac:dyDescent="0.55000000000000004">
      <c r="A294" s="11"/>
      <c r="B294" s="11"/>
      <c r="C294" s="11"/>
      <c r="D294" s="11"/>
      <c r="E294" s="11"/>
      <c r="F294" s="11"/>
      <c r="G294" s="11"/>
      <c r="H294" s="11"/>
      <c r="I294" s="11"/>
      <c r="J294" s="21"/>
      <c r="K294" s="21"/>
      <c r="L294" s="57"/>
      <c r="M294" s="57"/>
      <c r="N294" s="63"/>
      <c r="O294" s="57"/>
      <c r="P294" s="57"/>
      <c r="Q294" s="58"/>
      <c r="R294" s="57"/>
      <c r="S294" s="57"/>
      <c r="T294" s="11"/>
      <c r="U294" s="11"/>
      <c r="V294" s="11"/>
      <c r="W294" s="11"/>
      <c r="X294" s="11"/>
      <c r="Y294" s="11"/>
      <c r="Z294" s="11"/>
      <c r="AA294" s="11"/>
      <c r="AB294" s="11"/>
      <c r="AC294" s="60">
        <f t="shared" ref="AC294" si="786">IFERROR(AC293,"")</f>
        <v>14.403453689168009</v>
      </c>
      <c r="AD294" s="61">
        <f t="shared" ref="AD294" si="787">IF(AC294="","",AC294*$G$3+$M$3)</f>
        <v>52982.731554159953</v>
      </c>
      <c r="AE294" s="60">
        <f t="shared" ref="AE294" si="788">IFERROR(AE293,"")</f>
        <v>5.4938326979143381</v>
      </c>
      <c r="AF294" s="61">
        <f t="shared" ref="AF294:AG294" si="789">IF($M$18&gt;($M$3-$M$5)/-($G$3-$G$5),"",IF(AE294="","",$P$21))</f>
        <v>18000</v>
      </c>
      <c r="AG294" s="61">
        <f t="shared" si="789"/>
        <v>18000</v>
      </c>
    </row>
    <row r="295" spans="1:33" x14ac:dyDescent="0.55000000000000004">
      <c r="A295" s="11"/>
      <c r="B295" s="11"/>
      <c r="C295" s="11"/>
      <c r="D295" s="11"/>
      <c r="E295" s="11"/>
      <c r="F295" s="11"/>
      <c r="G295" s="11"/>
      <c r="H295" s="11"/>
      <c r="I295" s="11"/>
      <c r="J295" s="21"/>
      <c r="K295" s="21"/>
      <c r="L295" s="57"/>
      <c r="M295" s="57"/>
      <c r="N295" s="63"/>
      <c r="O295" s="57"/>
      <c r="P295" s="57"/>
      <c r="Q295" s="58"/>
      <c r="R295" s="57"/>
      <c r="S295" s="57"/>
      <c r="T295" s="11"/>
      <c r="U295" s="11"/>
      <c r="V295" s="11"/>
      <c r="W295" s="11"/>
      <c r="X295" s="11"/>
      <c r="Y295" s="11"/>
      <c r="Z295" s="11"/>
      <c r="AA295" s="11"/>
      <c r="AB295" s="11"/>
      <c r="AC295" s="60">
        <f>IF($M$18&gt;($M$3-$M$5)/-($G$3-$G$5),AC294+($M$18-($M$3-$M$5)/-($G$3-$G$5))/342,IFERROR(IF(AC294+((($M$3-$M$5)/($G$3-$G$5)*-1)-$M$18)/343&gt;($M$3-$M$5)/-($G$3-$G$5),MAX($AC$31:AC294),AC294+((($M$3-$M$5)/($G$3-$G$5)*-1))/343),MAX($AC$31:AC294)))</f>
        <v>14.403453689168009</v>
      </c>
      <c r="AD295" s="61">
        <f t="shared" ref="AD295" si="790">IF(AC295="","",AC295*$G$5+$M$5)</f>
        <v>53227.629513344073</v>
      </c>
      <c r="AE295" s="60">
        <f>IF($M$18&gt;($M$3-$M$5)/-($G$3-$G$5),"",IFERROR(IF(AE294+(($M$3-$M$5)/($G$3-$G$5)*-1)/343&gt;$AC$24,MAX($AE$31:AE294),AE294+((($M$3-$M$5)/($G$3-$G$5)*-1))/343),MAX($AE$31:AE294)))</f>
        <v>5.5357703520968906</v>
      </c>
      <c r="AF295" s="61">
        <f t="shared" si="784"/>
        <v>-17713.837183224874</v>
      </c>
      <c r="AG295" s="61">
        <f t="shared" ref="AG295" si="791">IF($M$18&gt;($M$3-$M$5)/-($G$3-$G$5),"",IF(AE295="","",AE295*$G$3+$M$3))</f>
        <v>97321.148239515547</v>
      </c>
    </row>
    <row r="296" spans="1:33" x14ac:dyDescent="0.55000000000000004">
      <c r="A296" s="11"/>
      <c r="B296" s="11"/>
      <c r="C296" s="11"/>
      <c r="D296" s="11"/>
      <c r="E296" s="11"/>
      <c r="F296" s="11"/>
      <c r="G296" s="11"/>
      <c r="H296" s="11"/>
      <c r="I296" s="11"/>
      <c r="J296" s="21"/>
      <c r="K296" s="21"/>
      <c r="L296" s="57"/>
      <c r="M296" s="57"/>
      <c r="N296" s="63"/>
      <c r="O296" s="57"/>
      <c r="P296" s="57"/>
      <c r="Q296" s="58"/>
      <c r="R296" s="57"/>
      <c r="S296" s="57"/>
      <c r="T296" s="11"/>
      <c r="U296" s="11"/>
      <c r="V296" s="11"/>
      <c r="W296" s="11"/>
      <c r="X296" s="11"/>
      <c r="Y296" s="11"/>
      <c r="Z296" s="11"/>
      <c r="AA296" s="11"/>
      <c r="AB296" s="11"/>
      <c r="AC296" s="60">
        <f t="shared" ref="AC296" si="792">IFERROR(AC295,"")</f>
        <v>14.403453689168009</v>
      </c>
      <c r="AD296" s="61">
        <f t="shared" ref="AD296" si="793">IF(AC296="","",AC296*$G$3+$M$3)</f>
        <v>52982.731554159953</v>
      </c>
      <c r="AE296" s="60">
        <f t="shared" ref="AE296" si="794">IFERROR(AE295,"")</f>
        <v>5.5357703520968906</v>
      </c>
      <c r="AF296" s="61">
        <f t="shared" ref="AF296:AG296" si="795">IF($M$18&gt;($M$3-$M$5)/-($G$3-$G$5),"",IF(AE296="","",$P$21))</f>
        <v>18000</v>
      </c>
      <c r="AG296" s="61">
        <f t="shared" si="795"/>
        <v>18000</v>
      </c>
    </row>
    <row r="297" spans="1:33" x14ac:dyDescent="0.55000000000000004">
      <c r="A297" s="11"/>
      <c r="B297" s="11"/>
      <c r="C297" s="11"/>
      <c r="D297" s="11"/>
      <c r="E297" s="11"/>
      <c r="F297" s="11"/>
      <c r="G297" s="11"/>
      <c r="H297" s="11"/>
      <c r="I297" s="11"/>
      <c r="J297" s="21"/>
      <c r="K297" s="21"/>
      <c r="L297" s="57"/>
      <c r="M297" s="57"/>
      <c r="N297" s="63"/>
      <c r="O297" s="57"/>
      <c r="P297" s="57"/>
      <c r="Q297" s="58"/>
      <c r="R297" s="57"/>
      <c r="S297" s="57"/>
      <c r="T297" s="11"/>
      <c r="U297" s="11"/>
      <c r="V297" s="11"/>
      <c r="W297" s="11"/>
      <c r="X297" s="11"/>
      <c r="Y297" s="11"/>
      <c r="Z297" s="11"/>
      <c r="AA297" s="11"/>
      <c r="AB297" s="11"/>
      <c r="AC297" s="60">
        <f>IF($M$18&gt;($M$3-$M$5)/-($G$3-$G$5),AC296+($M$18-($M$3-$M$5)/-($G$3-$G$5))/342,IFERROR(IF(AC296+((($M$3-$M$5)/($G$3-$G$5)*-1)-$M$18)/343&gt;($M$3-$M$5)/-($G$3-$G$5),MAX($AC$31:AC296),AC296+((($M$3-$M$5)/($G$3-$G$5)*-1))/343),MAX($AC$31:AC296)))</f>
        <v>14.403453689168009</v>
      </c>
      <c r="AD297" s="61">
        <f t="shared" ref="AD297" si="796">IF(AC297="","",AC297*$G$5+$M$5)</f>
        <v>53227.629513344073</v>
      </c>
      <c r="AE297" s="60">
        <f>IF($M$18&gt;($M$3-$M$5)/-($G$3-$G$5),"",IFERROR(IF(AE296+(($M$3-$M$5)/($G$3-$G$5)*-1)/343&gt;$AC$24,MAX($AE$31:AE296),AE296+((($M$3-$M$5)/($G$3-$G$5)*-1))/343),MAX($AE$31:AE296)))</f>
        <v>5.5777080062794431</v>
      </c>
      <c r="AF297" s="61">
        <f t="shared" si="784"/>
        <v>-17378.335949764456</v>
      </c>
      <c r="AG297" s="61">
        <f t="shared" ref="AG297" si="797">IF($M$18&gt;($M$3-$M$5)/-($G$3-$G$5),"",IF(AE297="","",AE297*$G$3+$M$3))</f>
        <v>97111.45996860278</v>
      </c>
    </row>
    <row r="298" spans="1:33" x14ac:dyDescent="0.55000000000000004">
      <c r="A298" s="11"/>
      <c r="B298" s="11"/>
      <c r="C298" s="11"/>
      <c r="D298" s="11"/>
      <c r="E298" s="11"/>
      <c r="F298" s="11"/>
      <c r="G298" s="11"/>
      <c r="H298" s="11"/>
      <c r="I298" s="11"/>
      <c r="J298" s="21"/>
      <c r="K298" s="21"/>
      <c r="L298" s="57"/>
      <c r="M298" s="57"/>
      <c r="N298" s="63"/>
      <c r="O298" s="57"/>
      <c r="P298" s="57"/>
      <c r="Q298" s="58"/>
      <c r="R298" s="57"/>
      <c r="S298" s="57"/>
      <c r="T298" s="11"/>
      <c r="U298" s="11"/>
      <c r="V298" s="11"/>
      <c r="W298" s="11"/>
      <c r="X298" s="11"/>
      <c r="Y298" s="11"/>
      <c r="Z298" s="11"/>
      <c r="AA298" s="11"/>
      <c r="AB298" s="11"/>
      <c r="AC298" s="60">
        <f t="shared" ref="AC298" si="798">IFERROR(AC297,"")</f>
        <v>14.403453689168009</v>
      </c>
      <c r="AD298" s="61">
        <f t="shared" ref="AD298" si="799">IF(AC298="","",AC298*$G$3+$M$3)</f>
        <v>52982.731554159953</v>
      </c>
      <c r="AE298" s="60">
        <f t="shared" ref="AE298" si="800">IFERROR(AE297,"")</f>
        <v>5.5777080062794431</v>
      </c>
      <c r="AF298" s="61">
        <f t="shared" ref="AF298:AG298" si="801">IF($M$18&gt;($M$3-$M$5)/-($G$3-$G$5),"",IF(AE298="","",$P$21))</f>
        <v>18000</v>
      </c>
      <c r="AG298" s="61">
        <f t="shared" si="801"/>
        <v>18000</v>
      </c>
    </row>
    <row r="299" spans="1:33" x14ac:dyDescent="0.55000000000000004">
      <c r="A299" s="11"/>
      <c r="B299" s="11"/>
      <c r="C299" s="11"/>
      <c r="D299" s="11"/>
      <c r="E299" s="11"/>
      <c r="F299" s="11"/>
      <c r="G299" s="11"/>
      <c r="H299" s="11"/>
      <c r="I299" s="11"/>
      <c r="J299" s="21"/>
      <c r="K299" s="21"/>
      <c r="L299" s="57"/>
      <c r="M299" s="57"/>
      <c r="N299" s="63"/>
      <c r="O299" s="57"/>
      <c r="P299" s="57"/>
      <c r="Q299" s="58"/>
      <c r="R299" s="57"/>
      <c r="S299" s="57"/>
      <c r="T299" s="11"/>
      <c r="U299" s="11"/>
      <c r="V299" s="11"/>
      <c r="W299" s="11"/>
      <c r="X299" s="11"/>
      <c r="Y299" s="11"/>
      <c r="Z299" s="11"/>
      <c r="AA299" s="11"/>
      <c r="AB299" s="11"/>
      <c r="AC299" s="60">
        <f>IF($M$18&gt;($M$3-$M$5)/-($G$3-$G$5),AC298+($M$18-($M$3-$M$5)/-($G$3-$G$5))/342,IFERROR(IF(AC298+((($M$3-$M$5)/($G$3-$G$5)*-1)-$M$18)/343&gt;($M$3-$M$5)/-($G$3-$G$5),MAX($AC$31:AC298),AC298+((($M$3-$M$5)/($G$3-$G$5)*-1))/343),MAX($AC$31:AC298)))</f>
        <v>14.403453689168009</v>
      </c>
      <c r="AD299" s="61">
        <f t="shared" ref="AD299" si="802">IF(AC299="","",AC299*$G$5+$M$5)</f>
        <v>53227.629513344073</v>
      </c>
      <c r="AE299" s="60">
        <f>IF($M$18&gt;($M$3-$M$5)/-($G$3-$G$5),"",IFERROR(IF(AE298+(($M$3-$M$5)/($G$3-$G$5)*-1)/343&gt;$AC$24,MAX($AE$31:AE298),AE298+((($M$3-$M$5)/($G$3-$G$5)*-1))/343),MAX($AE$31:AE298)))</f>
        <v>5.6196456604619955</v>
      </c>
      <c r="AF299" s="61">
        <f t="shared" si="784"/>
        <v>-17042.834716304038</v>
      </c>
      <c r="AG299" s="61">
        <f t="shared" ref="AG299" si="803">IF($M$18&gt;($M$3-$M$5)/-($G$3-$G$5),"",IF(AE299="","",AE299*$G$3+$M$3))</f>
        <v>96901.771697690026</v>
      </c>
    </row>
    <row r="300" spans="1:33" x14ac:dyDescent="0.55000000000000004">
      <c r="A300" s="11"/>
      <c r="B300" s="11"/>
      <c r="C300" s="11"/>
      <c r="D300" s="11"/>
      <c r="E300" s="11"/>
      <c r="F300" s="11"/>
      <c r="G300" s="11"/>
      <c r="H300" s="11"/>
      <c r="I300" s="11"/>
      <c r="J300" s="21"/>
      <c r="K300" s="21"/>
      <c r="L300" s="57"/>
      <c r="M300" s="57"/>
      <c r="N300" s="63"/>
      <c r="O300" s="57"/>
      <c r="P300" s="57"/>
      <c r="Q300" s="58"/>
      <c r="R300" s="57"/>
      <c r="S300" s="57"/>
      <c r="T300" s="11"/>
      <c r="U300" s="11"/>
      <c r="V300" s="11"/>
      <c r="W300" s="11"/>
      <c r="X300" s="11"/>
      <c r="Y300" s="11"/>
      <c r="Z300" s="11"/>
      <c r="AA300" s="11"/>
      <c r="AB300" s="11"/>
      <c r="AC300" s="60">
        <f t="shared" ref="AC300" si="804">IFERROR(AC299,"")</f>
        <v>14.403453689168009</v>
      </c>
      <c r="AD300" s="61">
        <f t="shared" ref="AD300" si="805">IF(AC300="","",AC300*$G$3+$M$3)</f>
        <v>52982.731554159953</v>
      </c>
      <c r="AE300" s="60">
        <f t="shared" ref="AE300" si="806">IFERROR(AE299,"")</f>
        <v>5.6196456604619955</v>
      </c>
      <c r="AF300" s="61">
        <f t="shared" ref="AF300:AG300" si="807">IF($M$18&gt;($M$3-$M$5)/-($G$3-$G$5),"",IF(AE300="","",$P$21))</f>
        <v>18000</v>
      </c>
      <c r="AG300" s="61">
        <f t="shared" si="807"/>
        <v>18000</v>
      </c>
    </row>
    <row r="301" spans="1:33" x14ac:dyDescent="0.55000000000000004">
      <c r="A301" s="11"/>
      <c r="B301" s="11"/>
      <c r="C301" s="11"/>
      <c r="D301" s="11"/>
      <c r="E301" s="11"/>
      <c r="F301" s="11"/>
      <c r="G301" s="11"/>
      <c r="H301" s="11"/>
      <c r="I301" s="11"/>
      <c r="J301" s="21"/>
      <c r="K301" s="21"/>
      <c r="L301" s="57"/>
      <c r="M301" s="57"/>
      <c r="N301" s="63"/>
      <c r="O301" s="57"/>
      <c r="P301" s="57"/>
      <c r="Q301" s="58"/>
      <c r="R301" s="57"/>
      <c r="S301" s="57"/>
      <c r="T301" s="11"/>
      <c r="U301" s="11"/>
      <c r="V301" s="11"/>
      <c r="W301" s="11"/>
      <c r="X301" s="11"/>
      <c r="Y301" s="11"/>
      <c r="Z301" s="11"/>
      <c r="AA301" s="11"/>
      <c r="AB301" s="11"/>
      <c r="AC301" s="60">
        <f>IF($M$18&gt;($M$3-$M$5)/-($G$3-$G$5),AC300+($M$18-($M$3-$M$5)/-($G$3-$G$5))/342,IFERROR(IF(AC300+((($M$3-$M$5)/($G$3-$G$5)*-1)-$M$18)/343&gt;($M$3-$M$5)/-($G$3-$G$5),MAX($AC$31:AC300),AC300+((($M$3-$M$5)/($G$3-$G$5)*-1))/343),MAX($AC$31:AC300)))</f>
        <v>14.403453689168009</v>
      </c>
      <c r="AD301" s="61">
        <f t="shared" ref="AD301" si="808">IF(AC301="","",AC301*$G$5+$M$5)</f>
        <v>53227.629513344073</v>
      </c>
      <c r="AE301" s="60">
        <f>IF($M$18&gt;($M$3-$M$5)/-($G$3-$G$5),"",IFERROR(IF(AE300+(($M$3-$M$5)/($G$3-$G$5)*-1)/343&gt;$AC$24,MAX($AE$31:AE300),AE300+((($M$3-$M$5)/($G$3-$G$5)*-1))/343),MAX($AE$31:AE300)))</f>
        <v>5.661583314644548</v>
      </c>
      <c r="AF301" s="61">
        <f t="shared" si="784"/>
        <v>-16707.333482843613</v>
      </c>
      <c r="AG301" s="61">
        <f t="shared" ref="AG301" si="809">IF($M$18&gt;($M$3-$M$5)/-($G$3-$G$5),"",IF(AE301="","",AE301*$G$3+$M$3))</f>
        <v>96692.083426777259</v>
      </c>
    </row>
    <row r="302" spans="1:33" x14ac:dyDescent="0.55000000000000004">
      <c r="A302" s="11"/>
      <c r="B302" s="11"/>
      <c r="C302" s="11"/>
      <c r="D302" s="11"/>
      <c r="E302" s="11"/>
      <c r="F302" s="11"/>
      <c r="G302" s="11"/>
      <c r="H302" s="11"/>
      <c r="I302" s="11"/>
      <c r="J302" s="21"/>
      <c r="K302" s="21"/>
      <c r="L302" s="57"/>
      <c r="M302" s="57"/>
      <c r="N302" s="63"/>
      <c r="O302" s="57"/>
      <c r="P302" s="57"/>
      <c r="Q302" s="58"/>
      <c r="R302" s="57"/>
      <c r="S302" s="57"/>
      <c r="T302" s="11"/>
      <c r="U302" s="11"/>
      <c r="V302" s="11"/>
      <c r="W302" s="11"/>
      <c r="X302" s="11"/>
      <c r="Y302" s="11"/>
      <c r="Z302" s="11"/>
      <c r="AA302" s="11"/>
      <c r="AB302" s="11"/>
      <c r="AC302" s="60">
        <f t="shared" ref="AC302" si="810">IFERROR(AC301,"")</f>
        <v>14.403453689168009</v>
      </c>
      <c r="AD302" s="61">
        <f t="shared" ref="AD302" si="811">IF(AC302="","",AC302*$G$3+$M$3)</f>
        <v>52982.731554159953</v>
      </c>
      <c r="AE302" s="60">
        <f t="shared" ref="AE302" si="812">IFERROR(AE301,"")</f>
        <v>5.661583314644548</v>
      </c>
      <c r="AF302" s="61">
        <f t="shared" ref="AF302:AG302" si="813">IF($M$18&gt;($M$3-$M$5)/-($G$3-$G$5),"",IF(AE302="","",$P$21))</f>
        <v>18000</v>
      </c>
      <c r="AG302" s="61">
        <f t="shared" si="813"/>
        <v>18000</v>
      </c>
    </row>
    <row r="303" spans="1:33" x14ac:dyDescent="0.55000000000000004">
      <c r="A303" s="11"/>
      <c r="B303" s="11"/>
      <c r="C303" s="11"/>
      <c r="D303" s="11"/>
      <c r="E303" s="11"/>
      <c r="F303" s="11"/>
      <c r="G303" s="11"/>
      <c r="H303" s="11"/>
      <c r="I303" s="11"/>
      <c r="J303" s="21"/>
      <c r="K303" s="21"/>
      <c r="L303" s="57"/>
      <c r="M303" s="57"/>
      <c r="N303" s="63"/>
      <c r="O303" s="57"/>
      <c r="P303" s="57"/>
      <c r="Q303" s="58"/>
      <c r="R303" s="57"/>
      <c r="S303" s="57"/>
      <c r="T303" s="11"/>
      <c r="U303" s="11"/>
      <c r="V303" s="11"/>
      <c r="W303" s="11"/>
      <c r="X303" s="11"/>
      <c r="Y303" s="11"/>
      <c r="Z303" s="11"/>
      <c r="AA303" s="11"/>
      <c r="AB303" s="11"/>
      <c r="AC303" s="60">
        <f>IF($M$18&gt;($M$3-$M$5)/-($G$3-$G$5),AC302+($M$18-($M$3-$M$5)/-($G$3-$G$5))/342,IFERROR(IF(AC302+((($M$3-$M$5)/($G$3-$G$5)*-1)-$M$18)/343&gt;($M$3-$M$5)/-($G$3-$G$5),MAX($AC$31:AC302),AC302+((($M$3-$M$5)/($G$3-$G$5)*-1))/343),MAX($AC$31:AC302)))</f>
        <v>14.403453689168009</v>
      </c>
      <c r="AD303" s="61">
        <f t="shared" ref="AD303" si="814">IF(AC303="","",AC303*$G$5+$M$5)</f>
        <v>53227.629513344073</v>
      </c>
      <c r="AE303" s="60">
        <f>IF($M$18&gt;($M$3-$M$5)/-($G$3-$G$5),"",IFERROR(IF(AE302+(($M$3-$M$5)/($G$3-$G$5)*-1)/343&gt;$AC$24,MAX($AE$31:AE302),AE302+((($M$3-$M$5)/($G$3-$G$5)*-1))/343),MAX($AE$31:AE302)))</f>
        <v>5.7035209688271005</v>
      </c>
      <c r="AF303" s="61">
        <f t="shared" si="784"/>
        <v>-16371.832249383195</v>
      </c>
      <c r="AG303" s="61">
        <f t="shared" ref="AG303" si="815">IF($M$18&gt;($M$3-$M$5)/-($G$3-$G$5),"",IF(AE303="","",AE303*$G$3+$M$3))</f>
        <v>96482.395155864506</v>
      </c>
    </row>
    <row r="304" spans="1:33" x14ac:dyDescent="0.55000000000000004">
      <c r="A304" s="11"/>
      <c r="B304" s="11"/>
      <c r="C304" s="11"/>
      <c r="D304" s="11"/>
      <c r="E304" s="11"/>
      <c r="F304" s="11"/>
      <c r="G304" s="11"/>
      <c r="H304" s="11"/>
      <c r="I304" s="11"/>
      <c r="J304" s="21"/>
      <c r="K304" s="21"/>
      <c r="L304" s="57"/>
      <c r="M304" s="57"/>
      <c r="N304" s="63"/>
      <c r="O304" s="57"/>
      <c r="P304" s="57"/>
      <c r="Q304" s="58"/>
      <c r="R304" s="57"/>
      <c r="S304" s="57"/>
      <c r="T304" s="11"/>
      <c r="U304" s="11"/>
      <c r="V304" s="11"/>
      <c r="W304" s="11"/>
      <c r="X304" s="11"/>
      <c r="Y304" s="11"/>
      <c r="Z304" s="11"/>
      <c r="AA304" s="11"/>
      <c r="AB304" s="11"/>
      <c r="AC304" s="60">
        <f t="shared" ref="AC304" si="816">IFERROR(AC303,"")</f>
        <v>14.403453689168009</v>
      </c>
      <c r="AD304" s="61">
        <f t="shared" ref="AD304" si="817">IF(AC304="","",AC304*$G$3+$M$3)</f>
        <v>52982.731554159953</v>
      </c>
      <c r="AE304" s="60">
        <f t="shared" ref="AE304" si="818">IFERROR(AE303,"")</f>
        <v>5.7035209688271005</v>
      </c>
      <c r="AF304" s="61">
        <f t="shared" ref="AF304:AG304" si="819">IF($M$18&gt;($M$3-$M$5)/-($G$3-$G$5),"",IF(AE304="","",$P$21))</f>
        <v>18000</v>
      </c>
      <c r="AG304" s="61">
        <f t="shared" si="819"/>
        <v>18000</v>
      </c>
    </row>
    <row r="305" spans="1:33" x14ac:dyDescent="0.55000000000000004">
      <c r="A305" s="11"/>
      <c r="B305" s="11"/>
      <c r="C305" s="11"/>
      <c r="D305" s="11"/>
      <c r="E305" s="11"/>
      <c r="F305" s="11"/>
      <c r="G305" s="11"/>
      <c r="H305" s="11"/>
      <c r="I305" s="11"/>
      <c r="J305" s="21"/>
      <c r="K305" s="21"/>
      <c r="L305" s="57"/>
      <c r="M305" s="57"/>
      <c r="N305" s="63"/>
      <c r="O305" s="57"/>
      <c r="P305" s="57"/>
      <c r="Q305" s="58"/>
      <c r="R305" s="57"/>
      <c r="S305" s="57"/>
      <c r="T305" s="11"/>
      <c r="U305" s="11"/>
      <c r="V305" s="11"/>
      <c r="W305" s="11"/>
      <c r="X305" s="11"/>
      <c r="Y305" s="11"/>
      <c r="Z305" s="11"/>
      <c r="AA305" s="11"/>
      <c r="AB305" s="11"/>
      <c r="AC305" s="60">
        <f>IF($M$18&gt;($M$3-$M$5)/-($G$3-$G$5),AC304+($M$18-($M$3-$M$5)/-($G$3-$G$5))/342,IFERROR(IF(AC304+((($M$3-$M$5)/($G$3-$G$5)*-1)-$M$18)/343&gt;($M$3-$M$5)/-($G$3-$G$5),MAX($AC$31:AC304),AC304+((($M$3-$M$5)/($G$3-$G$5)*-1))/343),MAX($AC$31:AC304)))</f>
        <v>14.403453689168009</v>
      </c>
      <c r="AD305" s="61">
        <f t="shared" ref="AD305" si="820">IF(AC305="","",AC305*$G$5+$M$5)</f>
        <v>53227.629513344073</v>
      </c>
      <c r="AE305" s="60">
        <f>IF($M$18&gt;($M$3-$M$5)/-($G$3-$G$5),"",IFERROR(IF(AE304+(($M$3-$M$5)/($G$3-$G$5)*-1)/343&gt;$AC$24,MAX($AE$31:AE304),AE304+((($M$3-$M$5)/($G$3-$G$5)*-1))/343),MAX($AE$31:AE304)))</f>
        <v>5.7454586230096529</v>
      </c>
      <c r="AF305" s="61">
        <f t="shared" si="784"/>
        <v>-16036.331015922777</v>
      </c>
      <c r="AG305" s="61">
        <f t="shared" ref="AG305" si="821">IF($M$18&gt;($M$3-$M$5)/-($G$3-$G$5),"",IF(AE305="","",AE305*$G$3+$M$3))</f>
        <v>96272.706884951738</v>
      </c>
    </row>
    <row r="306" spans="1:33" x14ac:dyDescent="0.55000000000000004">
      <c r="A306" s="11"/>
      <c r="B306" s="11"/>
      <c r="C306" s="11"/>
      <c r="D306" s="11"/>
      <c r="E306" s="11"/>
      <c r="F306" s="11"/>
      <c r="G306" s="11"/>
      <c r="H306" s="11"/>
      <c r="I306" s="11"/>
      <c r="J306" s="21"/>
      <c r="K306" s="21"/>
      <c r="L306" s="57"/>
      <c r="M306" s="57"/>
      <c r="N306" s="63"/>
      <c r="O306" s="57"/>
      <c r="P306" s="57"/>
      <c r="Q306" s="58"/>
      <c r="R306" s="57"/>
      <c r="S306" s="57"/>
      <c r="T306" s="11"/>
      <c r="U306" s="11"/>
      <c r="V306" s="11"/>
      <c r="W306" s="11"/>
      <c r="X306" s="11"/>
      <c r="Y306" s="11"/>
      <c r="Z306" s="11"/>
      <c r="AA306" s="11"/>
      <c r="AB306" s="11"/>
      <c r="AC306" s="60">
        <f t="shared" ref="AC306" si="822">IFERROR(AC305,"")</f>
        <v>14.403453689168009</v>
      </c>
      <c r="AD306" s="61">
        <f t="shared" ref="AD306" si="823">IF(AC306="","",AC306*$G$3+$M$3)</f>
        <v>52982.731554159953</v>
      </c>
      <c r="AE306" s="60">
        <f t="shared" ref="AE306" si="824">IFERROR(AE305,"")</f>
        <v>5.7454586230096529</v>
      </c>
      <c r="AF306" s="61">
        <f t="shared" ref="AF306:AG306" si="825">IF($M$18&gt;($M$3-$M$5)/-($G$3-$G$5),"",IF(AE306="","",$P$21))</f>
        <v>18000</v>
      </c>
      <c r="AG306" s="61">
        <f t="shared" si="825"/>
        <v>18000</v>
      </c>
    </row>
    <row r="307" spans="1:33" x14ac:dyDescent="0.55000000000000004">
      <c r="A307" s="11"/>
      <c r="B307" s="11"/>
      <c r="C307" s="11"/>
      <c r="D307" s="11"/>
      <c r="E307" s="11"/>
      <c r="F307" s="11"/>
      <c r="G307" s="11"/>
      <c r="H307" s="11"/>
      <c r="I307" s="11"/>
      <c r="J307" s="21"/>
      <c r="K307" s="21"/>
      <c r="L307" s="57"/>
      <c r="M307" s="57"/>
      <c r="N307" s="63"/>
      <c r="O307" s="57"/>
      <c r="P307" s="57"/>
      <c r="Q307" s="58"/>
      <c r="R307" s="57"/>
      <c r="S307" s="57"/>
      <c r="T307" s="11"/>
      <c r="U307" s="11"/>
      <c r="V307" s="11"/>
      <c r="W307" s="11"/>
      <c r="X307" s="11"/>
      <c r="Y307" s="11"/>
      <c r="Z307" s="11"/>
      <c r="AA307" s="11"/>
      <c r="AB307" s="11"/>
      <c r="AC307" s="60">
        <f>IF($M$18&gt;($M$3-$M$5)/-($G$3-$G$5),AC306+($M$18-($M$3-$M$5)/-($G$3-$G$5))/342,IFERROR(IF(AC306+((($M$3-$M$5)/($G$3-$G$5)*-1)-$M$18)/343&gt;($M$3-$M$5)/-($G$3-$G$5),MAX($AC$31:AC306),AC306+((($M$3-$M$5)/($G$3-$G$5)*-1))/343),MAX($AC$31:AC306)))</f>
        <v>14.403453689168009</v>
      </c>
      <c r="AD307" s="61">
        <f t="shared" ref="AD307" si="826">IF(AC307="","",AC307*$G$5+$M$5)</f>
        <v>53227.629513344073</v>
      </c>
      <c r="AE307" s="60">
        <f>IF($M$18&gt;($M$3-$M$5)/-($G$3-$G$5),"",IFERROR(IF(AE306+(($M$3-$M$5)/($G$3-$G$5)*-1)/343&gt;$AC$24,MAX($AE$31:AE306),AE306+((($M$3-$M$5)/($G$3-$G$5)*-1))/343),MAX($AE$31:AE306)))</f>
        <v>5.7873962771922054</v>
      </c>
      <c r="AF307" s="61">
        <f t="shared" si="784"/>
        <v>-15700.829782462359</v>
      </c>
      <c r="AG307" s="61">
        <f t="shared" ref="AG307" si="827">IF($M$18&gt;($M$3-$M$5)/-($G$3-$G$5),"",IF(AE307="","",AE307*$G$3+$M$3))</f>
        <v>96063.018614038971</v>
      </c>
    </row>
    <row r="308" spans="1:33" x14ac:dyDescent="0.55000000000000004">
      <c r="A308" s="11"/>
      <c r="B308" s="11"/>
      <c r="C308" s="11"/>
      <c r="D308" s="11"/>
      <c r="E308" s="11"/>
      <c r="F308" s="11"/>
      <c r="G308" s="11"/>
      <c r="H308" s="11"/>
      <c r="I308" s="11"/>
      <c r="J308" s="21"/>
      <c r="K308" s="21"/>
      <c r="L308" s="57"/>
      <c r="M308" s="57"/>
      <c r="N308" s="63"/>
      <c r="O308" s="57"/>
      <c r="P308" s="57"/>
      <c r="Q308" s="58"/>
      <c r="R308" s="57"/>
      <c r="S308" s="57"/>
      <c r="T308" s="11"/>
      <c r="U308" s="11"/>
      <c r="V308" s="11"/>
      <c r="W308" s="11"/>
      <c r="X308" s="11"/>
      <c r="Y308" s="11"/>
      <c r="Z308" s="11"/>
      <c r="AA308" s="11"/>
      <c r="AB308" s="11"/>
      <c r="AC308" s="60">
        <f t="shared" ref="AC308" si="828">IFERROR(AC307,"")</f>
        <v>14.403453689168009</v>
      </c>
      <c r="AD308" s="61">
        <f t="shared" ref="AD308" si="829">IF(AC308="","",AC308*$G$3+$M$3)</f>
        <v>52982.731554159953</v>
      </c>
      <c r="AE308" s="60">
        <f t="shared" ref="AE308" si="830">IFERROR(AE307,"")</f>
        <v>5.7873962771922054</v>
      </c>
      <c r="AF308" s="61">
        <f t="shared" ref="AF308:AG308" si="831">IF($M$18&gt;($M$3-$M$5)/-($G$3-$G$5),"",IF(AE308="","",$P$21))</f>
        <v>18000</v>
      </c>
      <c r="AG308" s="61">
        <f t="shared" si="831"/>
        <v>18000</v>
      </c>
    </row>
    <row r="309" spans="1:33" x14ac:dyDescent="0.55000000000000004">
      <c r="A309" s="11"/>
      <c r="B309" s="11"/>
      <c r="C309" s="11"/>
      <c r="D309" s="11"/>
      <c r="E309" s="11"/>
      <c r="F309" s="11"/>
      <c r="G309" s="11"/>
      <c r="H309" s="11"/>
      <c r="I309" s="11"/>
      <c r="J309" s="21"/>
      <c r="K309" s="21"/>
      <c r="L309" s="57"/>
      <c r="M309" s="57"/>
      <c r="N309" s="63"/>
      <c r="O309" s="57"/>
      <c r="P309" s="57"/>
      <c r="Q309" s="58"/>
      <c r="R309" s="57"/>
      <c r="S309" s="57"/>
      <c r="T309" s="11"/>
      <c r="U309" s="11"/>
      <c r="V309" s="11"/>
      <c r="W309" s="11"/>
      <c r="X309" s="11"/>
      <c r="Y309" s="11"/>
      <c r="Z309" s="11"/>
      <c r="AA309" s="11"/>
      <c r="AB309" s="11"/>
      <c r="AC309" s="60">
        <f>IF($M$18&gt;($M$3-$M$5)/-($G$3-$G$5),AC308+($M$18-($M$3-$M$5)/-($G$3-$G$5))/342,IFERROR(IF(AC308+((($M$3-$M$5)/($G$3-$G$5)*-1)-$M$18)/343&gt;($M$3-$M$5)/-($G$3-$G$5),MAX($AC$31:AC308),AC308+((($M$3-$M$5)/($G$3-$G$5)*-1))/343),MAX($AC$31:AC308)))</f>
        <v>14.403453689168009</v>
      </c>
      <c r="AD309" s="61">
        <f t="shared" ref="AD309" si="832">IF(AC309="","",AC309*$G$5+$M$5)</f>
        <v>53227.629513344073</v>
      </c>
      <c r="AE309" s="60">
        <f>IF($M$18&gt;($M$3-$M$5)/-($G$3-$G$5),"",IFERROR(IF(AE308+(($M$3-$M$5)/($G$3-$G$5)*-1)/343&gt;$AC$24,MAX($AE$31:AE308),AE308+((($M$3-$M$5)/($G$3-$G$5)*-1))/343),MAX($AE$31:AE308)))</f>
        <v>5.8293339313747579</v>
      </c>
      <c r="AF309" s="61">
        <f t="shared" si="784"/>
        <v>-15365.328549001941</v>
      </c>
      <c r="AG309" s="61">
        <f t="shared" ref="AG309" si="833">IF($M$18&gt;($M$3-$M$5)/-($G$3-$G$5),"",IF(AE309="","",AE309*$G$3+$M$3))</f>
        <v>95853.330343126203</v>
      </c>
    </row>
    <row r="310" spans="1:33" x14ac:dyDescent="0.55000000000000004">
      <c r="A310" s="11"/>
      <c r="B310" s="11"/>
      <c r="C310" s="11"/>
      <c r="D310" s="11"/>
      <c r="E310" s="11"/>
      <c r="F310" s="11"/>
      <c r="G310" s="11"/>
      <c r="H310" s="11"/>
      <c r="I310" s="11"/>
      <c r="J310" s="21"/>
      <c r="K310" s="21"/>
      <c r="L310" s="57"/>
      <c r="M310" s="57"/>
      <c r="N310" s="63"/>
      <c r="O310" s="57"/>
      <c r="P310" s="57"/>
      <c r="Q310" s="58"/>
      <c r="R310" s="57"/>
      <c r="S310" s="57"/>
      <c r="T310" s="11"/>
      <c r="U310" s="11"/>
      <c r="V310" s="11"/>
      <c r="W310" s="11"/>
      <c r="X310" s="11"/>
      <c r="Y310" s="11"/>
      <c r="Z310" s="11"/>
      <c r="AA310" s="11"/>
      <c r="AB310" s="11"/>
      <c r="AC310" s="60">
        <f t="shared" ref="AC310" si="834">IFERROR(AC309,"")</f>
        <v>14.403453689168009</v>
      </c>
      <c r="AD310" s="61">
        <f t="shared" ref="AD310" si="835">IF(AC310="","",AC310*$G$3+$M$3)</f>
        <v>52982.731554159953</v>
      </c>
      <c r="AE310" s="60">
        <f t="shared" ref="AE310" si="836">IFERROR(AE309,"")</f>
        <v>5.8293339313747579</v>
      </c>
      <c r="AF310" s="61">
        <f t="shared" ref="AF310:AG310" si="837">IF($M$18&gt;($M$3-$M$5)/-($G$3-$G$5),"",IF(AE310="","",$P$21))</f>
        <v>18000</v>
      </c>
      <c r="AG310" s="61">
        <f t="shared" si="837"/>
        <v>18000</v>
      </c>
    </row>
    <row r="311" spans="1:33" x14ac:dyDescent="0.55000000000000004">
      <c r="A311" s="11"/>
      <c r="B311" s="11"/>
      <c r="C311" s="11"/>
      <c r="D311" s="11"/>
      <c r="E311" s="11"/>
      <c r="F311" s="11"/>
      <c r="G311" s="11"/>
      <c r="H311" s="11"/>
      <c r="I311" s="11"/>
      <c r="J311" s="21"/>
      <c r="K311" s="21"/>
      <c r="L311" s="57"/>
      <c r="M311" s="57"/>
      <c r="N311" s="63"/>
      <c r="O311" s="57"/>
      <c r="P311" s="57"/>
      <c r="Q311" s="58"/>
      <c r="R311" s="57"/>
      <c r="S311" s="57"/>
      <c r="T311" s="11"/>
      <c r="U311" s="11"/>
      <c r="V311" s="11"/>
      <c r="W311" s="11"/>
      <c r="X311" s="11"/>
      <c r="Y311" s="11"/>
      <c r="Z311" s="11"/>
      <c r="AA311" s="11"/>
      <c r="AB311" s="11"/>
      <c r="AC311" s="60">
        <f>IF($M$18&gt;($M$3-$M$5)/-($G$3-$G$5),AC310+($M$18-($M$3-$M$5)/-($G$3-$G$5))/342,IFERROR(IF(AC310+((($M$3-$M$5)/($G$3-$G$5)*-1)-$M$18)/343&gt;($M$3-$M$5)/-($G$3-$G$5),MAX($AC$31:AC310),AC310+((($M$3-$M$5)/($G$3-$G$5)*-1))/343),MAX($AC$31:AC310)))</f>
        <v>14.403453689168009</v>
      </c>
      <c r="AD311" s="61">
        <f t="shared" ref="AD311" si="838">IF(AC311="","",AC311*$G$5+$M$5)</f>
        <v>53227.629513344073</v>
      </c>
      <c r="AE311" s="60">
        <f>IF($M$18&gt;($M$3-$M$5)/-($G$3-$G$5),"",IFERROR(IF(AE310+(($M$3-$M$5)/($G$3-$G$5)*-1)/343&gt;$AC$24,MAX($AE$31:AE310),AE310+((($M$3-$M$5)/($G$3-$G$5)*-1))/343),MAX($AE$31:AE310)))</f>
        <v>5.8712715855573103</v>
      </c>
      <c r="AF311" s="61">
        <f t="shared" si="784"/>
        <v>-15029.827315541515</v>
      </c>
      <c r="AG311" s="61">
        <f t="shared" ref="AG311" si="839">IF($M$18&gt;($M$3-$M$5)/-($G$3-$G$5),"",IF(AE311="","",AE311*$G$3+$M$3))</f>
        <v>95643.64207221345</v>
      </c>
    </row>
    <row r="312" spans="1:33" x14ac:dyDescent="0.55000000000000004">
      <c r="A312" s="11"/>
      <c r="B312" s="11"/>
      <c r="C312" s="11"/>
      <c r="D312" s="11"/>
      <c r="E312" s="11"/>
      <c r="F312" s="11"/>
      <c r="G312" s="11"/>
      <c r="H312" s="11"/>
      <c r="I312" s="11"/>
      <c r="J312" s="21"/>
      <c r="K312" s="21"/>
      <c r="L312" s="57"/>
      <c r="M312" s="57"/>
      <c r="N312" s="63"/>
      <c r="O312" s="57"/>
      <c r="P312" s="57"/>
      <c r="Q312" s="58"/>
      <c r="R312" s="57"/>
      <c r="S312" s="57"/>
      <c r="T312" s="11"/>
      <c r="U312" s="11"/>
      <c r="V312" s="11"/>
      <c r="W312" s="11"/>
      <c r="X312" s="11"/>
      <c r="Y312" s="11"/>
      <c r="Z312" s="11"/>
      <c r="AA312" s="11"/>
      <c r="AB312" s="11"/>
      <c r="AC312" s="60">
        <f t="shared" ref="AC312" si="840">IFERROR(AC311,"")</f>
        <v>14.403453689168009</v>
      </c>
      <c r="AD312" s="61">
        <f t="shared" ref="AD312" si="841">IF(AC312="","",AC312*$G$3+$M$3)</f>
        <v>52982.731554159953</v>
      </c>
      <c r="AE312" s="60">
        <f t="shared" ref="AE312" si="842">IFERROR(AE311,"")</f>
        <v>5.8712715855573103</v>
      </c>
      <c r="AF312" s="61">
        <f t="shared" ref="AF312:AG312" si="843">IF($M$18&gt;($M$3-$M$5)/-($G$3-$G$5),"",IF(AE312="","",$P$21))</f>
        <v>18000</v>
      </c>
      <c r="AG312" s="61">
        <f t="shared" si="843"/>
        <v>18000</v>
      </c>
    </row>
    <row r="313" spans="1:33" x14ac:dyDescent="0.55000000000000004">
      <c r="A313" s="11"/>
      <c r="B313" s="11"/>
      <c r="C313" s="11"/>
      <c r="D313" s="11"/>
      <c r="E313" s="11"/>
      <c r="F313" s="11"/>
      <c r="G313" s="11"/>
      <c r="H313" s="11"/>
      <c r="I313" s="11"/>
      <c r="J313" s="21"/>
      <c r="K313" s="21"/>
      <c r="L313" s="57"/>
      <c r="M313" s="57"/>
      <c r="N313" s="63"/>
      <c r="O313" s="57"/>
      <c r="P313" s="57"/>
      <c r="Q313" s="58"/>
      <c r="R313" s="57"/>
      <c r="S313" s="57"/>
      <c r="T313" s="11"/>
      <c r="U313" s="11"/>
      <c r="V313" s="11"/>
      <c r="W313" s="11"/>
      <c r="X313" s="11"/>
      <c r="Y313" s="11"/>
      <c r="Z313" s="11"/>
      <c r="AA313" s="11"/>
      <c r="AB313" s="11"/>
      <c r="AC313" s="60">
        <f>IF($M$18&gt;($M$3-$M$5)/-($G$3-$G$5),AC312+($M$18-($M$3-$M$5)/-($G$3-$G$5))/342,IFERROR(IF(AC312+((($M$3-$M$5)/($G$3-$G$5)*-1)-$M$18)/343&gt;($M$3-$M$5)/-($G$3-$G$5),MAX($AC$31:AC312),AC312+((($M$3-$M$5)/($G$3-$G$5)*-1))/343),MAX($AC$31:AC312)))</f>
        <v>14.403453689168009</v>
      </c>
      <c r="AD313" s="61">
        <f t="shared" ref="AD313" si="844">IF(AC313="","",AC313*$G$5+$M$5)</f>
        <v>53227.629513344073</v>
      </c>
      <c r="AE313" s="60">
        <f>IF($M$18&gt;($M$3-$M$5)/-($G$3-$G$5),"",IFERROR(IF(AE312+(($M$3-$M$5)/($G$3-$G$5)*-1)/343&gt;$AC$24,MAX($AE$31:AE312),AE312+((($M$3-$M$5)/($G$3-$G$5)*-1))/343),MAX($AE$31:AE312)))</f>
        <v>5.9132092397398628</v>
      </c>
      <c r="AF313" s="61">
        <f t="shared" si="784"/>
        <v>-14694.326082081097</v>
      </c>
      <c r="AG313" s="61">
        <f t="shared" ref="AG313" si="845">IF($M$18&gt;($M$3-$M$5)/-($G$3-$G$5),"",IF(AE313="","",AE313*$G$3+$M$3))</f>
        <v>95433.953801300682</v>
      </c>
    </row>
    <row r="314" spans="1:33" x14ac:dyDescent="0.55000000000000004">
      <c r="A314" s="11"/>
      <c r="B314" s="11"/>
      <c r="C314" s="11"/>
      <c r="D314" s="11"/>
      <c r="E314" s="11"/>
      <c r="F314" s="11"/>
      <c r="G314" s="11"/>
      <c r="H314" s="11"/>
      <c r="I314" s="11"/>
      <c r="J314" s="21"/>
      <c r="K314" s="21"/>
      <c r="L314" s="57"/>
      <c r="M314" s="57"/>
      <c r="N314" s="63"/>
      <c r="O314" s="57"/>
      <c r="P314" s="57"/>
      <c r="Q314" s="58"/>
      <c r="R314" s="57"/>
      <c r="S314" s="57"/>
      <c r="T314" s="11"/>
      <c r="U314" s="11"/>
      <c r="V314" s="11"/>
      <c r="W314" s="11"/>
      <c r="X314" s="11"/>
      <c r="Y314" s="11"/>
      <c r="Z314" s="11"/>
      <c r="AA314" s="11"/>
      <c r="AB314" s="11"/>
      <c r="AC314" s="60">
        <f t="shared" ref="AC314" si="846">IFERROR(AC313,"")</f>
        <v>14.403453689168009</v>
      </c>
      <c r="AD314" s="61">
        <f t="shared" ref="AD314" si="847">IF(AC314="","",AC314*$G$3+$M$3)</f>
        <v>52982.731554159953</v>
      </c>
      <c r="AE314" s="60">
        <f t="shared" ref="AE314" si="848">IFERROR(AE313,"")</f>
        <v>5.9132092397398628</v>
      </c>
      <c r="AF314" s="61">
        <f t="shared" ref="AF314:AG314" si="849">IF($M$18&gt;($M$3-$M$5)/-($G$3-$G$5),"",IF(AE314="","",$P$21))</f>
        <v>18000</v>
      </c>
      <c r="AG314" s="61">
        <f t="shared" si="849"/>
        <v>18000</v>
      </c>
    </row>
    <row r="315" spans="1:33" x14ac:dyDescent="0.55000000000000004">
      <c r="A315" s="11"/>
      <c r="B315" s="11"/>
      <c r="C315" s="11"/>
      <c r="D315" s="11"/>
      <c r="E315" s="11"/>
      <c r="F315" s="11"/>
      <c r="G315" s="11"/>
      <c r="H315" s="11"/>
      <c r="I315" s="11"/>
      <c r="J315" s="21"/>
      <c r="K315" s="21"/>
      <c r="L315" s="57"/>
      <c r="M315" s="57"/>
      <c r="N315" s="63"/>
      <c r="O315" s="57"/>
      <c r="P315" s="57"/>
      <c r="Q315" s="58"/>
      <c r="R315" s="57"/>
      <c r="S315" s="57"/>
      <c r="T315" s="11"/>
      <c r="U315" s="11"/>
      <c r="V315" s="11"/>
      <c r="W315" s="11"/>
      <c r="X315" s="11"/>
      <c r="Y315" s="11"/>
      <c r="Z315" s="11"/>
      <c r="AA315" s="11"/>
      <c r="AB315" s="11"/>
      <c r="AC315" s="60">
        <f>IF($M$18&gt;($M$3-$M$5)/-($G$3-$G$5),AC314+($M$18-($M$3-$M$5)/-($G$3-$G$5))/342,IFERROR(IF(AC314+((($M$3-$M$5)/($G$3-$G$5)*-1)-$M$18)/343&gt;($M$3-$M$5)/-($G$3-$G$5),MAX($AC$31:AC314),AC314+((($M$3-$M$5)/($G$3-$G$5)*-1))/343),MAX($AC$31:AC314)))</f>
        <v>14.403453689168009</v>
      </c>
      <c r="AD315" s="61">
        <f t="shared" ref="AD315" si="850">IF(AC315="","",AC315*$G$5+$M$5)</f>
        <v>53227.629513344073</v>
      </c>
      <c r="AE315" s="60">
        <f>IF($M$18&gt;($M$3-$M$5)/-($G$3-$G$5),"",IFERROR(IF(AE314+(($M$3-$M$5)/($G$3-$G$5)*-1)/343&gt;$AC$24,MAX($AE$31:AE314),AE314+((($M$3-$M$5)/($G$3-$G$5)*-1))/343),MAX($AE$31:AE314)))</f>
        <v>5.9551468939224153</v>
      </c>
      <c r="AF315" s="61">
        <f t="shared" si="784"/>
        <v>-14358.824848620679</v>
      </c>
      <c r="AG315" s="61">
        <f t="shared" ref="AG315" si="851">IF($M$18&gt;($M$3-$M$5)/-($G$3-$G$5),"",IF(AE315="","",AE315*$G$3+$M$3))</f>
        <v>95224.265530387929</v>
      </c>
    </row>
    <row r="316" spans="1:33" x14ac:dyDescent="0.55000000000000004">
      <c r="A316" s="11"/>
      <c r="B316" s="11"/>
      <c r="C316" s="11"/>
      <c r="D316" s="11"/>
      <c r="E316" s="11"/>
      <c r="F316" s="11"/>
      <c r="G316" s="11"/>
      <c r="H316" s="11"/>
      <c r="I316" s="11"/>
      <c r="J316" s="21"/>
      <c r="K316" s="21"/>
      <c r="L316" s="57"/>
      <c r="M316" s="57"/>
      <c r="N316" s="63"/>
      <c r="O316" s="57"/>
      <c r="P316" s="57"/>
      <c r="Q316" s="58"/>
      <c r="R316" s="57"/>
      <c r="S316" s="57"/>
      <c r="T316" s="11"/>
      <c r="U316" s="11"/>
      <c r="V316" s="11"/>
      <c r="W316" s="11"/>
      <c r="X316" s="11"/>
      <c r="Y316" s="11"/>
      <c r="Z316" s="11"/>
      <c r="AA316" s="11"/>
      <c r="AB316" s="11"/>
      <c r="AC316" s="60">
        <f t="shared" ref="AC316" si="852">IFERROR(AC315,"")</f>
        <v>14.403453689168009</v>
      </c>
      <c r="AD316" s="61">
        <f t="shared" ref="AD316" si="853">IF(AC316="","",AC316*$G$3+$M$3)</f>
        <v>52982.731554159953</v>
      </c>
      <c r="AE316" s="60">
        <f t="shared" ref="AE316" si="854">IFERROR(AE315,"")</f>
        <v>5.9551468939224153</v>
      </c>
      <c r="AF316" s="61">
        <f t="shared" ref="AF316:AG316" si="855">IF($M$18&gt;($M$3-$M$5)/-($G$3-$G$5),"",IF(AE316="","",$P$21))</f>
        <v>18000</v>
      </c>
      <c r="AG316" s="61">
        <f t="shared" si="855"/>
        <v>18000</v>
      </c>
    </row>
    <row r="317" spans="1:33" x14ac:dyDescent="0.55000000000000004">
      <c r="A317" s="11"/>
      <c r="B317" s="11"/>
      <c r="C317" s="11"/>
      <c r="D317" s="11"/>
      <c r="E317" s="11"/>
      <c r="F317" s="11"/>
      <c r="G317" s="11"/>
      <c r="H317" s="11"/>
      <c r="I317" s="11"/>
      <c r="J317" s="21"/>
      <c r="K317" s="21"/>
      <c r="L317" s="57"/>
      <c r="M317" s="57"/>
      <c r="N317" s="63"/>
      <c r="O317" s="57"/>
      <c r="P317" s="57"/>
      <c r="Q317" s="58"/>
      <c r="R317" s="57"/>
      <c r="S317" s="57"/>
      <c r="T317" s="11"/>
      <c r="U317" s="11"/>
      <c r="V317" s="11"/>
      <c r="W317" s="11"/>
      <c r="X317" s="11"/>
      <c r="Y317" s="11"/>
      <c r="Z317" s="11"/>
      <c r="AA317" s="11"/>
      <c r="AB317" s="11"/>
      <c r="AC317" s="60">
        <f>IF($M$18&gt;($M$3-$M$5)/-($G$3-$G$5),AC316+($M$18-($M$3-$M$5)/-($G$3-$G$5))/342,IFERROR(IF(AC316+((($M$3-$M$5)/($G$3-$G$5)*-1)-$M$18)/343&gt;($M$3-$M$5)/-($G$3-$G$5),MAX($AC$31:AC316),AC316+((($M$3-$M$5)/($G$3-$G$5)*-1))/343),MAX($AC$31:AC316)))</f>
        <v>14.403453689168009</v>
      </c>
      <c r="AD317" s="61">
        <f t="shared" ref="AD317" si="856">IF(AC317="","",AC317*$G$5+$M$5)</f>
        <v>53227.629513344073</v>
      </c>
      <c r="AE317" s="60">
        <f>IF($M$18&gt;($M$3-$M$5)/-($G$3-$G$5),"",IFERROR(IF(AE316+(($M$3-$M$5)/($G$3-$G$5)*-1)/343&gt;$AC$24,MAX($AE$31:AE316),AE316+((($M$3-$M$5)/($G$3-$G$5)*-1))/343),MAX($AE$31:AE316)))</f>
        <v>5.9970845481049677</v>
      </c>
      <c r="AF317" s="61">
        <f t="shared" si="784"/>
        <v>-14023.323615160261</v>
      </c>
      <c r="AG317" s="61">
        <f t="shared" ref="AG317" si="857">IF($M$18&gt;($M$3-$M$5)/-($G$3-$G$5),"",IF(AE317="","",AE317*$G$3+$M$3))</f>
        <v>95014.577259475162</v>
      </c>
    </row>
    <row r="318" spans="1:33" x14ac:dyDescent="0.55000000000000004">
      <c r="A318" s="11"/>
      <c r="B318" s="11"/>
      <c r="C318" s="11"/>
      <c r="D318" s="11"/>
      <c r="E318" s="11"/>
      <c r="F318" s="11"/>
      <c r="G318" s="11"/>
      <c r="H318" s="11"/>
      <c r="I318" s="11"/>
      <c r="J318" s="21"/>
      <c r="K318" s="21"/>
      <c r="L318" s="57"/>
      <c r="M318" s="57"/>
      <c r="N318" s="63"/>
      <c r="O318" s="57"/>
      <c r="P318" s="57"/>
      <c r="Q318" s="58"/>
      <c r="R318" s="57"/>
      <c r="S318" s="57"/>
      <c r="T318" s="11"/>
      <c r="U318" s="11"/>
      <c r="V318" s="11"/>
      <c r="W318" s="11"/>
      <c r="X318" s="11"/>
      <c r="Y318" s="11"/>
      <c r="Z318" s="11"/>
      <c r="AA318" s="11"/>
      <c r="AB318" s="11"/>
      <c r="AC318" s="60">
        <f t="shared" ref="AC318" si="858">IFERROR(AC317,"")</f>
        <v>14.403453689168009</v>
      </c>
      <c r="AD318" s="61">
        <f t="shared" ref="AD318" si="859">IF(AC318="","",AC318*$G$3+$M$3)</f>
        <v>52982.731554159953</v>
      </c>
      <c r="AE318" s="60">
        <f t="shared" ref="AE318" si="860">IFERROR(AE317,"")</f>
        <v>5.9970845481049677</v>
      </c>
      <c r="AF318" s="61">
        <f t="shared" ref="AF318:AG318" si="861">IF($M$18&gt;($M$3-$M$5)/-($G$3-$G$5),"",IF(AE318="","",$P$21))</f>
        <v>18000</v>
      </c>
      <c r="AG318" s="61">
        <f t="shared" si="861"/>
        <v>18000</v>
      </c>
    </row>
    <row r="319" spans="1:33" x14ac:dyDescent="0.55000000000000004">
      <c r="A319" s="11"/>
      <c r="B319" s="11"/>
      <c r="C319" s="11"/>
      <c r="D319" s="11"/>
      <c r="E319" s="11"/>
      <c r="F319" s="11"/>
      <c r="G319" s="11"/>
      <c r="H319" s="11"/>
      <c r="I319" s="11"/>
      <c r="J319" s="21"/>
      <c r="K319" s="21"/>
      <c r="L319" s="57"/>
      <c r="M319" s="57"/>
      <c r="N319" s="63"/>
      <c r="O319" s="57"/>
      <c r="P319" s="57"/>
      <c r="Q319" s="58"/>
      <c r="R319" s="57"/>
      <c r="S319" s="57"/>
      <c r="T319" s="11"/>
      <c r="U319" s="11"/>
      <c r="V319" s="11"/>
      <c r="W319" s="11"/>
      <c r="X319" s="11"/>
      <c r="Y319" s="11"/>
      <c r="Z319" s="11"/>
      <c r="AA319" s="11"/>
      <c r="AB319" s="11"/>
      <c r="AC319" s="60">
        <f>IF($M$18&gt;($M$3-$M$5)/-($G$3-$G$5),AC318+($M$18-($M$3-$M$5)/-($G$3-$G$5))/342,IFERROR(IF(AC318+((($M$3-$M$5)/($G$3-$G$5)*-1)-$M$18)/343&gt;($M$3-$M$5)/-($G$3-$G$5),MAX($AC$31:AC318),AC318+((($M$3-$M$5)/($G$3-$G$5)*-1))/343),MAX($AC$31:AC318)))</f>
        <v>14.403453689168009</v>
      </c>
      <c r="AD319" s="61">
        <f t="shared" ref="AD319" si="862">IF(AC319="","",AC319*$G$5+$M$5)</f>
        <v>53227.629513344073</v>
      </c>
      <c r="AE319" s="60">
        <f>IF($M$18&gt;($M$3-$M$5)/-($G$3-$G$5),"",IFERROR(IF(AE318+(($M$3-$M$5)/($G$3-$G$5)*-1)/343&gt;$AC$24,MAX($AE$31:AE318),AE318+((($M$3-$M$5)/($G$3-$G$5)*-1))/343),MAX($AE$31:AE318)))</f>
        <v>6.0390222022875202</v>
      </c>
      <c r="AF319" s="61">
        <f t="shared" si="784"/>
        <v>-13687.822381699836</v>
      </c>
      <c r="AG319" s="61">
        <f t="shared" ref="AG319" si="863">IF($M$18&gt;($M$3-$M$5)/-($G$3-$G$5),"",IF(AE319="","",AE319*$G$3+$M$3))</f>
        <v>94804.888988562394</v>
      </c>
    </row>
    <row r="320" spans="1:33" x14ac:dyDescent="0.55000000000000004">
      <c r="A320" s="11"/>
      <c r="B320" s="11"/>
      <c r="C320" s="11"/>
      <c r="D320" s="11"/>
      <c r="E320" s="11"/>
      <c r="F320" s="11"/>
      <c r="G320" s="11"/>
      <c r="H320" s="11"/>
      <c r="I320" s="11"/>
      <c r="J320" s="21"/>
      <c r="K320" s="21"/>
      <c r="L320" s="57"/>
      <c r="M320" s="57"/>
      <c r="N320" s="63"/>
      <c r="O320" s="57"/>
      <c r="P320" s="57"/>
      <c r="Q320" s="58"/>
      <c r="R320" s="57"/>
      <c r="S320" s="57"/>
      <c r="T320" s="11"/>
      <c r="U320" s="11"/>
      <c r="V320" s="11"/>
      <c r="W320" s="11"/>
      <c r="X320" s="11"/>
      <c r="Y320" s="11"/>
      <c r="Z320" s="11"/>
      <c r="AA320" s="11"/>
      <c r="AB320" s="11"/>
      <c r="AC320" s="60">
        <f t="shared" ref="AC320" si="864">IFERROR(AC319,"")</f>
        <v>14.403453689168009</v>
      </c>
      <c r="AD320" s="61">
        <f t="shared" ref="AD320" si="865">IF(AC320="","",AC320*$G$3+$M$3)</f>
        <v>52982.731554159953</v>
      </c>
      <c r="AE320" s="60">
        <f t="shared" ref="AE320" si="866">IFERROR(AE319,"")</f>
        <v>6.0390222022875202</v>
      </c>
      <c r="AF320" s="61">
        <f t="shared" ref="AF320:AG320" si="867">IF($M$18&gt;($M$3-$M$5)/-($G$3-$G$5),"",IF(AE320="","",$P$21))</f>
        <v>18000</v>
      </c>
      <c r="AG320" s="61">
        <f t="shared" si="867"/>
        <v>18000</v>
      </c>
    </row>
    <row r="321" spans="1:33" x14ac:dyDescent="0.55000000000000004">
      <c r="A321" s="11"/>
      <c r="B321" s="11"/>
      <c r="C321" s="11"/>
      <c r="D321" s="11"/>
      <c r="E321" s="11"/>
      <c r="F321" s="11"/>
      <c r="G321" s="11"/>
      <c r="H321" s="11"/>
      <c r="I321" s="11"/>
      <c r="J321" s="21"/>
      <c r="K321" s="21"/>
      <c r="L321" s="57"/>
      <c r="M321" s="57"/>
      <c r="N321" s="63"/>
      <c r="O321" s="57"/>
      <c r="P321" s="57"/>
      <c r="Q321" s="58"/>
      <c r="R321" s="57"/>
      <c r="S321" s="57"/>
      <c r="T321" s="11"/>
      <c r="U321" s="11"/>
      <c r="V321" s="11"/>
      <c r="W321" s="11"/>
      <c r="X321" s="11"/>
      <c r="Y321" s="11"/>
      <c r="Z321" s="11"/>
      <c r="AA321" s="11"/>
      <c r="AB321" s="11"/>
      <c r="AC321" s="60">
        <f>IF($M$18&gt;($M$3-$M$5)/-($G$3-$G$5),AC320+($M$18-($M$3-$M$5)/-($G$3-$G$5))/342,IFERROR(IF(AC320+((($M$3-$M$5)/($G$3-$G$5)*-1)-$M$18)/343&gt;($M$3-$M$5)/-($G$3-$G$5),MAX($AC$31:AC320),AC320+((($M$3-$M$5)/($G$3-$G$5)*-1))/343),MAX($AC$31:AC320)))</f>
        <v>14.403453689168009</v>
      </c>
      <c r="AD321" s="61">
        <f t="shared" ref="AD321" si="868">IF(AC321="","",AC321*$G$5+$M$5)</f>
        <v>53227.629513344073</v>
      </c>
      <c r="AE321" s="60">
        <f>IF($M$18&gt;($M$3-$M$5)/-($G$3-$G$5),"",IFERROR(IF(AE320+(($M$3-$M$5)/($G$3-$G$5)*-1)/343&gt;$AC$24,MAX($AE$31:AE320),AE320+((($M$3-$M$5)/($G$3-$G$5)*-1))/343),MAX($AE$31:AE320)))</f>
        <v>6.0809598564700726</v>
      </c>
      <c r="AF321" s="61">
        <f t="shared" si="784"/>
        <v>-13352.321148239418</v>
      </c>
      <c r="AG321" s="61">
        <f t="shared" ref="AG321" si="869">IF($M$18&gt;($M$3-$M$5)/-($G$3-$G$5),"",IF(AE321="","",AE321*$G$3+$M$3))</f>
        <v>94595.200717649641</v>
      </c>
    </row>
    <row r="322" spans="1:33" x14ac:dyDescent="0.55000000000000004">
      <c r="A322" s="11"/>
      <c r="B322" s="11"/>
      <c r="C322" s="11"/>
      <c r="D322" s="11"/>
      <c r="E322" s="11"/>
      <c r="F322" s="11"/>
      <c r="G322" s="11"/>
      <c r="H322" s="11"/>
      <c r="I322" s="11"/>
      <c r="J322" s="21"/>
      <c r="K322" s="21"/>
      <c r="L322" s="57"/>
      <c r="M322" s="57"/>
      <c r="N322" s="63"/>
      <c r="O322" s="57"/>
      <c r="P322" s="57"/>
      <c r="Q322" s="58"/>
      <c r="R322" s="57"/>
      <c r="S322" s="57"/>
      <c r="T322" s="11"/>
      <c r="U322" s="11"/>
      <c r="V322" s="11"/>
      <c r="W322" s="11"/>
      <c r="X322" s="11"/>
      <c r="Y322" s="11"/>
      <c r="Z322" s="11"/>
      <c r="AA322" s="11"/>
      <c r="AB322" s="11"/>
      <c r="AC322" s="60">
        <f t="shared" ref="AC322" si="870">IFERROR(AC321,"")</f>
        <v>14.403453689168009</v>
      </c>
      <c r="AD322" s="61">
        <f t="shared" ref="AD322" si="871">IF(AC322="","",AC322*$G$3+$M$3)</f>
        <v>52982.731554159953</v>
      </c>
      <c r="AE322" s="60">
        <f t="shared" ref="AE322" si="872">IFERROR(AE321,"")</f>
        <v>6.0809598564700726</v>
      </c>
      <c r="AF322" s="61">
        <f t="shared" ref="AF322:AG322" si="873">IF($M$18&gt;($M$3-$M$5)/-($G$3-$G$5),"",IF(AE322="","",$P$21))</f>
        <v>18000</v>
      </c>
      <c r="AG322" s="61">
        <f t="shared" si="873"/>
        <v>18000</v>
      </c>
    </row>
    <row r="323" spans="1:33" x14ac:dyDescent="0.55000000000000004">
      <c r="A323" s="11"/>
      <c r="B323" s="11"/>
      <c r="C323" s="11"/>
      <c r="D323" s="11"/>
      <c r="E323" s="11"/>
      <c r="F323" s="11"/>
      <c r="G323" s="11"/>
      <c r="H323" s="11"/>
      <c r="I323" s="11"/>
      <c r="J323" s="21"/>
      <c r="K323" s="21"/>
      <c r="L323" s="57"/>
      <c r="M323" s="57"/>
      <c r="N323" s="63"/>
      <c r="O323" s="57"/>
      <c r="P323" s="57"/>
      <c r="Q323" s="58"/>
      <c r="R323" s="57"/>
      <c r="S323" s="57"/>
      <c r="T323" s="11"/>
      <c r="U323" s="11"/>
      <c r="V323" s="11"/>
      <c r="W323" s="11"/>
      <c r="X323" s="11"/>
      <c r="Y323" s="11"/>
      <c r="Z323" s="11"/>
      <c r="AA323" s="11"/>
      <c r="AB323" s="11"/>
      <c r="AC323" s="60">
        <f>IF($M$18&gt;($M$3-$M$5)/-($G$3-$G$5),AC322+($M$18-($M$3-$M$5)/-($G$3-$G$5))/342,IFERROR(IF(AC322+((($M$3-$M$5)/($G$3-$G$5)*-1)-$M$18)/343&gt;($M$3-$M$5)/-($G$3-$G$5),MAX($AC$31:AC322),AC322+((($M$3-$M$5)/($G$3-$G$5)*-1))/343),MAX($AC$31:AC322)))</f>
        <v>14.403453689168009</v>
      </c>
      <c r="AD323" s="61">
        <f t="shared" ref="AD323" si="874">IF(AC323="","",AC323*$G$5+$M$5)</f>
        <v>53227.629513344073</v>
      </c>
      <c r="AE323" s="60">
        <f>IF($M$18&gt;($M$3-$M$5)/-($G$3-$G$5),"",IFERROR(IF(AE322+(($M$3-$M$5)/($G$3-$G$5)*-1)/343&gt;$AC$24,MAX($AE$31:AE322),AE322+((($M$3-$M$5)/($G$3-$G$5)*-1))/343),MAX($AE$31:AE322)))</f>
        <v>6.1228975106526251</v>
      </c>
      <c r="AF323" s="61">
        <f t="shared" si="784"/>
        <v>-13016.819914779</v>
      </c>
      <c r="AG323" s="61">
        <f t="shared" ref="AG323" si="875">IF($M$18&gt;($M$3-$M$5)/-($G$3-$G$5),"",IF(AE323="","",AE323*$G$3+$M$3))</f>
        <v>94385.512446736873</v>
      </c>
    </row>
    <row r="324" spans="1:33" x14ac:dyDescent="0.55000000000000004">
      <c r="A324" s="11"/>
      <c r="B324" s="11"/>
      <c r="C324" s="11"/>
      <c r="D324" s="11"/>
      <c r="E324" s="11"/>
      <c r="F324" s="11"/>
      <c r="G324" s="11"/>
      <c r="H324" s="11"/>
      <c r="I324" s="11"/>
      <c r="J324" s="21"/>
      <c r="K324" s="21"/>
      <c r="L324" s="57"/>
      <c r="M324" s="57"/>
      <c r="N324" s="63"/>
      <c r="O324" s="57"/>
      <c r="P324" s="57"/>
      <c r="Q324" s="58"/>
      <c r="R324" s="57"/>
      <c r="S324" s="57"/>
      <c r="T324" s="11"/>
      <c r="U324" s="11"/>
      <c r="V324" s="11"/>
      <c r="W324" s="11"/>
      <c r="X324" s="11"/>
      <c r="Y324" s="11"/>
      <c r="Z324" s="11"/>
      <c r="AA324" s="11"/>
      <c r="AB324" s="11"/>
      <c r="AC324" s="60">
        <f t="shared" ref="AC324" si="876">IFERROR(AC323,"")</f>
        <v>14.403453689168009</v>
      </c>
      <c r="AD324" s="61">
        <f t="shared" ref="AD324" si="877">IF(AC324="","",AC324*$G$3+$M$3)</f>
        <v>52982.731554159953</v>
      </c>
      <c r="AE324" s="60">
        <f t="shared" ref="AE324" si="878">IFERROR(AE323,"")</f>
        <v>6.1228975106526251</v>
      </c>
      <c r="AF324" s="61">
        <f t="shared" ref="AF324:AG324" si="879">IF($M$18&gt;($M$3-$M$5)/-($G$3-$G$5),"",IF(AE324="","",$P$21))</f>
        <v>18000</v>
      </c>
      <c r="AG324" s="61">
        <f t="shared" si="879"/>
        <v>18000</v>
      </c>
    </row>
    <row r="325" spans="1:33" x14ac:dyDescent="0.55000000000000004">
      <c r="A325" s="11"/>
      <c r="B325" s="11"/>
      <c r="C325" s="11"/>
      <c r="D325" s="11"/>
      <c r="E325" s="11"/>
      <c r="F325" s="11"/>
      <c r="G325" s="11"/>
      <c r="H325" s="11"/>
      <c r="I325" s="11"/>
      <c r="J325" s="21"/>
      <c r="K325" s="21"/>
      <c r="L325" s="57"/>
      <c r="M325" s="57"/>
      <c r="N325" s="63"/>
      <c r="O325" s="57"/>
      <c r="P325" s="57"/>
      <c r="Q325" s="58"/>
      <c r="R325" s="57"/>
      <c r="S325" s="57"/>
      <c r="T325" s="11"/>
      <c r="U325" s="11"/>
      <c r="V325" s="11"/>
      <c r="W325" s="11"/>
      <c r="X325" s="11"/>
      <c r="Y325" s="11"/>
      <c r="Z325" s="11"/>
      <c r="AA325" s="11"/>
      <c r="AB325" s="11"/>
      <c r="AC325" s="60">
        <f>IF($M$18&gt;($M$3-$M$5)/-($G$3-$G$5),AC324+($M$18-($M$3-$M$5)/-($G$3-$G$5))/342,IFERROR(IF(AC324+((($M$3-$M$5)/($G$3-$G$5)*-1)-$M$18)/343&gt;($M$3-$M$5)/-($G$3-$G$5),MAX($AC$31:AC324),AC324+((($M$3-$M$5)/($G$3-$G$5)*-1))/343),MAX($AC$31:AC324)))</f>
        <v>14.403453689168009</v>
      </c>
      <c r="AD325" s="61">
        <f t="shared" ref="AD325" si="880">IF(AC325="","",AC325*$G$5+$M$5)</f>
        <v>53227.629513344073</v>
      </c>
      <c r="AE325" s="60">
        <f>IF($M$18&gt;($M$3-$M$5)/-($G$3-$G$5),"",IFERROR(IF(AE324+(($M$3-$M$5)/($G$3-$G$5)*-1)/343&gt;$AC$24,MAX($AE$31:AE324),AE324+((($M$3-$M$5)/($G$3-$G$5)*-1))/343),MAX($AE$31:AE324)))</f>
        <v>6.1648351648351776</v>
      </c>
      <c r="AF325" s="61">
        <f t="shared" si="784"/>
        <v>-12681.318681318582</v>
      </c>
      <c r="AG325" s="61">
        <f t="shared" ref="AG325" si="881">IF($M$18&gt;($M$3-$M$5)/-($G$3-$G$5),"",IF(AE325="","",AE325*$G$3+$M$3))</f>
        <v>94175.82417582412</v>
      </c>
    </row>
    <row r="326" spans="1:33" x14ac:dyDescent="0.55000000000000004">
      <c r="A326" s="11"/>
      <c r="B326" s="11"/>
      <c r="C326" s="11"/>
      <c r="D326" s="11"/>
      <c r="E326" s="11"/>
      <c r="F326" s="11"/>
      <c r="G326" s="11"/>
      <c r="H326" s="11"/>
      <c r="I326" s="11"/>
      <c r="J326" s="21"/>
      <c r="K326" s="21"/>
      <c r="L326" s="57"/>
      <c r="M326" s="57"/>
      <c r="N326" s="63"/>
      <c r="O326" s="57"/>
      <c r="P326" s="57"/>
      <c r="Q326" s="58"/>
      <c r="R326" s="57"/>
      <c r="S326" s="57"/>
      <c r="T326" s="11"/>
      <c r="U326" s="11"/>
      <c r="V326" s="11"/>
      <c r="W326" s="11"/>
      <c r="X326" s="11"/>
      <c r="Y326" s="11"/>
      <c r="Z326" s="11"/>
      <c r="AA326" s="11"/>
      <c r="AB326" s="11"/>
      <c r="AC326" s="60">
        <f t="shared" ref="AC326" si="882">IFERROR(AC325,"")</f>
        <v>14.403453689168009</v>
      </c>
      <c r="AD326" s="61">
        <f t="shared" ref="AD326" si="883">IF(AC326="","",AC326*$G$3+$M$3)</f>
        <v>52982.731554159953</v>
      </c>
      <c r="AE326" s="60">
        <f t="shared" ref="AE326" si="884">IFERROR(AE325,"")</f>
        <v>6.1648351648351776</v>
      </c>
      <c r="AF326" s="61">
        <f t="shared" ref="AF326:AG326" si="885">IF($M$18&gt;($M$3-$M$5)/-($G$3-$G$5),"",IF(AE326="","",$P$21))</f>
        <v>18000</v>
      </c>
      <c r="AG326" s="61">
        <f t="shared" si="885"/>
        <v>18000</v>
      </c>
    </row>
    <row r="327" spans="1:33" x14ac:dyDescent="0.55000000000000004">
      <c r="A327" s="11"/>
      <c r="B327" s="11"/>
      <c r="C327" s="11"/>
      <c r="D327" s="11"/>
      <c r="E327" s="11"/>
      <c r="F327" s="11"/>
      <c r="G327" s="11"/>
      <c r="H327" s="11"/>
      <c r="I327" s="11"/>
      <c r="J327" s="21"/>
      <c r="K327" s="21"/>
      <c r="L327" s="57"/>
      <c r="M327" s="57"/>
      <c r="N327" s="63"/>
      <c r="O327" s="57"/>
      <c r="P327" s="57"/>
      <c r="Q327" s="58"/>
      <c r="R327" s="57"/>
      <c r="S327" s="57"/>
      <c r="T327" s="11"/>
      <c r="U327" s="11"/>
      <c r="V327" s="11"/>
      <c r="W327" s="11"/>
      <c r="X327" s="11"/>
      <c r="Y327" s="11"/>
      <c r="Z327" s="11"/>
      <c r="AA327" s="11"/>
      <c r="AB327" s="11"/>
      <c r="AC327" s="60">
        <f>IF($M$18&gt;($M$3-$M$5)/-($G$3-$G$5),AC326+($M$18-($M$3-$M$5)/-($G$3-$G$5))/342,IFERROR(IF(AC326+((($M$3-$M$5)/($G$3-$G$5)*-1)-$M$18)/343&gt;($M$3-$M$5)/-($G$3-$G$5),MAX($AC$31:AC326),AC326+((($M$3-$M$5)/($G$3-$G$5)*-1))/343),MAX($AC$31:AC326)))</f>
        <v>14.403453689168009</v>
      </c>
      <c r="AD327" s="61">
        <f t="shared" ref="AD327" si="886">IF(AC327="","",AC327*$G$5+$M$5)</f>
        <v>53227.629513344073</v>
      </c>
      <c r="AE327" s="60">
        <f>IF($M$18&gt;($M$3-$M$5)/-($G$3-$G$5),"",IFERROR(IF(AE326+(($M$3-$M$5)/($G$3-$G$5)*-1)/343&gt;$AC$24,MAX($AE$31:AE326),AE326+((($M$3-$M$5)/($G$3-$G$5)*-1))/343),MAX($AE$31:AE326)))</f>
        <v>6.20677281901773</v>
      </c>
      <c r="AF327" s="61">
        <f t="shared" si="784"/>
        <v>-12345.817447858157</v>
      </c>
      <c r="AG327" s="61">
        <f t="shared" ref="AG327" si="887">IF($M$18&gt;($M$3-$M$5)/-($G$3-$G$5),"",IF(AE327="","",AE327*$G$3+$M$3))</f>
        <v>93966.135904911353</v>
      </c>
    </row>
    <row r="328" spans="1:33" x14ac:dyDescent="0.55000000000000004">
      <c r="A328" s="11"/>
      <c r="B328" s="11"/>
      <c r="C328" s="11"/>
      <c r="D328" s="11"/>
      <c r="E328" s="11"/>
      <c r="F328" s="11"/>
      <c r="G328" s="11"/>
      <c r="H328" s="11"/>
      <c r="I328" s="11"/>
      <c r="J328" s="21"/>
      <c r="K328" s="21"/>
      <c r="L328" s="57"/>
      <c r="M328" s="57"/>
      <c r="N328" s="63"/>
      <c r="O328" s="57"/>
      <c r="P328" s="57"/>
      <c r="Q328" s="58"/>
      <c r="R328" s="57"/>
      <c r="S328" s="57"/>
      <c r="T328" s="11"/>
      <c r="U328" s="11"/>
      <c r="V328" s="11"/>
      <c r="W328" s="11"/>
      <c r="X328" s="11"/>
      <c r="Y328" s="11"/>
      <c r="Z328" s="11"/>
      <c r="AA328" s="11"/>
      <c r="AB328" s="11"/>
      <c r="AC328" s="60">
        <f t="shared" ref="AC328" si="888">IFERROR(AC327,"")</f>
        <v>14.403453689168009</v>
      </c>
      <c r="AD328" s="61">
        <f t="shared" ref="AD328" si="889">IF(AC328="","",AC328*$G$3+$M$3)</f>
        <v>52982.731554159953</v>
      </c>
      <c r="AE328" s="60">
        <f t="shared" ref="AE328" si="890">IFERROR(AE327,"")</f>
        <v>6.20677281901773</v>
      </c>
      <c r="AF328" s="61">
        <f t="shared" ref="AF328:AG328" si="891">IF($M$18&gt;($M$3-$M$5)/-($G$3-$G$5),"",IF(AE328="","",$P$21))</f>
        <v>18000</v>
      </c>
      <c r="AG328" s="61">
        <f t="shared" si="891"/>
        <v>18000</v>
      </c>
    </row>
    <row r="329" spans="1:33" x14ac:dyDescent="0.55000000000000004">
      <c r="A329" s="11"/>
      <c r="B329" s="11"/>
      <c r="C329" s="11"/>
      <c r="D329" s="11"/>
      <c r="E329" s="11"/>
      <c r="F329" s="11"/>
      <c r="G329" s="11"/>
      <c r="H329" s="11"/>
      <c r="I329" s="11"/>
      <c r="J329" s="21"/>
      <c r="K329" s="21"/>
      <c r="L329" s="57"/>
      <c r="M329" s="57"/>
      <c r="N329" s="63"/>
      <c r="O329" s="57"/>
      <c r="P329" s="57"/>
      <c r="Q329" s="58"/>
      <c r="R329" s="57"/>
      <c r="S329" s="57"/>
      <c r="T329" s="11"/>
      <c r="U329" s="11"/>
      <c r="V329" s="11"/>
      <c r="W329" s="11"/>
      <c r="X329" s="11"/>
      <c r="Y329" s="11"/>
      <c r="Z329" s="11"/>
      <c r="AA329" s="11"/>
      <c r="AB329" s="11"/>
      <c r="AC329" s="60">
        <f>IF($M$18&gt;($M$3-$M$5)/-($G$3-$G$5),AC328+($M$18-($M$3-$M$5)/-($G$3-$G$5))/342,IFERROR(IF(AC328+((($M$3-$M$5)/($G$3-$G$5)*-1)-$M$18)/343&gt;($M$3-$M$5)/-($G$3-$G$5),MAX($AC$31:AC328),AC328+((($M$3-$M$5)/($G$3-$G$5)*-1))/343),MAX($AC$31:AC328)))</f>
        <v>14.403453689168009</v>
      </c>
      <c r="AD329" s="61">
        <f t="shared" ref="AD329" si="892">IF(AC329="","",AC329*$G$5+$M$5)</f>
        <v>53227.629513344073</v>
      </c>
      <c r="AE329" s="60">
        <f>IF($M$18&gt;($M$3-$M$5)/-($G$3-$G$5),"",IFERROR(IF(AE328+(($M$3-$M$5)/($G$3-$G$5)*-1)/343&gt;$AC$24,MAX($AE$31:AE328),AE328+((($M$3-$M$5)/($G$3-$G$5)*-1))/343),MAX($AE$31:AE328)))</f>
        <v>6.2487104732002825</v>
      </c>
      <c r="AF329" s="61">
        <f t="shared" si="784"/>
        <v>-12010.316214397739</v>
      </c>
      <c r="AG329" s="61">
        <f t="shared" ref="AG329" si="893">IF($M$18&gt;($M$3-$M$5)/-($G$3-$G$5),"",IF(AE329="","",AE329*$G$3+$M$3))</f>
        <v>93756.447633998585</v>
      </c>
    </row>
    <row r="330" spans="1:33" x14ac:dyDescent="0.55000000000000004">
      <c r="A330" s="11"/>
      <c r="B330" s="11"/>
      <c r="C330" s="11"/>
      <c r="D330" s="11"/>
      <c r="E330" s="11"/>
      <c r="F330" s="11"/>
      <c r="G330" s="11"/>
      <c r="H330" s="11"/>
      <c r="I330" s="11"/>
      <c r="J330" s="21"/>
      <c r="K330" s="21"/>
      <c r="L330" s="57"/>
      <c r="M330" s="57"/>
      <c r="N330" s="63"/>
      <c r="O330" s="57"/>
      <c r="P330" s="57"/>
      <c r="Q330" s="58"/>
      <c r="R330" s="57"/>
      <c r="S330" s="57"/>
      <c r="T330" s="11"/>
      <c r="U330" s="11"/>
      <c r="V330" s="11"/>
      <c r="W330" s="11"/>
      <c r="X330" s="11"/>
      <c r="Y330" s="11"/>
      <c r="Z330" s="11"/>
      <c r="AA330" s="11"/>
      <c r="AB330" s="11"/>
      <c r="AC330" s="60">
        <f t="shared" ref="AC330" si="894">IFERROR(AC329,"")</f>
        <v>14.403453689168009</v>
      </c>
      <c r="AD330" s="61">
        <f t="shared" ref="AD330" si="895">IF(AC330="","",AC330*$G$3+$M$3)</f>
        <v>52982.731554159953</v>
      </c>
      <c r="AE330" s="60">
        <f t="shared" ref="AE330" si="896">IFERROR(AE329,"")</f>
        <v>6.2487104732002825</v>
      </c>
      <c r="AF330" s="61">
        <f t="shared" ref="AF330:AG330" si="897">IF($M$18&gt;($M$3-$M$5)/-($G$3-$G$5),"",IF(AE330="","",$P$21))</f>
        <v>18000</v>
      </c>
      <c r="AG330" s="61">
        <f t="shared" si="897"/>
        <v>18000</v>
      </c>
    </row>
    <row r="331" spans="1:33" x14ac:dyDescent="0.55000000000000004">
      <c r="A331" s="11"/>
      <c r="B331" s="11"/>
      <c r="C331" s="11"/>
      <c r="D331" s="11"/>
      <c r="E331" s="11"/>
      <c r="F331" s="11"/>
      <c r="G331" s="11"/>
      <c r="H331" s="11"/>
      <c r="I331" s="11"/>
      <c r="J331" s="21"/>
      <c r="K331" s="21"/>
      <c r="L331" s="57"/>
      <c r="M331" s="57"/>
      <c r="N331" s="63"/>
      <c r="O331" s="57"/>
      <c r="P331" s="57"/>
      <c r="Q331" s="58"/>
      <c r="R331" s="57"/>
      <c r="S331" s="57"/>
      <c r="T331" s="11"/>
      <c r="U331" s="11"/>
      <c r="V331" s="11"/>
      <c r="W331" s="11"/>
      <c r="X331" s="11"/>
      <c r="Y331" s="11"/>
      <c r="Z331" s="11"/>
      <c r="AA331" s="11"/>
      <c r="AB331" s="11"/>
      <c r="AC331" s="60">
        <f>IF($M$18&gt;($M$3-$M$5)/-($G$3-$G$5),AC330+($M$18-($M$3-$M$5)/-($G$3-$G$5))/342,IFERROR(IF(AC330+((($M$3-$M$5)/($G$3-$G$5)*-1)-$M$18)/343&gt;($M$3-$M$5)/-($G$3-$G$5),MAX($AC$31:AC330),AC330+((($M$3-$M$5)/($G$3-$G$5)*-1))/343),MAX($AC$31:AC330)))</f>
        <v>14.403453689168009</v>
      </c>
      <c r="AD331" s="61">
        <f t="shared" ref="AD331" si="898">IF(AC331="","",AC331*$G$5+$M$5)</f>
        <v>53227.629513344073</v>
      </c>
      <c r="AE331" s="60">
        <f>IF($M$18&gt;($M$3-$M$5)/-($G$3-$G$5),"",IFERROR(IF(AE330+(($M$3-$M$5)/($G$3-$G$5)*-1)/343&gt;$AC$24,MAX($AE$31:AE330),AE330+((($M$3-$M$5)/($G$3-$G$5)*-1))/343),MAX($AE$31:AE330)))</f>
        <v>6.290648127382835</v>
      </c>
      <c r="AF331" s="61">
        <f t="shared" si="784"/>
        <v>-11674.814980937321</v>
      </c>
      <c r="AG331" s="61">
        <f t="shared" ref="AG331" si="899">IF($M$18&gt;($M$3-$M$5)/-($G$3-$G$5),"",IF(AE331="","",AE331*$G$3+$M$3))</f>
        <v>93546.759363085817</v>
      </c>
    </row>
    <row r="332" spans="1:33" x14ac:dyDescent="0.55000000000000004">
      <c r="A332" s="11"/>
      <c r="B332" s="11"/>
      <c r="C332" s="11"/>
      <c r="D332" s="11"/>
      <c r="E332" s="11"/>
      <c r="F332" s="11"/>
      <c r="G332" s="11"/>
      <c r="H332" s="11"/>
      <c r="I332" s="11"/>
      <c r="J332" s="21"/>
      <c r="K332" s="21"/>
      <c r="L332" s="57"/>
      <c r="M332" s="57"/>
      <c r="N332" s="63"/>
      <c r="O332" s="57"/>
      <c r="P332" s="57"/>
      <c r="Q332" s="58"/>
      <c r="R332" s="57"/>
      <c r="S332" s="57"/>
      <c r="T332" s="11"/>
      <c r="U332" s="11"/>
      <c r="V332" s="11"/>
      <c r="W332" s="11"/>
      <c r="X332" s="11"/>
      <c r="Y332" s="11"/>
      <c r="Z332" s="11"/>
      <c r="AA332" s="11"/>
      <c r="AB332" s="11"/>
      <c r="AC332" s="60">
        <f t="shared" ref="AC332" si="900">IFERROR(AC331,"")</f>
        <v>14.403453689168009</v>
      </c>
      <c r="AD332" s="61">
        <f t="shared" ref="AD332" si="901">IF(AC332="","",AC332*$G$3+$M$3)</f>
        <v>52982.731554159953</v>
      </c>
      <c r="AE332" s="60">
        <f t="shared" ref="AE332" si="902">IFERROR(AE331,"")</f>
        <v>6.290648127382835</v>
      </c>
      <c r="AF332" s="61">
        <f t="shared" ref="AF332:AG332" si="903">IF($M$18&gt;($M$3-$M$5)/-($G$3-$G$5),"",IF(AE332="","",$P$21))</f>
        <v>18000</v>
      </c>
      <c r="AG332" s="61">
        <f t="shared" si="903"/>
        <v>18000</v>
      </c>
    </row>
    <row r="333" spans="1:33" x14ac:dyDescent="0.55000000000000004">
      <c r="A333" s="11"/>
      <c r="B333" s="11"/>
      <c r="C333" s="11"/>
      <c r="D333" s="11"/>
      <c r="E333" s="11"/>
      <c r="F333" s="11"/>
      <c r="G333" s="11"/>
      <c r="H333" s="11"/>
      <c r="I333" s="11"/>
      <c r="J333" s="21"/>
      <c r="K333" s="21"/>
      <c r="L333" s="57"/>
      <c r="M333" s="57"/>
      <c r="N333" s="63"/>
      <c r="O333" s="57"/>
      <c r="P333" s="57"/>
      <c r="Q333" s="58"/>
      <c r="R333" s="57"/>
      <c r="S333" s="57"/>
      <c r="T333" s="11"/>
      <c r="U333" s="11"/>
      <c r="V333" s="11"/>
      <c r="W333" s="11"/>
      <c r="X333" s="11"/>
      <c r="Y333" s="11"/>
      <c r="Z333" s="11"/>
      <c r="AA333" s="11"/>
      <c r="AB333" s="11"/>
      <c r="AC333" s="60">
        <f>IF($M$18&gt;($M$3-$M$5)/-($G$3-$G$5),AC332+($M$18-($M$3-$M$5)/-($G$3-$G$5))/342,IFERROR(IF(AC332+((($M$3-$M$5)/($G$3-$G$5)*-1)-$M$18)/343&gt;($M$3-$M$5)/-($G$3-$G$5),MAX($AC$31:AC332),AC332+((($M$3-$M$5)/($G$3-$G$5)*-1))/343),MAX($AC$31:AC332)))</f>
        <v>14.403453689168009</v>
      </c>
      <c r="AD333" s="61">
        <f t="shared" ref="AD333" si="904">IF(AC333="","",AC333*$G$5+$M$5)</f>
        <v>53227.629513344073</v>
      </c>
      <c r="AE333" s="60">
        <f>IF($M$18&gt;($M$3-$M$5)/-($G$3-$G$5),"",IFERROR(IF(AE332+(($M$3-$M$5)/($G$3-$G$5)*-1)/343&gt;$AC$24,MAX($AE$31:AE332),AE332+((($M$3-$M$5)/($G$3-$G$5)*-1))/343),MAX($AE$31:AE332)))</f>
        <v>6.3325857815653874</v>
      </c>
      <c r="AF333" s="61">
        <f t="shared" si="784"/>
        <v>-11339.313747476903</v>
      </c>
      <c r="AG333" s="61">
        <f t="shared" ref="AG333" si="905">IF($M$18&gt;($M$3-$M$5)/-($G$3-$G$5),"",IF(AE333="","",AE333*$G$3+$M$3))</f>
        <v>93337.071092173064</v>
      </c>
    </row>
    <row r="334" spans="1:33" x14ac:dyDescent="0.55000000000000004">
      <c r="A334" s="11"/>
      <c r="B334" s="11"/>
      <c r="C334" s="11"/>
      <c r="D334" s="11"/>
      <c r="E334" s="11"/>
      <c r="F334" s="11"/>
      <c r="G334" s="11"/>
      <c r="H334" s="11"/>
      <c r="I334" s="11"/>
      <c r="J334" s="21"/>
      <c r="K334" s="21"/>
      <c r="L334" s="57"/>
      <c r="M334" s="57"/>
      <c r="N334" s="63"/>
      <c r="O334" s="57"/>
      <c r="P334" s="57"/>
      <c r="Q334" s="58"/>
      <c r="R334" s="57"/>
      <c r="S334" s="57"/>
      <c r="T334" s="11"/>
      <c r="U334" s="11"/>
      <c r="V334" s="11"/>
      <c r="W334" s="11"/>
      <c r="X334" s="11"/>
      <c r="Y334" s="11"/>
      <c r="Z334" s="11"/>
      <c r="AA334" s="11"/>
      <c r="AB334" s="11"/>
      <c r="AC334" s="60">
        <f t="shared" ref="AC334" si="906">IFERROR(AC333,"")</f>
        <v>14.403453689168009</v>
      </c>
      <c r="AD334" s="61">
        <f t="shared" ref="AD334" si="907">IF(AC334="","",AC334*$G$3+$M$3)</f>
        <v>52982.731554159953</v>
      </c>
      <c r="AE334" s="60">
        <f t="shared" ref="AE334" si="908">IFERROR(AE333,"")</f>
        <v>6.3325857815653874</v>
      </c>
      <c r="AF334" s="61">
        <f t="shared" ref="AF334:AG334" si="909">IF($M$18&gt;($M$3-$M$5)/-($G$3-$G$5),"",IF(AE334="","",$P$21))</f>
        <v>18000</v>
      </c>
      <c r="AG334" s="61">
        <f t="shared" si="909"/>
        <v>18000</v>
      </c>
    </row>
    <row r="335" spans="1:33" x14ac:dyDescent="0.55000000000000004">
      <c r="A335" s="11"/>
      <c r="B335" s="11"/>
      <c r="C335" s="11"/>
      <c r="D335" s="11"/>
      <c r="E335" s="11"/>
      <c r="F335" s="11"/>
      <c r="G335" s="11"/>
      <c r="H335" s="11"/>
      <c r="I335" s="11"/>
      <c r="J335" s="21"/>
      <c r="K335" s="21"/>
      <c r="L335" s="57"/>
      <c r="M335" s="57"/>
      <c r="N335" s="63"/>
      <c r="O335" s="57"/>
      <c r="P335" s="57"/>
      <c r="Q335" s="58"/>
      <c r="R335" s="57"/>
      <c r="S335" s="57"/>
      <c r="T335" s="11"/>
      <c r="U335" s="11"/>
      <c r="V335" s="11"/>
      <c r="W335" s="11"/>
      <c r="X335" s="11"/>
      <c r="Y335" s="11"/>
      <c r="Z335" s="11"/>
      <c r="AA335" s="11"/>
      <c r="AB335" s="11"/>
      <c r="AC335" s="60">
        <f>IF($M$18&gt;($M$3-$M$5)/-($G$3-$G$5),AC334+($M$18-($M$3-$M$5)/-($G$3-$G$5))/342,IFERROR(IF(AC334+((($M$3-$M$5)/($G$3-$G$5)*-1)-$M$18)/343&gt;($M$3-$M$5)/-($G$3-$G$5),MAX($AC$31:AC334),AC334+((($M$3-$M$5)/($G$3-$G$5)*-1))/343),MAX($AC$31:AC334)))</f>
        <v>14.403453689168009</v>
      </c>
      <c r="AD335" s="61">
        <f t="shared" ref="AD335" si="910">IF(AC335="","",AC335*$G$5+$M$5)</f>
        <v>53227.629513344073</v>
      </c>
      <c r="AE335" s="60">
        <f>IF($M$18&gt;($M$3-$M$5)/-($G$3-$G$5),"",IFERROR(IF(AE334+(($M$3-$M$5)/($G$3-$G$5)*-1)/343&gt;$AC$24,MAX($AE$31:AE334),AE334+((($M$3-$M$5)/($G$3-$G$5)*-1))/343),MAX($AE$31:AE334)))</f>
        <v>6.3745234357479399</v>
      </c>
      <c r="AF335" s="61">
        <f t="shared" si="784"/>
        <v>-11003.812514016478</v>
      </c>
      <c r="AG335" s="61">
        <f t="shared" ref="AG335" si="911">IF($M$18&gt;($M$3-$M$5)/-($G$3-$G$5),"",IF(AE335="","",AE335*$G$3+$M$3))</f>
        <v>93127.382821260297</v>
      </c>
    </row>
    <row r="336" spans="1:33" x14ac:dyDescent="0.55000000000000004">
      <c r="A336" s="11"/>
      <c r="B336" s="11"/>
      <c r="C336" s="11"/>
      <c r="D336" s="11"/>
      <c r="E336" s="11"/>
      <c r="F336" s="11"/>
      <c r="G336" s="11"/>
      <c r="H336" s="11"/>
      <c r="I336" s="11"/>
      <c r="J336" s="21"/>
      <c r="K336" s="21"/>
      <c r="L336" s="57"/>
      <c r="M336" s="57"/>
      <c r="N336" s="63"/>
      <c r="O336" s="57"/>
      <c r="P336" s="57"/>
      <c r="Q336" s="58"/>
      <c r="R336" s="57"/>
      <c r="S336" s="57"/>
      <c r="T336" s="11"/>
      <c r="U336" s="11"/>
      <c r="V336" s="11"/>
      <c r="W336" s="11"/>
      <c r="X336" s="11"/>
      <c r="Y336" s="11"/>
      <c r="Z336" s="11"/>
      <c r="AA336" s="11"/>
      <c r="AB336" s="11"/>
      <c r="AC336" s="60">
        <f t="shared" ref="AC336" si="912">IFERROR(AC335,"")</f>
        <v>14.403453689168009</v>
      </c>
      <c r="AD336" s="61">
        <f t="shared" ref="AD336" si="913">IF(AC336="","",AC336*$G$3+$M$3)</f>
        <v>52982.731554159953</v>
      </c>
      <c r="AE336" s="60">
        <f t="shared" ref="AE336" si="914">IFERROR(AE335,"")</f>
        <v>6.3745234357479399</v>
      </c>
      <c r="AF336" s="61">
        <f t="shared" ref="AF336:AG336" si="915">IF($M$18&gt;($M$3-$M$5)/-($G$3-$G$5),"",IF(AE336="","",$P$21))</f>
        <v>18000</v>
      </c>
      <c r="AG336" s="61">
        <f t="shared" si="915"/>
        <v>18000</v>
      </c>
    </row>
    <row r="337" spans="1:33" x14ac:dyDescent="0.55000000000000004">
      <c r="A337" s="11"/>
      <c r="B337" s="11"/>
      <c r="C337" s="11"/>
      <c r="D337" s="11"/>
      <c r="E337" s="11"/>
      <c r="F337" s="11"/>
      <c r="G337" s="11"/>
      <c r="H337" s="11"/>
      <c r="I337" s="11"/>
      <c r="J337" s="21"/>
      <c r="K337" s="21"/>
      <c r="L337" s="57"/>
      <c r="M337" s="57"/>
      <c r="N337" s="63"/>
      <c r="O337" s="57"/>
      <c r="P337" s="57"/>
      <c r="Q337" s="58"/>
      <c r="R337" s="57"/>
      <c r="S337" s="57"/>
      <c r="T337" s="11"/>
      <c r="U337" s="11"/>
      <c r="V337" s="11"/>
      <c r="W337" s="11"/>
      <c r="X337" s="11"/>
      <c r="Y337" s="11"/>
      <c r="Z337" s="11"/>
      <c r="AA337" s="11"/>
      <c r="AB337" s="11"/>
      <c r="AC337" s="60">
        <f>IF($M$18&gt;($M$3-$M$5)/-($G$3-$G$5),AC336+($M$18-($M$3-$M$5)/-($G$3-$G$5))/342,IFERROR(IF(AC336+((($M$3-$M$5)/($G$3-$G$5)*-1)-$M$18)/343&gt;($M$3-$M$5)/-($G$3-$G$5),MAX($AC$31:AC336),AC336+((($M$3-$M$5)/($G$3-$G$5)*-1))/343),MAX($AC$31:AC336)))</f>
        <v>14.403453689168009</v>
      </c>
      <c r="AD337" s="61">
        <f t="shared" ref="AD337" si="916">IF(AC337="","",AC337*$G$5+$M$5)</f>
        <v>53227.629513344073</v>
      </c>
      <c r="AE337" s="60">
        <f>IF($M$18&gt;($M$3-$M$5)/-($G$3-$G$5),"",IFERROR(IF(AE336+(($M$3-$M$5)/($G$3-$G$5)*-1)/343&gt;$AC$24,MAX($AE$31:AE336),AE336+((($M$3-$M$5)/($G$3-$G$5)*-1))/343),MAX($AE$31:AE336)))</f>
        <v>6.4164610899304924</v>
      </c>
      <c r="AF337" s="61">
        <f t="shared" si="784"/>
        <v>-10668.31128055606</v>
      </c>
      <c r="AG337" s="61">
        <f t="shared" ref="AG337" si="917">IF($M$18&gt;($M$3-$M$5)/-($G$3-$G$5),"",IF(AE337="","",AE337*$G$3+$M$3))</f>
        <v>92917.694550347544</v>
      </c>
    </row>
    <row r="338" spans="1:33" x14ac:dyDescent="0.55000000000000004">
      <c r="A338" s="11"/>
      <c r="B338" s="11"/>
      <c r="C338" s="11"/>
      <c r="D338" s="11"/>
      <c r="E338" s="11"/>
      <c r="F338" s="11"/>
      <c r="G338" s="11"/>
      <c r="H338" s="11"/>
      <c r="I338" s="11"/>
      <c r="J338" s="21"/>
      <c r="K338" s="21"/>
      <c r="L338" s="57"/>
      <c r="M338" s="57"/>
      <c r="N338" s="63"/>
      <c r="O338" s="57"/>
      <c r="P338" s="57"/>
      <c r="Q338" s="58"/>
      <c r="R338" s="57"/>
      <c r="S338" s="57"/>
      <c r="T338" s="11"/>
      <c r="U338" s="11"/>
      <c r="V338" s="11"/>
      <c r="W338" s="11"/>
      <c r="X338" s="11"/>
      <c r="Y338" s="11"/>
      <c r="Z338" s="11"/>
      <c r="AA338" s="11"/>
      <c r="AB338" s="11"/>
      <c r="AC338" s="60">
        <f t="shared" ref="AC338" si="918">IFERROR(AC337,"")</f>
        <v>14.403453689168009</v>
      </c>
      <c r="AD338" s="61">
        <f t="shared" ref="AD338" si="919">IF(AC338="","",AC338*$G$3+$M$3)</f>
        <v>52982.731554159953</v>
      </c>
      <c r="AE338" s="60">
        <f t="shared" ref="AE338" si="920">IFERROR(AE337,"")</f>
        <v>6.4164610899304924</v>
      </c>
      <c r="AF338" s="61">
        <f t="shared" ref="AF338:AG338" si="921">IF($M$18&gt;($M$3-$M$5)/-($G$3-$G$5),"",IF(AE338="","",$P$21))</f>
        <v>18000</v>
      </c>
      <c r="AG338" s="61">
        <f t="shared" si="921"/>
        <v>18000</v>
      </c>
    </row>
    <row r="339" spans="1:33" x14ac:dyDescent="0.55000000000000004">
      <c r="A339" s="11"/>
      <c r="B339" s="11"/>
      <c r="C339" s="11"/>
      <c r="D339" s="11"/>
      <c r="E339" s="11"/>
      <c r="F339" s="11"/>
      <c r="G339" s="11"/>
      <c r="H339" s="11"/>
      <c r="I339" s="11"/>
      <c r="J339" s="21"/>
      <c r="K339" s="21"/>
      <c r="L339" s="57"/>
      <c r="M339" s="57"/>
      <c r="N339" s="63"/>
      <c r="O339" s="57"/>
      <c r="P339" s="57"/>
      <c r="Q339" s="58"/>
      <c r="R339" s="57"/>
      <c r="S339" s="57"/>
      <c r="T339" s="11"/>
      <c r="U339" s="11"/>
      <c r="V339" s="11"/>
      <c r="W339" s="11"/>
      <c r="X339" s="11"/>
      <c r="Y339" s="11"/>
      <c r="Z339" s="11"/>
      <c r="AA339" s="11"/>
      <c r="AB339" s="11"/>
      <c r="AC339" s="60">
        <f>IF($M$18&gt;($M$3-$M$5)/-($G$3-$G$5),AC338+($M$18-($M$3-$M$5)/-($G$3-$G$5))/342,IFERROR(IF(AC338+((($M$3-$M$5)/($G$3-$G$5)*-1)-$M$18)/343&gt;($M$3-$M$5)/-($G$3-$G$5),MAX($AC$31:AC338),AC338+((($M$3-$M$5)/($G$3-$G$5)*-1))/343),MAX($AC$31:AC338)))</f>
        <v>14.403453689168009</v>
      </c>
      <c r="AD339" s="61">
        <f t="shared" ref="AD339" si="922">IF(AC339="","",AC339*$G$5+$M$5)</f>
        <v>53227.629513344073</v>
      </c>
      <c r="AE339" s="60">
        <f>IF($M$18&gt;($M$3-$M$5)/-($G$3-$G$5),"",IFERROR(IF(AE338+(($M$3-$M$5)/($G$3-$G$5)*-1)/343&gt;$AC$24,MAX($AE$31:AE338),AE338+((($M$3-$M$5)/($G$3-$G$5)*-1))/343),MAX($AE$31:AE338)))</f>
        <v>6.4583987441130448</v>
      </c>
      <c r="AF339" s="61">
        <f t="shared" si="784"/>
        <v>-10332.810047095641</v>
      </c>
      <c r="AG339" s="61">
        <f t="shared" ref="AG339" si="923">IF($M$18&gt;($M$3-$M$5)/-($G$3-$G$5),"",IF(AE339="","",AE339*$G$3+$M$3))</f>
        <v>92708.006279434776</v>
      </c>
    </row>
    <row r="340" spans="1:33" x14ac:dyDescent="0.55000000000000004">
      <c r="A340" s="11"/>
      <c r="B340" s="11"/>
      <c r="C340" s="11"/>
      <c r="D340" s="11"/>
      <c r="E340" s="11"/>
      <c r="F340" s="11"/>
      <c r="G340" s="11"/>
      <c r="H340" s="11"/>
      <c r="I340" s="11"/>
      <c r="J340" s="21"/>
      <c r="K340" s="21"/>
      <c r="L340" s="57"/>
      <c r="M340" s="57"/>
      <c r="N340" s="63"/>
      <c r="O340" s="57"/>
      <c r="P340" s="57"/>
      <c r="Q340" s="58"/>
      <c r="R340" s="57"/>
      <c r="S340" s="57"/>
      <c r="T340" s="11"/>
      <c r="U340" s="11"/>
      <c r="V340" s="11"/>
      <c r="W340" s="11"/>
      <c r="X340" s="11"/>
      <c r="Y340" s="11"/>
      <c r="Z340" s="11"/>
      <c r="AA340" s="11"/>
      <c r="AB340" s="11"/>
      <c r="AC340" s="60">
        <f t="shared" ref="AC340" si="924">IFERROR(AC339,"")</f>
        <v>14.403453689168009</v>
      </c>
      <c r="AD340" s="61">
        <f t="shared" ref="AD340" si="925">IF(AC340="","",AC340*$G$3+$M$3)</f>
        <v>52982.731554159953</v>
      </c>
      <c r="AE340" s="60">
        <f t="shared" ref="AE340" si="926">IFERROR(AE339,"")</f>
        <v>6.4583987441130448</v>
      </c>
      <c r="AF340" s="61">
        <f t="shared" ref="AF340:AG340" si="927">IF($M$18&gt;($M$3-$M$5)/-($G$3-$G$5),"",IF(AE340="","",$P$21))</f>
        <v>18000</v>
      </c>
      <c r="AG340" s="61">
        <f t="shared" si="927"/>
        <v>18000</v>
      </c>
    </row>
    <row r="341" spans="1:33" x14ac:dyDescent="0.55000000000000004">
      <c r="A341" s="11"/>
      <c r="B341" s="11"/>
      <c r="C341" s="11"/>
      <c r="D341" s="11"/>
      <c r="E341" s="11"/>
      <c r="F341" s="11"/>
      <c r="G341" s="11"/>
      <c r="H341" s="11"/>
      <c r="I341" s="11"/>
      <c r="J341" s="21"/>
      <c r="K341" s="21"/>
      <c r="L341" s="57"/>
      <c r="M341" s="57"/>
      <c r="N341" s="63"/>
      <c r="O341" s="57"/>
      <c r="P341" s="57"/>
      <c r="Q341" s="58"/>
      <c r="R341" s="57"/>
      <c r="S341" s="57"/>
      <c r="T341" s="11"/>
      <c r="U341" s="11"/>
      <c r="V341" s="11"/>
      <c r="W341" s="11"/>
      <c r="X341" s="11"/>
      <c r="Y341" s="11"/>
      <c r="Z341" s="11"/>
      <c r="AA341" s="11"/>
      <c r="AB341" s="11"/>
      <c r="AC341" s="60">
        <f>IF($M$18&gt;($M$3-$M$5)/-($G$3-$G$5),AC340+($M$18-($M$3-$M$5)/-($G$3-$G$5))/342,IFERROR(IF(AC340+((($M$3-$M$5)/($G$3-$G$5)*-1)-$M$18)/343&gt;($M$3-$M$5)/-($G$3-$G$5),MAX($AC$31:AC340),AC340+((($M$3-$M$5)/($G$3-$G$5)*-1))/343),MAX($AC$31:AC340)))</f>
        <v>14.403453689168009</v>
      </c>
      <c r="AD341" s="61">
        <f t="shared" ref="AD341" si="928">IF(AC341="","",AC341*$G$5+$M$5)</f>
        <v>53227.629513344073</v>
      </c>
      <c r="AE341" s="60">
        <f>IF($M$18&gt;($M$3-$M$5)/-($G$3-$G$5),"",IFERROR(IF(AE340+(($M$3-$M$5)/($G$3-$G$5)*-1)/343&gt;$AC$24,MAX($AE$31:AE340),AE340+((($M$3-$M$5)/($G$3-$G$5)*-1))/343),MAX($AE$31:AE340)))</f>
        <v>6.5003363982955973</v>
      </c>
      <c r="AF341" s="61">
        <f t="shared" si="784"/>
        <v>-9997.3088136352235</v>
      </c>
      <c r="AG341" s="61">
        <f t="shared" ref="AG341" si="929">IF($M$18&gt;($M$3-$M$5)/-($G$3-$G$5),"",IF(AE341="","",AE341*$G$3+$M$3))</f>
        <v>92498.318008522008</v>
      </c>
    </row>
    <row r="342" spans="1:33" x14ac:dyDescent="0.55000000000000004">
      <c r="A342" s="11"/>
      <c r="B342" s="11"/>
      <c r="C342" s="11"/>
      <c r="D342" s="11"/>
      <c r="E342" s="11"/>
      <c r="F342" s="11"/>
      <c r="G342" s="11"/>
      <c r="H342" s="11"/>
      <c r="I342" s="11"/>
      <c r="J342" s="21"/>
      <c r="K342" s="21"/>
      <c r="L342" s="57"/>
      <c r="M342" s="57"/>
      <c r="N342" s="63"/>
      <c r="O342" s="57"/>
      <c r="P342" s="57"/>
      <c r="Q342" s="58"/>
      <c r="R342" s="57"/>
      <c r="S342" s="57"/>
      <c r="T342" s="11"/>
      <c r="U342" s="11"/>
      <c r="V342" s="11"/>
      <c r="W342" s="11"/>
      <c r="X342" s="11"/>
      <c r="Y342" s="11"/>
      <c r="Z342" s="11"/>
      <c r="AA342" s="11"/>
      <c r="AB342" s="11"/>
      <c r="AC342" s="60">
        <f t="shared" ref="AC342" si="930">IFERROR(AC341,"")</f>
        <v>14.403453689168009</v>
      </c>
      <c r="AD342" s="61">
        <f t="shared" ref="AD342" si="931">IF(AC342="","",AC342*$G$3+$M$3)</f>
        <v>52982.731554159953</v>
      </c>
      <c r="AE342" s="60">
        <f t="shared" ref="AE342" si="932">IFERROR(AE341,"")</f>
        <v>6.5003363982955973</v>
      </c>
      <c r="AF342" s="61">
        <f t="shared" ref="AF342:AG342" si="933">IF($M$18&gt;($M$3-$M$5)/-($G$3-$G$5),"",IF(AE342="","",$P$21))</f>
        <v>18000</v>
      </c>
      <c r="AG342" s="61">
        <f t="shared" si="933"/>
        <v>18000</v>
      </c>
    </row>
    <row r="343" spans="1:33" x14ac:dyDescent="0.55000000000000004">
      <c r="A343" s="11"/>
      <c r="B343" s="11"/>
      <c r="C343" s="11"/>
      <c r="D343" s="11"/>
      <c r="E343" s="11"/>
      <c r="F343" s="11"/>
      <c r="G343" s="11"/>
      <c r="H343" s="11"/>
      <c r="I343" s="11"/>
      <c r="J343" s="21"/>
      <c r="K343" s="21"/>
      <c r="L343" s="57"/>
      <c r="M343" s="57"/>
      <c r="N343" s="63"/>
      <c r="O343" s="57"/>
      <c r="P343" s="57"/>
      <c r="Q343" s="58"/>
      <c r="R343" s="57"/>
      <c r="S343" s="57"/>
      <c r="T343" s="11"/>
      <c r="U343" s="11"/>
      <c r="V343" s="11"/>
      <c r="W343" s="11"/>
      <c r="X343" s="11"/>
      <c r="Y343" s="11"/>
      <c r="Z343" s="11"/>
      <c r="AA343" s="11"/>
      <c r="AB343" s="11"/>
      <c r="AC343" s="60">
        <f>IF($M$18&gt;($M$3-$M$5)/-($G$3-$G$5),AC342+($M$18-($M$3-$M$5)/-($G$3-$G$5))/342,IFERROR(IF(AC342+((($M$3-$M$5)/($G$3-$G$5)*-1)-$M$18)/343&gt;($M$3-$M$5)/-($G$3-$G$5),MAX($AC$31:AC342),AC342+((($M$3-$M$5)/($G$3-$G$5)*-1))/343),MAX($AC$31:AC342)))</f>
        <v>14.403453689168009</v>
      </c>
      <c r="AD343" s="61">
        <f t="shared" ref="AD343" si="934">IF(AC343="","",AC343*$G$5+$M$5)</f>
        <v>53227.629513344073</v>
      </c>
      <c r="AE343" s="60">
        <f>IF($M$18&gt;($M$3-$M$5)/-($G$3-$G$5),"",IFERROR(IF(AE342+(($M$3-$M$5)/($G$3-$G$5)*-1)/343&gt;$AC$24,MAX($AE$31:AE342),AE342+((($M$3-$M$5)/($G$3-$G$5)*-1))/343),MAX($AE$31:AE342)))</f>
        <v>6.5422740524781497</v>
      </c>
      <c r="AF343" s="61">
        <f t="shared" si="784"/>
        <v>-9661.8075801748055</v>
      </c>
      <c r="AG343" s="61">
        <f t="shared" ref="AG343" si="935">IF($M$18&gt;($M$3-$M$5)/-($G$3-$G$5),"",IF(AE343="","",AE343*$G$3+$M$3))</f>
        <v>92288.629737609255</v>
      </c>
    </row>
    <row r="344" spans="1:33" x14ac:dyDescent="0.55000000000000004">
      <c r="A344" s="11"/>
      <c r="B344" s="11"/>
      <c r="C344" s="11"/>
      <c r="D344" s="11"/>
      <c r="E344" s="11"/>
      <c r="F344" s="11"/>
      <c r="G344" s="11"/>
      <c r="H344" s="11"/>
      <c r="I344" s="11"/>
      <c r="J344" s="21"/>
      <c r="K344" s="21"/>
      <c r="L344" s="57"/>
      <c r="M344" s="57"/>
      <c r="N344" s="63"/>
      <c r="O344" s="57"/>
      <c r="P344" s="57"/>
      <c r="Q344" s="58"/>
      <c r="R344" s="57"/>
      <c r="S344" s="57"/>
      <c r="T344" s="11"/>
      <c r="U344" s="11"/>
      <c r="V344" s="11"/>
      <c r="W344" s="11"/>
      <c r="X344" s="11"/>
      <c r="Y344" s="11"/>
      <c r="Z344" s="11"/>
      <c r="AA344" s="11"/>
      <c r="AB344" s="11"/>
      <c r="AC344" s="60">
        <f t="shared" ref="AC344" si="936">IFERROR(AC343,"")</f>
        <v>14.403453689168009</v>
      </c>
      <c r="AD344" s="61">
        <f t="shared" ref="AD344" si="937">IF(AC344="","",AC344*$G$3+$M$3)</f>
        <v>52982.731554159953</v>
      </c>
      <c r="AE344" s="60">
        <f t="shared" ref="AE344" si="938">IFERROR(AE343,"")</f>
        <v>6.5422740524781497</v>
      </c>
      <c r="AF344" s="61">
        <f t="shared" ref="AF344:AG344" si="939">IF($M$18&gt;($M$3-$M$5)/-($G$3-$G$5),"",IF(AE344="","",$P$21))</f>
        <v>18000</v>
      </c>
      <c r="AG344" s="61">
        <f t="shared" si="939"/>
        <v>18000</v>
      </c>
    </row>
    <row r="345" spans="1:33" x14ac:dyDescent="0.55000000000000004">
      <c r="A345" s="11"/>
      <c r="B345" s="11"/>
      <c r="C345" s="11"/>
      <c r="D345" s="11"/>
      <c r="E345" s="11"/>
      <c r="F345" s="11"/>
      <c r="G345" s="11"/>
      <c r="H345" s="11"/>
      <c r="I345" s="11"/>
      <c r="J345" s="21"/>
      <c r="K345" s="21"/>
      <c r="L345" s="57"/>
      <c r="M345" s="57"/>
      <c r="N345" s="63"/>
      <c r="O345" s="57"/>
      <c r="P345" s="57"/>
      <c r="Q345" s="58"/>
      <c r="R345" s="57"/>
      <c r="S345" s="57"/>
      <c r="T345" s="11"/>
      <c r="U345" s="11"/>
      <c r="V345" s="11"/>
      <c r="W345" s="11"/>
      <c r="X345" s="11"/>
      <c r="Y345" s="11"/>
      <c r="Z345" s="11"/>
      <c r="AA345" s="11"/>
      <c r="AB345" s="11"/>
      <c r="AC345" s="60">
        <f>IF($M$18&gt;($M$3-$M$5)/-($G$3-$G$5),AC344+($M$18-($M$3-$M$5)/-($G$3-$G$5))/342,IFERROR(IF(AC344+((($M$3-$M$5)/($G$3-$G$5)*-1)-$M$18)/343&gt;($M$3-$M$5)/-($G$3-$G$5),MAX($AC$31:AC344),AC344+((($M$3-$M$5)/($G$3-$G$5)*-1))/343),MAX($AC$31:AC344)))</f>
        <v>14.403453689168009</v>
      </c>
      <c r="AD345" s="61">
        <f t="shared" ref="AD345" si="940">IF(AC345="","",AC345*$G$5+$M$5)</f>
        <v>53227.629513344073</v>
      </c>
      <c r="AE345" s="60">
        <f>IF($M$18&gt;($M$3-$M$5)/-($G$3-$G$5),"",IFERROR(IF(AE344+(($M$3-$M$5)/($G$3-$G$5)*-1)/343&gt;$AC$24,MAX($AE$31:AE344),AE344+((($M$3-$M$5)/($G$3-$G$5)*-1))/343),MAX($AE$31:AE344)))</f>
        <v>6.5842117066607022</v>
      </c>
      <c r="AF345" s="61">
        <f t="shared" si="784"/>
        <v>-9326.3063467143802</v>
      </c>
      <c r="AG345" s="61">
        <f t="shared" ref="AG345" si="941">IF($M$18&gt;($M$3-$M$5)/-($G$3-$G$5),"",IF(AE345="","",AE345*$G$3+$M$3))</f>
        <v>92078.941466696488</v>
      </c>
    </row>
    <row r="346" spans="1:33" x14ac:dyDescent="0.55000000000000004">
      <c r="A346" s="11"/>
      <c r="B346" s="11"/>
      <c r="C346" s="11"/>
      <c r="D346" s="11"/>
      <c r="E346" s="11"/>
      <c r="F346" s="11"/>
      <c r="G346" s="11"/>
      <c r="H346" s="11"/>
      <c r="I346" s="11"/>
      <c r="J346" s="21"/>
      <c r="K346" s="21"/>
      <c r="L346" s="57"/>
      <c r="M346" s="57"/>
      <c r="N346" s="63"/>
      <c r="O346" s="57"/>
      <c r="P346" s="57"/>
      <c r="Q346" s="58"/>
      <c r="R346" s="57"/>
      <c r="S346" s="57"/>
      <c r="T346" s="11"/>
      <c r="U346" s="11"/>
      <c r="V346" s="11"/>
      <c r="W346" s="11"/>
      <c r="X346" s="11"/>
      <c r="Y346" s="11"/>
      <c r="Z346" s="11"/>
      <c r="AA346" s="11"/>
      <c r="AB346" s="11"/>
      <c r="AC346" s="60">
        <f t="shared" ref="AC346" si="942">IFERROR(AC345,"")</f>
        <v>14.403453689168009</v>
      </c>
      <c r="AD346" s="61">
        <f t="shared" ref="AD346" si="943">IF(AC346="","",AC346*$G$3+$M$3)</f>
        <v>52982.731554159953</v>
      </c>
      <c r="AE346" s="60">
        <f t="shared" ref="AE346" si="944">IFERROR(AE345,"")</f>
        <v>6.5842117066607022</v>
      </c>
      <c r="AF346" s="61">
        <f t="shared" ref="AF346:AG346" si="945">IF($M$18&gt;($M$3-$M$5)/-($G$3-$G$5),"",IF(AE346="","",$P$21))</f>
        <v>18000</v>
      </c>
      <c r="AG346" s="61">
        <f t="shared" si="945"/>
        <v>18000</v>
      </c>
    </row>
    <row r="347" spans="1:33" x14ac:dyDescent="0.55000000000000004">
      <c r="A347" s="11"/>
      <c r="B347" s="11"/>
      <c r="C347" s="11"/>
      <c r="D347" s="11"/>
      <c r="E347" s="11"/>
      <c r="F347" s="11"/>
      <c r="G347" s="11"/>
      <c r="H347" s="11"/>
      <c r="I347" s="11"/>
      <c r="J347" s="21"/>
      <c r="K347" s="21"/>
      <c r="L347" s="57"/>
      <c r="M347" s="57"/>
      <c r="N347" s="63"/>
      <c r="O347" s="57"/>
      <c r="P347" s="57"/>
      <c r="Q347" s="58"/>
      <c r="R347" s="57"/>
      <c r="S347" s="57"/>
      <c r="T347" s="11"/>
      <c r="U347" s="11"/>
      <c r="V347" s="11"/>
      <c r="W347" s="11"/>
      <c r="X347" s="11"/>
      <c r="Y347" s="11"/>
      <c r="Z347" s="11"/>
      <c r="AA347" s="11"/>
      <c r="AB347" s="11"/>
      <c r="AC347" s="60">
        <f>IF($M$18&gt;($M$3-$M$5)/-($G$3-$G$5),AC346+($M$18-($M$3-$M$5)/-($G$3-$G$5))/342,IFERROR(IF(AC346+((($M$3-$M$5)/($G$3-$G$5)*-1)-$M$18)/343&gt;($M$3-$M$5)/-($G$3-$G$5),MAX($AC$31:AC346),AC346+((($M$3-$M$5)/($G$3-$G$5)*-1))/343),MAX($AC$31:AC346)))</f>
        <v>14.403453689168009</v>
      </c>
      <c r="AD347" s="61">
        <f t="shared" ref="AD347" si="946">IF(AC347="","",AC347*$G$5+$M$5)</f>
        <v>53227.629513344073</v>
      </c>
      <c r="AE347" s="60">
        <f>IF($M$18&gt;($M$3-$M$5)/-($G$3-$G$5),"",IFERROR(IF(AE346+(($M$3-$M$5)/($G$3-$G$5)*-1)/343&gt;$AC$24,MAX($AE$31:AE346),AE346+((($M$3-$M$5)/($G$3-$G$5)*-1))/343),MAX($AE$31:AE346)))</f>
        <v>6.6261493608432547</v>
      </c>
      <c r="AF347" s="61">
        <f t="shared" si="784"/>
        <v>-8990.8051132539622</v>
      </c>
      <c r="AG347" s="61">
        <f t="shared" ref="AG347" si="947">IF($M$18&gt;($M$3-$M$5)/-($G$3-$G$5),"",IF(AE347="","",AE347*$G$3+$M$3))</f>
        <v>91869.253195783735</v>
      </c>
    </row>
    <row r="348" spans="1:33" x14ac:dyDescent="0.55000000000000004">
      <c r="A348" s="11"/>
      <c r="B348" s="11"/>
      <c r="C348" s="11"/>
      <c r="D348" s="11"/>
      <c r="E348" s="11"/>
      <c r="F348" s="11"/>
      <c r="G348" s="11"/>
      <c r="H348" s="11"/>
      <c r="I348" s="11"/>
      <c r="J348" s="21"/>
      <c r="K348" s="21"/>
      <c r="L348" s="57"/>
      <c r="M348" s="57"/>
      <c r="N348" s="63"/>
      <c r="O348" s="57"/>
      <c r="P348" s="57"/>
      <c r="Q348" s="58"/>
      <c r="R348" s="57"/>
      <c r="S348" s="57"/>
      <c r="T348" s="11"/>
      <c r="U348" s="11"/>
      <c r="V348" s="11"/>
      <c r="W348" s="11"/>
      <c r="X348" s="11"/>
      <c r="Y348" s="11"/>
      <c r="Z348" s="11"/>
      <c r="AA348" s="11"/>
      <c r="AB348" s="11"/>
      <c r="AC348" s="60">
        <f t="shared" ref="AC348" si="948">IFERROR(AC347,"")</f>
        <v>14.403453689168009</v>
      </c>
      <c r="AD348" s="61">
        <f t="shared" ref="AD348" si="949">IF(AC348="","",AC348*$G$3+$M$3)</f>
        <v>52982.731554159953</v>
      </c>
      <c r="AE348" s="60">
        <f t="shared" ref="AE348" si="950">IFERROR(AE347,"")</f>
        <v>6.6261493608432547</v>
      </c>
      <c r="AF348" s="61">
        <f t="shared" ref="AF348:AG348" si="951">IF($M$18&gt;($M$3-$M$5)/-($G$3-$G$5),"",IF(AE348="","",$P$21))</f>
        <v>18000</v>
      </c>
      <c r="AG348" s="61">
        <f t="shared" si="951"/>
        <v>18000</v>
      </c>
    </row>
    <row r="349" spans="1:33" x14ac:dyDescent="0.55000000000000004">
      <c r="A349" s="11"/>
      <c r="B349" s="11"/>
      <c r="C349" s="11"/>
      <c r="D349" s="11"/>
      <c r="E349" s="11"/>
      <c r="F349" s="11"/>
      <c r="G349" s="11"/>
      <c r="H349" s="11"/>
      <c r="I349" s="11"/>
      <c r="J349" s="21"/>
      <c r="K349" s="21"/>
      <c r="L349" s="57"/>
      <c r="M349" s="57"/>
      <c r="N349" s="63"/>
      <c r="O349" s="57"/>
      <c r="P349" s="57"/>
      <c r="Q349" s="58"/>
      <c r="R349" s="57"/>
      <c r="S349" s="57"/>
      <c r="T349" s="11"/>
      <c r="U349" s="11"/>
      <c r="V349" s="11"/>
      <c r="W349" s="11"/>
      <c r="X349" s="11"/>
      <c r="Y349" s="11"/>
      <c r="Z349" s="11"/>
      <c r="AA349" s="11"/>
      <c r="AB349" s="11"/>
      <c r="AC349" s="60">
        <f>IF($M$18&gt;($M$3-$M$5)/-($G$3-$G$5),AC348+($M$18-($M$3-$M$5)/-($G$3-$G$5))/342,IFERROR(IF(AC348+((($M$3-$M$5)/($G$3-$G$5)*-1)-$M$18)/343&gt;($M$3-$M$5)/-($G$3-$G$5),MAX($AC$31:AC348),AC348+((($M$3-$M$5)/($G$3-$G$5)*-1))/343),MAX($AC$31:AC348)))</f>
        <v>14.403453689168009</v>
      </c>
      <c r="AD349" s="61">
        <f t="shared" ref="AD349" si="952">IF(AC349="","",AC349*$G$5+$M$5)</f>
        <v>53227.629513344073</v>
      </c>
      <c r="AE349" s="60">
        <f>IF($M$18&gt;($M$3-$M$5)/-($G$3-$G$5),"",IFERROR(IF(AE348+(($M$3-$M$5)/($G$3-$G$5)*-1)/343&gt;$AC$24,MAX($AE$31:AE348),AE348+((($M$3-$M$5)/($G$3-$G$5)*-1))/343),MAX($AE$31:AE348)))</f>
        <v>6.6680870150258071</v>
      </c>
      <c r="AF349" s="61">
        <f t="shared" si="784"/>
        <v>-8655.3038797935442</v>
      </c>
      <c r="AG349" s="61">
        <f t="shared" ref="AG349" si="953">IF($M$18&gt;($M$3-$M$5)/-($G$3-$G$5),"",IF(AE349="","",AE349*$G$3+$M$3))</f>
        <v>91659.564924870967</v>
      </c>
    </row>
    <row r="350" spans="1:33" x14ac:dyDescent="0.55000000000000004">
      <c r="A350" s="11"/>
      <c r="B350" s="11"/>
      <c r="C350" s="11"/>
      <c r="D350" s="11"/>
      <c r="E350" s="11"/>
      <c r="F350" s="11"/>
      <c r="G350" s="11"/>
      <c r="H350" s="11"/>
      <c r="I350" s="11"/>
      <c r="J350" s="21"/>
      <c r="K350" s="21"/>
      <c r="L350" s="57"/>
      <c r="M350" s="57"/>
      <c r="N350" s="63"/>
      <c r="O350" s="57"/>
      <c r="P350" s="57"/>
      <c r="Q350" s="58"/>
      <c r="R350" s="57"/>
      <c r="S350" s="57"/>
      <c r="T350" s="11"/>
      <c r="U350" s="11"/>
      <c r="V350" s="11"/>
      <c r="W350" s="11"/>
      <c r="X350" s="11"/>
      <c r="Y350" s="11"/>
      <c r="Z350" s="11"/>
      <c r="AA350" s="11"/>
      <c r="AB350" s="11"/>
      <c r="AC350" s="60">
        <f t="shared" ref="AC350" si="954">IFERROR(AC349,"")</f>
        <v>14.403453689168009</v>
      </c>
      <c r="AD350" s="61">
        <f t="shared" ref="AD350" si="955">IF(AC350="","",AC350*$G$3+$M$3)</f>
        <v>52982.731554159953</v>
      </c>
      <c r="AE350" s="60">
        <f t="shared" ref="AE350" si="956">IFERROR(AE349,"")</f>
        <v>6.6680870150258071</v>
      </c>
      <c r="AF350" s="61">
        <f t="shared" ref="AF350:AG350" si="957">IF($M$18&gt;($M$3-$M$5)/-($G$3-$G$5),"",IF(AE350="","",$P$21))</f>
        <v>18000</v>
      </c>
      <c r="AG350" s="61">
        <f t="shared" si="957"/>
        <v>18000</v>
      </c>
    </row>
    <row r="351" spans="1:33" x14ac:dyDescent="0.55000000000000004">
      <c r="A351" s="11"/>
      <c r="B351" s="11"/>
      <c r="C351" s="11"/>
      <c r="D351" s="11"/>
      <c r="E351" s="11"/>
      <c r="F351" s="11"/>
      <c r="G351" s="11"/>
      <c r="H351" s="11"/>
      <c r="I351" s="11"/>
      <c r="J351" s="21"/>
      <c r="K351" s="21"/>
      <c r="L351" s="57"/>
      <c r="M351" s="57"/>
      <c r="N351" s="63"/>
      <c r="O351" s="57"/>
      <c r="P351" s="57"/>
      <c r="Q351" s="58"/>
      <c r="R351" s="57"/>
      <c r="S351" s="57"/>
      <c r="T351" s="11"/>
      <c r="U351" s="11"/>
      <c r="V351" s="11"/>
      <c r="W351" s="11"/>
      <c r="X351" s="11"/>
      <c r="Y351" s="11"/>
      <c r="Z351" s="11"/>
      <c r="AA351" s="11"/>
      <c r="AB351" s="11"/>
      <c r="AC351" s="60">
        <f>IF($M$18&gt;($M$3-$M$5)/-($G$3-$G$5),AC350+($M$18-($M$3-$M$5)/-($G$3-$G$5))/342,IFERROR(IF(AC350+((($M$3-$M$5)/($G$3-$G$5)*-1)-$M$18)/343&gt;($M$3-$M$5)/-($G$3-$G$5),MAX($AC$31:AC350),AC350+((($M$3-$M$5)/($G$3-$G$5)*-1))/343),MAX($AC$31:AC350)))</f>
        <v>14.403453689168009</v>
      </c>
      <c r="AD351" s="61">
        <f t="shared" ref="AD351" si="958">IF(AC351="","",AC351*$G$5+$M$5)</f>
        <v>53227.629513344073</v>
      </c>
      <c r="AE351" s="60">
        <f>IF($M$18&gt;($M$3-$M$5)/-($G$3-$G$5),"",IFERROR(IF(AE350+(($M$3-$M$5)/($G$3-$G$5)*-1)/343&gt;$AC$24,MAX($AE$31:AE350),AE350+((($M$3-$M$5)/($G$3-$G$5)*-1))/343),MAX($AE$31:AE350)))</f>
        <v>6.7100246692083596</v>
      </c>
      <c r="AF351" s="61">
        <f t="shared" si="784"/>
        <v>-8319.8026463331262</v>
      </c>
      <c r="AG351" s="61">
        <f t="shared" ref="AG351" si="959">IF($M$18&gt;($M$3-$M$5)/-($G$3-$G$5),"",IF(AE351="","",AE351*$G$3+$M$3))</f>
        <v>91449.876653958199</v>
      </c>
    </row>
    <row r="352" spans="1:33" x14ac:dyDescent="0.55000000000000004">
      <c r="A352" s="11"/>
      <c r="B352" s="11"/>
      <c r="C352" s="11"/>
      <c r="D352" s="11"/>
      <c r="E352" s="11"/>
      <c r="F352" s="11"/>
      <c r="G352" s="11"/>
      <c r="H352" s="11"/>
      <c r="I352" s="11"/>
      <c r="J352" s="21"/>
      <c r="K352" s="21"/>
      <c r="L352" s="57"/>
      <c r="M352" s="57"/>
      <c r="N352" s="63"/>
      <c r="O352" s="57"/>
      <c r="P352" s="57"/>
      <c r="Q352" s="58"/>
      <c r="R352" s="57"/>
      <c r="S352" s="57"/>
      <c r="T352" s="11"/>
      <c r="U352" s="11"/>
      <c r="V352" s="11"/>
      <c r="W352" s="11"/>
      <c r="X352" s="11"/>
      <c r="Y352" s="11"/>
      <c r="Z352" s="11"/>
      <c r="AA352" s="11"/>
      <c r="AB352" s="11"/>
      <c r="AC352" s="60">
        <f t="shared" ref="AC352" si="960">IFERROR(AC351,"")</f>
        <v>14.403453689168009</v>
      </c>
      <c r="AD352" s="61">
        <f t="shared" ref="AD352" si="961">IF(AC352="","",AC352*$G$3+$M$3)</f>
        <v>52982.731554159953</v>
      </c>
      <c r="AE352" s="60">
        <f t="shared" ref="AE352" si="962">IFERROR(AE351,"")</f>
        <v>6.7100246692083596</v>
      </c>
      <c r="AF352" s="61">
        <f t="shared" ref="AF352:AG352" si="963">IF($M$18&gt;($M$3-$M$5)/-($G$3-$G$5),"",IF(AE352="","",$P$21))</f>
        <v>18000</v>
      </c>
      <c r="AG352" s="61">
        <f t="shared" si="963"/>
        <v>18000</v>
      </c>
    </row>
    <row r="353" spans="1:33" x14ac:dyDescent="0.55000000000000004">
      <c r="A353" s="11"/>
      <c r="B353" s="11"/>
      <c r="C353" s="11"/>
      <c r="D353" s="11"/>
      <c r="E353" s="11"/>
      <c r="F353" s="11"/>
      <c r="G353" s="11"/>
      <c r="H353" s="11"/>
      <c r="I353" s="11"/>
      <c r="J353" s="21"/>
      <c r="K353" s="21"/>
      <c r="L353" s="57"/>
      <c r="M353" s="57"/>
      <c r="N353" s="63"/>
      <c r="O353" s="57"/>
      <c r="P353" s="57"/>
      <c r="Q353" s="58"/>
      <c r="R353" s="57"/>
      <c r="S353" s="57"/>
      <c r="T353" s="11"/>
      <c r="U353" s="11"/>
      <c r="V353" s="11"/>
      <c r="W353" s="11"/>
      <c r="X353" s="11"/>
      <c r="Y353" s="11"/>
      <c r="Z353" s="11"/>
      <c r="AA353" s="11"/>
      <c r="AB353" s="11"/>
      <c r="AC353" s="60">
        <f>IF($M$18&gt;($M$3-$M$5)/-($G$3-$G$5),AC352+($M$18-($M$3-$M$5)/-($G$3-$G$5))/342,IFERROR(IF(AC352+((($M$3-$M$5)/($G$3-$G$5)*-1)-$M$18)/343&gt;($M$3-$M$5)/-($G$3-$G$5),MAX($AC$31:AC352),AC352+((($M$3-$M$5)/($G$3-$G$5)*-1))/343),MAX($AC$31:AC352)))</f>
        <v>14.403453689168009</v>
      </c>
      <c r="AD353" s="61">
        <f t="shared" ref="AD353" si="964">IF(AC353="","",AC353*$G$5+$M$5)</f>
        <v>53227.629513344073</v>
      </c>
      <c r="AE353" s="60">
        <f>IF($M$18&gt;($M$3-$M$5)/-($G$3-$G$5),"",IFERROR(IF(AE352+(($M$3-$M$5)/($G$3-$G$5)*-1)/343&gt;$AC$24,MAX($AE$31:AE352),AE352+((($M$3-$M$5)/($G$3-$G$5)*-1))/343),MAX($AE$31:AE352)))</f>
        <v>6.7519623233909121</v>
      </c>
      <c r="AF353" s="61">
        <f t="shared" si="784"/>
        <v>-7984.3014128727009</v>
      </c>
      <c r="AG353" s="61">
        <f t="shared" ref="AG353" si="965">IF($M$18&gt;($M$3-$M$5)/-($G$3-$G$5),"",IF(AE353="","",AE353*$G$3+$M$3))</f>
        <v>91240.188383045432</v>
      </c>
    </row>
    <row r="354" spans="1:33" x14ac:dyDescent="0.55000000000000004">
      <c r="A354" s="11"/>
      <c r="B354" s="11"/>
      <c r="C354" s="11"/>
      <c r="D354" s="11"/>
      <c r="E354" s="11"/>
      <c r="F354" s="11"/>
      <c r="G354" s="11"/>
      <c r="H354" s="11"/>
      <c r="I354" s="11"/>
      <c r="J354" s="21"/>
      <c r="K354" s="21"/>
      <c r="L354" s="57"/>
      <c r="M354" s="57"/>
      <c r="N354" s="63"/>
      <c r="O354" s="57"/>
      <c r="P354" s="57"/>
      <c r="Q354" s="58"/>
      <c r="R354" s="57"/>
      <c r="S354" s="57"/>
      <c r="T354" s="11"/>
      <c r="U354" s="11"/>
      <c r="V354" s="11"/>
      <c r="W354" s="11"/>
      <c r="X354" s="11"/>
      <c r="Y354" s="11"/>
      <c r="Z354" s="11"/>
      <c r="AA354" s="11"/>
      <c r="AB354" s="11"/>
      <c r="AC354" s="60">
        <f t="shared" ref="AC354" si="966">IFERROR(AC353,"")</f>
        <v>14.403453689168009</v>
      </c>
      <c r="AD354" s="61">
        <f t="shared" ref="AD354" si="967">IF(AC354="","",AC354*$G$3+$M$3)</f>
        <v>52982.731554159953</v>
      </c>
      <c r="AE354" s="60">
        <f t="shared" ref="AE354" si="968">IFERROR(AE353,"")</f>
        <v>6.7519623233909121</v>
      </c>
      <c r="AF354" s="61">
        <f t="shared" ref="AF354:AG354" si="969">IF($M$18&gt;($M$3-$M$5)/-($G$3-$G$5),"",IF(AE354="","",$P$21))</f>
        <v>18000</v>
      </c>
      <c r="AG354" s="61">
        <f t="shared" si="969"/>
        <v>18000</v>
      </c>
    </row>
    <row r="355" spans="1:33" x14ac:dyDescent="0.55000000000000004">
      <c r="A355" s="11"/>
      <c r="B355" s="11"/>
      <c r="C355" s="11"/>
      <c r="D355" s="11"/>
      <c r="E355" s="11"/>
      <c r="F355" s="11"/>
      <c r="G355" s="11"/>
      <c r="H355" s="11"/>
      <c r="I355" s="11"/>
      <c r="J355" s="21"/>
      <c r="K355" s="21"/>
      <c r="L355" s="57"/>
      <c r="M355" s="57"/>
      <c r="N355" s="63"/>
      <c r="O355" s="57"/>
      <c r="P355" s="57"/>
      <c r="Q355" s="58"/>
      <c r="R355" s="57"/>
      <c r="S355" s="57"/>
      <c r="T355" s="11"/>
      <c r="U355" s="11"/>
      <c r="V355" s="11"/>
      <c r="W355" s="11"/>
      <c r="X355" s="11"/>
      <c r="Y355" s="11"/>
      <c r="Z355" s="11"/>
      <c r="AA355" s="11"/>
      <c r="AB355" s="11"/>
      <c r="AC355" s="60">
        <f>IF($M$18&gt;($M$3-$M$5)/-($G$3-$G$5),AC354+($M$18-($M$3-$M$5)/-($G$3-$G$5))/342,IFERROR(IF(AC354+((($M$3-$M$5)/($G$3-$G$5)*-1)-$M$18)/343&gt;($M$3-$M$5)/-($G$3-$G$5),MAX($AC$31:AC354),AC354+((($M$3-$M$5)/($G$3-$G$5)*-1))/343),MAX($AC$31:AC354)))</f>
        <v>14.403453689168009</v>
      </c>
      <c r="AD355" s="61">
        <f t="shared" ref="AD355" si="970">IF(AC355="","",AC355*$G$5+$M$5)</f>
        <v>53227.629513344073</v>
      </c>
      <c r="AE355" s="60">
        <f>IF($M$18&gt;($M$3-$M$5)/-($G$3-$G$5),"",IFERROR(IF(AE354+(($M$3-$M$5)/($G$3-$G$5)*-1)/343&gt;$AC$24,MAX($AE$31:AE354),AE354+((($M$3-$M$5)/($G$3-$G$5)*-1))/343),MAX($AE$31:AE354)))</f>
        <v>6.7938999775734645</v>
      </c>
      <c r="AF355" s="61">
        <f t="shared" si="784"/>
        <v>-7648.8001794122829</v>
      </c>
      <c r="AG355" s="61">
        <f t="shared" ref="AG355" si="971">IF($M$18&gt;($M$3-$M$5)/-($G$3-$G$5),"",IF(AE355="","",AE355*$G$3+$M$3))</f>
        <v>91030.500112132679</v>
      </c>
    </row>
    <row r="356" spans="1:33" x14ac:dyDescent="0.55000000000000004">
      <c r="A356" s="11"/>
      <c r="B356" s="11"/>
      <c r="C356" s="11"/>
      <c r="D356" s="11"/>
      <c r="E356" s="11"/>
      <c r="F356" s="11"/>
      <c r="G356" s="11"/>
      <c r="H356" s="11"/>
      <c r="I356" s="11"/>
      <c r="J356" s="21"/>
      <c r="K356" s="21"/>
      <c r="L356" s="57"/>
      <c r="M356" s="57"/>
      <c r="N356" s="63"/>
      <c r="O356" s="57"/>
      <c r="P356" s="57"/>
      <c r="Q356" s="58"/>
      <c r="R356" s="57"/>
      <c r="S356" s="57"/>
      <c r="T356" s="11"/>
      <c r="U356" s="11"/>
      <c r="V356" s="11"/>
      <c r="W356" s="11"/>
      <c r="X356" s="11"/>
      <c r="Y356" s="11"/>
      <c r="Z356" s="11"/>
      <c r="AA356" s="11"/>
      <c r="AB356" s="11"/>
      <c r="AC356" s="60">
        <f t="shared" ref="AC356" si="972">IFERROR(AC355,"")</f>
        <v>14.403453689168009</v>
      </c>
      <c r="AD356" s="61">
        <f t="shared" ref="AD356" si="973">IF(AC356="","",AC356*$G$3+$M$3)</f>
        <v>52982.731554159953</v>
      </c>
      <c r="AE356" s="60">
        <f t="shared" ref="AE356" si="974">IFERROR(AE355,"")</f>
        <v>6.7938999775734645</v>
      </c>
      <c r="AF356" s="61">
        <f t="shared" ref="AF356:AG356" si="975">IF($M$18&gt;($M$3-$M$5)/-($G$3-$G$5),"",IF(AE356="","",$P$21))</f>
        <v>18000</v>
      </c>
      <c r="AG356" s="61">
        <f t="shared" si="975"/>
        <v>18000</v>
      </c>
    </row>
    <row r="357" spans="1:33" x14ac:dyDescent="0.55000000000000004">
      <c r="A357" s="11"/>
      <c r="B357" s="11"/>
      <c r="C357" s="11"/>
      <c r="D357" s="11"/>
      <c r="E357" s="11"/>
      <c r="F357" s="11"/>
      <c r="G357" s="11"/>
      <c r="H357" s="11"/>
      <c r="I357" s="11"/>
      <c r="J357" s="21"/>
      <c r="K357" s="21"/>
      <c r="L357" s="57"/>
      <c r="M357" s="57"/>
      <c r="N357" s="63"/>
      <c r="O357" s="57"/>
      <c r="P357" s="57"/>
      <c r="Q357" s="58"/>
      <c r="R357" s="57"/>
      <c r="S357" s="57"/>
      <c r="T357" s="11"/>
      <c r="U357" s="11"/>
      <c r="V357" s="11"/>
      <c r="W357" s="11"/>
      <c r="X357" s="11"/>
      <c r="Y357" s="11"/>
      <c r="Z357" s="11"/>
      <c r="AA357" s="11"/>
      <c r="AB357" s="11"/>
      <c r="AC357" s="60">
        <f>IF($M$18&gt;($M$3-$M$5)/-($G$3-$G$5),AC356+($M$18-($M$3-$M$5)/-($G$3-$G$5))/342,IFERROR(IF(AC356+((($M$3-$M$5)/($G$3-$G$5)*-1)-$M$18)/343&gt;($M$3-$M$5)/-($G$3-$G$5),MAX($AC$31:AC356),AC356+((($M$3-$M$5)/($G$3-$G$5)*-1))/343),MAX($AC$31:AC356)))</f>
        <v>14.403453689168009</v>
      </c>
      <c r="AD357" s="61">
        <f t="shared" ref="AD357" si="976">IF(AC357="","",AC357*$G$5+$M$5)</f>
        <v>53227.629513344073</v>
      </c>
      <c r="AE357" s="60">
        <f>IF($M$18&gt;($M$3-$M$5)/-($G$3-$G$5),"",IFERROR(IF(AE356+(($M$3-$M$5)/($G$3-$G$5)*-1)/343&gt;$AC$24,MAX($AE$31:AE356),AE356+((($M$3-$M$5)/($G$3-$G$5)*-1))/343),MAX($AE$31:AE356)))</f>
        <v>6.835837631756017</v>
      </c>
      <c r="AF357" s="61">
        <f t="shared" ref="AF357:AF419" si="977">IF($M$18&gt;($M$3-$M$5)/-($G$3-$G$5),"",IF(AE357="","",AE357*$G$5+$M$5))</f>
        <v>-7313.2989459518649</v>
      </c>
      <c r="AG357" s="61">
        <f t="shared" ref="AG357" si="978">IF($M$18&gt;($M$3-$M$5)/-($G$3-$G$5),"",IF(AE357="","",AE357*$G$3+$M$3))</f>
        <v>90820.811841219926</v>
      </c>
    </row>
    <row r="358" spans="1:33" x14ac:dyDescent="0.55000000000000004">
      <c r="A358" s="11"/>
      <c r="B358" s="11"/>
      <c r="C358" s="11"/>
      <c r="D358" s="11"/>
      <c r="E358" s="11"/>
      <c r="F358" s="11"/>
      <c r="G358" s="11"/>
      <c r="H358" s="11"/>
      <c r="I358" s="11"/>
      <c r="J358" s="21"/>
      <c r="K358" s="21"/>
      <c r="L358" s="57"/>
      <c r="M358" s="57"/>
      <c r="N358" s="63"/>
      <c r="O358" s="57"/>
      <c r="P358" s="57"/>
      <c r="Q358" s="58"/>
      <c r="R358" s="57"/>
      <c r="S358" s="57"/>
      <c r="T358" s="11"/>
      <c r="U358" s="11"/>
      <c r="V358" s="11"/>
      <c r="W358" s="11"/>
      <c r="X358" s="11"/>
      <c r="Y358" s="11"/>
      <c r="Z358" s="11"/>
      <c r="AA358" s="11"/>
      <c r="AB358" s="11"/>
      <c r="AC358" s="60">
        <f t="shared" ref="AC358" si="979">IFERROR(AC357,"")</f>
        <v>14.403453689168009</v>
      </c>
      <c r="AD358" s="61">
        <f t="shared" ref="AD358" si="980">IF(AC358="","",AC358*$G$3+$M$3)</f>
        <v>52982.731554159953</v>
      </c>
      <c r="AE358" s="60">
        <f t="shared" ref="AE358" si="981">IFERROR(AE357,"")</f>
        <v>6.835837631756017</v>
      </c>
      <c r="AF358" s="61">
        <f t="shared" ref="AF358:AG358" si="982">IF($M$18&gt;($M$3-$M$5)/-($G$3-$G$5),"",IF(AE358="","",$P$21))</f>
        <v>18000</v>
      </c>
      <c r="AG358" s="61">
        <f t="shared" si="982"/>
        <v>18000</v>
      </c>
    </row>
    <row r="359" spans="1:33" x14ac:dyDescent="0.55000000000000004">
      <c r="A359" s="11"/>
      <c r="B359" s="11"/>
      <c r="C359" s="11"/>
      <c r="D359" s="11"/>
      <c r="E359" s="11"/>
      <c r="F359" s="11"/>
      <c r="G359" s="11"/>
      <c r="H359" s="11"/>
      <c r="I359" s="11"/>
      <c r="J359" s="21"/>
      <c r="K359" s="21"/>
      <c r="L359" s="57"/>
      <c r="M359" s="57"/>
      <c r="N359" s="63"/>
      <c r="O359" s="57"/>
      <c r="P359" s="57"/>
      <c r="Q359" s="58"/>
      <c r="R359" s="57"/>
      <c r="S359" s="57"/>
      <c r="T359" s="11"/>
      <c r="U359" s="11"/>
      <c r="V359" s="11"/>
      <c r="W359" s="11"/>
      <c r="X359" s="11"/>
      <c r="Y359" s="11"/>
      <c r="Z359" s="11"/>
      <c r="AA359" s="11"/>
      <c r="AB359" s="11"/>
      <c r="AC359" s="60">
        <f>IF($M$18&gt;($M$3-$M$5)/-($G$3-$G$5),AC358+($M$18-($M$3-$M$5)/-($G$3-$G$5))/342,IFERROR(IF(AC358+((($M$3-$M$5)/($G$3-$G$5)*-1)-$M$18)/343&gt;($M$3-$M$5)/-($G$3-$G$5),MAX($AC$31:AC358),AC358+((($M$3-$M$5)/($G$3-$G$5)*-1))/343),MAX($AC$31:AC358)))</f>
        <v>14.403453689168009</v>
      </c>
      <c r="AD359" s="61">
        <f t="shared" ref="AD359" si="983">IF(AC359="","",AC359*$G$5+$M$5)</f>
        <v>53227.629513344073</v>
      </c>
      <c r="AE359" s="60">
        <f>IF($M$18&gt;($M$3-$M$5)/-($G$3-$G$5),"",IFERROR(IF(AE358+(($M$3-$M$5)/($G$3-$G$5)*-1)/343&gt;$AC$24,MAX($AE$31:AE358),AE358+((($M$3-$M$5)/($G$3-$G$5)*-1))/343),MAX($AE$31:AE358)))</f>
        <v>6.8777752859385695</v>
      </c>
      <c r="AF359" s="61">
        <f t="shared" si="977"/>
        <v>-6977.7977124914469</v>
      </c>
      <c r="AG359" s="61">
        <f t="shared" ref="AG359" si="984">IF($M$18&gt;($M$3-$M$5)/-($G$3-$G$5),"",IF(AE359="","",AE359*$G$3+$M$3))</f>
        <v>90611.123570307158</v>
      </c>
    </row>
    <row r="360" spans="1:33" x14ac:dyDescent="0.55000000000000004">
      <c r="A360" s="11"/>
      <c r="B360" s="11"/>
      <c r="C360" s="11"/>
      <c r="D360" s="11"/>
      <c r="E360" s="11"/>
      <c r="F360" s="11"/>
      <c r="G360" s="11"/>
      <c r="H360" s="11"/>
      <c r="I360" s="11"/>
      <c r="J360" s="21"/>
      <c r="K360" s="21"/>
      <c r="L360" s="57"/>
      <c r="M360" s="57"/>
      <c r="N360" s="63"/>
      <c r="O360" s="57"/>
      <c r="P360" s="57"/>
      <c r="Q360" s="58"/>
      <c r="R360" s="57"/>
      <c r="S360" s="57"/>
      <c r="T360" s="11"/>
      <c r="U360" s="11"/>
      <c r="V360" s="11"/>
      <c r="W360" s="11"/>
      <c r="X360" s="11"/>
      <c r="Y360" s="11"/>
      <c r="Z360" s="11"/>
      <c r="AA360" s="11"/>
      <c r="AB360" s="11"/>
      <c r="AC360" s="60">
        <f t="shared" ref="AC360" si="985">IFERROR(AC359,"")</f>
        <v>14.403453689168009</v>
      </c>
      <c r="AD360" s="61">
        <f t="shared" ref="AD360" si="986">IF(AC360="","",AC360*$G$3+$M$3)</f>
        <v>52982.731554159953</v>
      </c>
      <c r="AE360" s="60">
        <f t="shared" ref="AE360" si="987">IFERROR(AE359,"")</f>
        <v>6.8777752859385695</v>
      </c>
      <c r="AF360" s="61">
        <f t="shared" ref="AF360:AG360" si="988">IF($M$18&gt;($M$3-$M$5)/-($G$3-$G$5),"",IF(AE360="","",$P$21))</f>
        <v>18000</v>
      </c>
      <c r="AG360" s="61">
        <f t="shared" si="988"/>
        <v>18000</v>
      </c>
    </row>
    <row r="361" spans="1:33" x14ac:dyDescent="0.55000000000000004">
      <c r="A361" s="11"/>
      <c r="B361" s="11"/>
      <c r="C361" s="11"/>
      <c r="D361" s="11"/>
      <c r="E361" s="11"/>
      <c r="F361" s="11"/>
      <c r="G361" s="11"/>
      <c r="H361" s="11"/>
      <c r="I361" s="11"/>
      <c r="J361" s="21"/>
      <c r="K361" s="21"/>
      <c r="L361" s="57"/>
      <c r="M361" s="57"/>
      <c r="N361" s="63"/>
      <c r="O361" s="57"/>
      <c r="P361" s="57"/>
      <c r="Q361" s="58"/>
      <c r="R361" s="57"/>
      <c r="S361" s="57"/>
      <c r="T361" s="11"/>
      <c r="U361" s="11"/>
      <c r="V361" s="11"/>
      <c r="W361" s="11"/>
      <c r="X361" s="11"/>
      <c r="Y361" s="11"/>
      <c r="Z361" s="11"/>
      <c r="AA361" s="11"/>
      <c r="AB361" s="11"/>
      <c r="AC361" s="60">
        <f>IF($M$18&gt;($M$3-$M$5)/-($G$3-$G$5),AC360+($M$18-($M$3-$M$5)/-($G$3-$G$5))/342,IFERROR(IF(AC360+((($M$3-$M$5)/($G$3-$G$5)*-1)-$M$18)/343&gt;($M$3-$M$5)/-($G$3-$G$5),MAX($AC$31:AC360),AC360+((($M$3-$M$5)/($G$3-$G$5)*-1))/343),MAX($AC$31:AC360)))</f>
        <v>14.403453689168009</v>
      </c>
      <c r="AD361" s="61">
        <f t="shared" ref="AD361" si="989">IF(AC361="","",AC361*$G$5+$M$5)</f>
        <v>53227.629513344073</v>
      </c>
      <c r="AE361" s="60">
        <f>IF($M$18&gt;($M$3-$M$5)/-($G$3-$G$5),"",IFERROR(IF(AE360+(($M$3-$M$5)/($G$3-$G$5)*-1)/343&gt;$AC$24,MAX($AE$31:AE360),AE360+((($M$3-$M$5)/($G$3-$G$5)*-1))/343),MAX($AE$31:AE360)))</f>
        <v>6.9197129401211219</v>
      </c>
      <c r="AF361" s="61">
        <f t="shared" si="977"/>
        <v>-6642.2964790310216</v>
      </c>
      <c r="AG361" s="61">
        <f t="shared" ref="AG361" si="990">IF($M$18&gt;($M$3-$M$5)/-($G$3-$G$5),"",IF(AE361="","",AE361*$G$3+$M$3))</f>
        <v>90401.43529939439</v>
      </c>
    </row>
    <row r="362" spans="1:33" x14ac:dyDescent="0.55000000000000004">
      <c r="A362" s="11"/>
      <c r="B362" s="11"/>
      <c r="C362" s="11"/>
      <c r="D362" s="11"/>
      <c r="E362" s="11"/>
      <c r="F362" s="11"/>
      <c r="G362" s="11"/>
      <c r="H362" s="11"/>
      <c r="I362" s="11"/>
      <c r="J362" s="21"/>
      <c r="K362" s="21"/>
      <c r="L362" s="57"/>
      <c r="M362" s="57"/>
      <c r="N362" s="63"/>
      <c r="O362" s="57"/>
      <c r="P362" s="57"/>
      <c r="Q362" s="58"/>
      <c r="R362" s="57"/>
      <c r="S362" s="57"/>
      <c r="T362" s="11"/>
      <c r="U362" s="11"/>
      <c r="V362" s="11"/>
      <c r="W362" s="11"/>
      <c r="X362" s="11"/>
      <c r="Y362" s="11"/>
      <c r="Z362" s="11"/>
      <c r="AA362" s="11"/>
      <c r="AB362" s="11"/>
      <c r="AC362" s="60">
        <f t="shared" ref="AC362" si="991">IFERROR(AC361,"")</f>
        <v>14.403453689168009</v>
      </c>
      <c r="AD362" s="61">
        <f t="shared" ref="AD362" si="992">IF(AC362="","",AC362*$G$3+$M$3)</f>
        <v>52982.731554159953</v>
      </c>
      <c r="AE362" s="60">
        <f t="shared" ref="AE362" si="993">IFERROR(AE361,"")</f>
        <v>6.9197129401211219</v>
      </c>
      <c r="AF362" s="61">
        <f t="shared" ref="AF362:AG362" si="994">IF($M$18&gt;($M$3-$M$5)/-($G$3-$G$5),"",IF(AE362="","",$P$21))</f>
        <v>18000</v>
      </c>
      <c r="AG362" s="61">
        <f t="shared" si="994"/>
        <v>18000</v>
      </c>
    </row>
    <row r="363" spans="1:33" x14ac:dyDescent="0.55000000000000004">
      <c r="A363" s="11"/>
      <c r="B363" s="11"/>
      <c r="C363" s="11"/>
      <c r="D363" s="11"/>
      <c r="E363" s="11"/>
      <c r="F363" s="11"/>
      <c r="G363" s="11"/>
      <c r="H363" s="11"/>
      <c r="I363" s="11"/>
      <c r="J363" s="21"/>
      <c r="K363" s="21"/>
      <c r="L363" s="57"/>
      <c r="M363" s="57"/>
      <c r="N363" s="63"/>
      <c r="O363" s="57"/>
      <c r="P363" s="57"/>
      <c r="Q363" s="58"/>
      <c r="R363" s="57"/>
      <c r="S363" s="57"/>
      <c r="T363" s="11"/>
      <c r="U363" s="11"/>
      <c r="V363" s="11"/>
      <c r="W363" s="11"/>
      <c r="X363" s="11"/>
      <c r="Y363" s="11"/>
      <c r="Z363" s="11"/>
      <c r="AA363" s="11"/>
      <c r="AB363" s="11"/>
      <c r="AC363" s="60">
        <f>IF($M$18&gt;($M$3-$M$5)/-($G$3-$G$5),AC362+($M$18-($M$3-$M$5)/-($G$3-$G$5))/342,IFERROR(IF(AC362+((($M$3-$M$5)/($G$3-$G$5)*-1)-$M$18)/343&gt;($M$3-$M$5)/-($G$3-$G$5),MAX($AC$31:AC362),AC362+((($M$3-$M$5)/($G$3-$G$5)*-1))/343),MAX($AC$31:AC362)))</f>
        <v>14.403453689168009</v>
      </c>
      <c r="AD363" s="61">
        <f t="shared" ref="AD363" si="995">IF(AC363="","",AC363*$G$5+$M$5)</f>
        <v>53227.629513344073</v>
      </c>
      <c r="AE363" s="60">
        <f>IF($M$18&gt;($M$3-$M$5)/-($G$3-$G$5),"",IFERROR(IF(AE362+(($M$3-$M$5)/($G$3-$G$5)*-1)/343&gt;$AC$24,MAX($AE$31:AE362),AE362+((($M$3-$M$5)/($G$3-$G$5)*-1))/343),MAX($AE$31:AE362)))</f>
        <v>6.9616505943036744</v>
      </c>
      <c r="AF363" s="61">
        <f t="shared" si="977"/>
        <v>-6306.7952455706036</v>
      </c>
      <c r="AG363" s="61">
        <f t="shared" ref="AG363" si="996">IF($M$18&gt;($M$3-$M$5)/-($G$3-$G$5),"",IF(AE363="","",AE363*$G$3+$M$3))</f>
        <v>90191.747028481623</v>
      </c>
    </row>
    <row r="364" spans="1:33" x14ac:dyDescent="0.55000000000000004">
      <c r="A364" s="11"/>
      <c r="B364" s="11"/>
      <c r="C364" s="11"/>
      <c r="D364" s="11"/>
      <c r="E364" s="11"/>
      <c r="F364" s="11"/>
      <c r="G364" s="11"/>
      <c r="H364" s="11"/>
      <c r="I364" s="11"/>
      <c r="J364" s="21"/>
      <c r="K364" s="21"/>
      <c r="L364" s="57"/>
      <c r="M364" s="57"/>
      <c r="N364" s="63"/>
      <c r="O364" s="57"/>
      <c r="P364" s="57"/>
      <c r="Q364" s="58"/>
      <c r="R364" s="57"/>
      <c r="S364" s="57"/>
      <c r="T364" s="11"/>
      <c r="U364" s="11"/>
      <c r="V364" s="11"/>
      <c r="W364" s="11"/>
      <c r="X364" s="11"/>
      <c r="Y364" s="11"/>
      <c r="Z364" s="11"/>
      <c r="AA364" s="11"/>
      <c r="AB364" s="11"/>
      <c r="AC364" s="60">
        <f t="shared" ref="AC364" si="997">IFERROR(AC363,"")</f>
        <v>14.403453689168009</v>
      </c>
      <c r="AD364" s="61">
        <f t="shared" ref="AD364" si="998">IF(AC364="","",AC364*$G$3+$M$3)</f>
        <v>52982.731554159953</v>
      </c>
      <c r="AE364" s="60">
        <f t="shared" ref="AE364" si="999">IFERROR(AE363,"")</f>
        <v>6.9616505943036744</v>
      </c>
      <c r="AF364" s="61">
        <f t="shared" ref="AF364:AG364" si="1000">IF($M$18&gt;($M$3-$M$5)/-($G$3-$G$5),"",IF(AE364="","",$P$21))</f>
        <v>18000</v>
      </c>
      <c r="AG364" s="61">
        <f t="shared" si="1000"/>
        <v>18000</v>
      </c>
    </row>
    <row r="365" spans="1:33" x14ac:dyDescent="0.55000000000000004">
      <c r="A365" s="11"/>
      <c r="B365" s="11"/>
      <c r="C365" s="11"/>
      <c r="D365" s="11"/>
      <c r="E365" s="11"/>
      <c r="F365" s="11"/>
      <c r="G365" s="11"/>
      <c r="H365" s="11"/>
      <c r="I365" s="11"/>
      <c r="J365" s="21"/>
      <c r="K365" s="21"/>
      <c r="L365" s="57"/>
      <c r="M365" s="57"/>
      <c r="N365" s="63"/>
      <c r="O365" s="57"/>
      <c r="P365" s="57"/>
      <c r="Q365" s="58"/>
      <c r="R365" s="57"/>
      <c r="S365" s="57"/>
      <c r="T365" s="11"/>
      <c r="U365" s="11"/>
      <c r="V365" s="11"/>
      <c r="W365" s="11"/>
      <c r="X365" s="11"/>
      <c r="Y365" s="11"/>
      <c r="Z365" s="11"/>
      <c r="AA365" s="11"/>
      <c r="AB365" s="11"/>
      <c r="AC365" s="60">
        <f>IF($M$18&gt;($M$3-$M$5)/-($G$3-$G$5),AC364+($M$18-($M$3-$M$5)/-($G$3-$G$5))/342,IFERROR(IF(AC364+((($M$3-$M$5)/($G$3-$G$5)*-1)-$M$18)/343&gt;($M$3-$M$5)/-($G$3-$G$5),MAX($AC$31:AC364),AC364+((($M$3-$M$5)/($G$3-$G$5)*-1))/343),MAX($AC$31:AC364)))</f>
        <v>14.403453689168009</v>
      </c>
      <c r="AD365" s="61">
        <f t="shared" ref="AD365" si="1001">IF(AC365="","",AC365*$G$5+$M$5)</f>
        <v>53227.629513344073</v>
      </c>
      <c r="AE365" s="60">
        <f>IF($M$18&gt;($M$3-$M$5)/-($G$3-$G$5),"",IFERROR(IF(AE364+(($M$3-$M$5)/($G$3-$G$5)*-1)/343&gt;$AC$24,MAX($AE$31:AE364),AE364+((($M$3-$M$5)/($G$3-$G$5)*-1))/343),MAX($AE$31:AE364)))</f>
        <v>7.0035882484862269</v>
      </c>
      <c r="AF365" s="61">
        <f t="shared" si="977"/>
        <v>-5971.2940121101856</v>
      </c>
      <c r="AG365" s="61">
        <f t="shared" ref="AG365" si="1002">IF($M$18&gt;($M$3-$M$5)/-($G$3-$G$5),"",IF(AE365="","",AE365*$G$3+$M$3))</f>
        <v>89982.058757568855</v>
      </c>
    </row>
    <row r="366" spans="1:33" x14ac:dyDescent="0.55000000000000004">
      <c r="A366" s="11"/>
      <c r="B366" s="11"/>
      <c r="C366" s="11"/>
      <c r="D366" s="11"/>
      <c r="E366" s="11"/>
      <c r="F366" s="11"/>
      <c r="G366" s="11"/>
      <c r="H366" s="11"/>
      <c r="I366" s="11"/>
      <c r="J366" s="21"/>
      <c r="K366" s="21"/>
      <c r="L366" s="57"/>
      <c r="M366" s="57"/>
      <c r="N366" s="63"/>
      <c r="O366" s="57"/>
      <c r="P366" s="57"/>
      <c r="Q366" s="58"/>
      <c r="R366" s="57"/>
      <c r="S366" s="57"/>
      <c r="T366" s="11"/>
      <c r="U366" s="11"/>
      <c r="V366" s="11"/>
      <c r="W366" s="11"/>
      <c r="X366" s="11"/>
      <c r="Y366" s="11"/>
      <c r="Z366" s="11"/>
      <c r="AA366" s="11"/>
      <c r="AB366" s="11"/>
      <c r="AC366" s="60">
        <f t="shared" ref="AC366" si="1003">IFERROR(AC365,"")</f>
        <v>14.403453689168009</v>
      </c>
      <c r="AD366" s="61">
        <f t="shared" ref="AD366" si="1004">IF(AC366="","",AC366*$G$3+$M$3)</f>
        <v>52982.731554159953</v>
      </c>
      <c r="AE366" s="60">
        <f t="shared" ref="AE366" si="1005">IFERROR(AE365,"")</f>
        <v>7.0035882484862269</v>
      </c>
      <c r="AF366" s="61">
        <f t="shared" ref="AF366:AG366" si="1006">IF($M$18&gt;($M$3-$M$5)/-($G$3-$G$5),"",IF(AE366="","",$P$21))</f>
        <v>18000</v>
      </c>
      <c r="AG366" s="61">
        <f t="shared" si="1006"/>
        <v>18000</v>
      </c>
    </row>
    <row r="367" spans="1:33" x14ac:dyDescent="0.55000000000000004">
      <c r="A367" s="11"/>
      <c r="B367" s="11"/>
      <c r="C367" s="11"/>
      <c r="D367" s="11"/>
      <c r="E367" s="11"/>
      <c r="F367" s="11"/>
      <c r="G367" s="11"/>
      <c r="H367" s="11"/>
      <c r="I367" s="11"/>
      <c r="J367" s="21"/>
      <c r="K367" s="21"/>
      <c r="L367" s="57"/>
      <c r="M367" s="57"/>
      <c r="N367" s="63"/>
      <c r="O367" s="57"/>
      <c r="P367" s="57"/>
      <c r="Q367" s="58"/>
      <c r="R367" s="57"/>
      <c r="S367" s="57"/>
      <c r="T367" s="11"/>
      <c r="U367" s="11"/>
      <c r="V367" s="11"/>
      <c r="W367" s="11"/>
      <c r="X367" s="11"/>
      <c r="Y367" s="11"/>
      <c r="Z367" s="11"/>
      <c r="AA367" s="11"/>
      <c r="AB367" s="11"/>
      <c r="AC367" s="60">
        <f>IF($M$18&gt;($M$3-$M$5)/-($G$3-$G$5),AC366+($M$18-($M$3-$M$5)/-($G$3-$G$5))/342,IFERROR(IF(AC366+((($M$3-$M$5)/($G$3-$G$5)*-1)-$M$18)/343&gt;($M$3-$M$5)/-($G$3-$G$5),MAX($AC$31:AC366),AC366+((($M$3-$M$5)/($G$3-$G$5)*-1))/343),MAX($AC$31:AC366)))</f>
        <v>14.403453689168009</v>
      </c>
      <c r="AD367" s="61">
        <f t="shared" ref="AD367" si="1007">IF(AC367="","",AC367*$G$5+$M$5)</f>
        <v>53227.629513344073</v>
      </c>
      <c r="AE367" s="60">
        <f>IF($M$18&gt;($M$3-$M$5)/-($G$3-$G$5),"",IFERROR(IF(AE366+(($M$3-$M$5)/($G$3-$G$5)*-1)/343&gt;$AC$24,MAX($AE$31:AE366),AE366+((($M$3-$M$5)/($G$3-$G$5)*-1))/343),MAX($AE$31:AE366)))</f>
        <v>7.0455259026687793</v>
      </c>
      <c r="AF367" s="61">
        <f t="shared" si="977"/>
        <v>-5635.7927786497676</v>
      </c>
      <c r="AG367" s="61">
        <f t="shared" ref="AG367" si="1008">IF($M$18&gt;($M$3-$M$5)/-($G$3-$G$5),"",IF(AE367="","",AE367*$G$3+$M$3))</f>
        <v>89772.370486656102</v>
      </c>
    </row>
    <row r="368" spans="1:33" x14ac:dyDescent="0.55000000000000004">
      <c r="A368" s="11"/>
      <c r="B368" s="11"/>
      <c r="C368" s="11"/>
      <c r="D368" s="11"/>
      <c r="E368" s="11"/>
      <c r="F368" s="11"/>
      <c r="G368" s="11"/>
      <c r="H368" s="11"/>
      <c r="I368" s="11"/>
      <c r="J368" s="21"/>
      <c r="K368" s="21"/>
      <c r="L368" s="57"/>
      <c r="M368" s="57"/>
      <c r="N368" s="63"/>
      <c r="O368" s="57"/>
      <c r="P368" s="57"/>
      <c r="Q368" s="58"/>
      <c r="R368" s="57"/>
      <c r="S368" s="57"/>
      <c r="T368" s="11"/>
      <c r="U368" s="11"/>
      <c r="V368" s="11"/>
      <c r="W368" s="11"/>
      <c r="X368" s="11"/>
      <c r="Y368" s="11"/>
      <c r="Z368" s="11"/>
      <c r="AA368" s="11"/>
      <c r="AB368" s="11"/>
      <c r="AC368" s="60">
        <f t="shared" ref="AC368" si="1009">IFERROR(AC367,"")</f>
        <v>14.403453689168009</v>
      </c>
      <c r="AD368" s="61">
        <f t="shared" ref="AD368" si="1010">IF(AC368="","",AC368*$G$3+$M$3)</f>
        <v>52982.731554159953</v>
      </c>
      <c r="AE368" s="60">
        <f t="shared" ref="AE368" si="1011">IFERROR(AE367,"")</f>
        <v>7.0455259026687793</v>
      </c>
      <c r="AF368" s="61">
        <f t="shared" ref="AF368:AG368" si="1012">IF($M$18&gt;($M$3-$M$5)/-($G$3-$G$5),"",IF(AE368="","",$P$21))</f>
        <v>18000</v>
      </c>
      <c r="AG368" s="61">
        <f t="shared" si="1012"/>
        <v>18000</v>
      </c>
    </row>
    <row r="369" spans="1:33" x14ac:dyDescent="0.55000000000000004">
      <c r="A369" s="11"/>
      <c r="B369" s="11"/>
      <c r="C369" s="11"/>
      <c r="D369" s="11"/>
      <c r="E369" s="11"/>
      <c r="F369" s="11"/>
      <c r="G369" s="11"/>
      <c r="H369" s="11"/>
      <c r="I369" s="11"/>
      <c r="J369" s="21"/>
      <c r="K369" s="21"/>
      <c r="L369" s="57"/>
      <c r="M369" s="57"/>
      <c r="N369" s="63"/>
      <c r="O369" s="57"/>
      <c r="P369" s="57"/>
      <c r="Q369" s="58"/>
      <c r="R369" s="57"/>
      <c r="S369" s="57"/>
      <c r="T369" s="11"/>
      <c r="U369" s="11"/>
      <c r="V369" s="11"/>
      <c r="W369" s="11"/>
      <c r="X369" s="11"/>
      <c r="Y369" s="11"/>
      <c r="Z369" s="11"/>
      <c r="AA369" s="11"/>
      <c r="AB369" s="11"/>
      <c r="AC369" s="60">
        <f>IF($M$18&gt;($M$3-$M$5)/-($G$3-$G$5),AC368+($M$18-($M$3-$M$5)/-($G$3-$G$5))/342,IFERROR(IF(AC368+((($M$3-$M$5)/($G$3-$G$5)*-1)-$M$18)/343&gt;($M$3-$M$5)/-($G$3-$G$5),MAX($AC$31:AC368),AC368+((($M$3-$M$5)/($G$3-$G$5)*-1))/343),MAX($AC$31:AC368)))</f>
        <v>14.403453689168009</v>
      </c>
      <c r="AD369" s="61">
        <f t="shared" ref="AD369" si="1013">IF(AC369="","",AC369*$G$5+$M$5)</f>
        <v>53227.629513344073</v>
      </c>
      <c r="AE369" s="60">
        <f>IF($M$18&gt;($M$3-$M$5)/-($G$3-$G$5),"",IFERROR(IF(AE368+(($M$3-$M$5)/($G$3-$G$5)*-1)/343&gt;$AC$24,MAX($AE$31:AE368),AE368+((($M$3-$M$5)/($G$3-$G$5)*-1))/343),MAX($AE$31:AE368)))</f>
        <v>7.0874635568513318</v>
      </c>
      <c r="AF369" s="61">
        <f t="shared" si="977"/>
        <v>-5300.2915451893423</v>
      </c>
      <c r="AG369" s="61">
        <f t="shared" ref="AG369" si="1014">IF($M$18&gt;($M$3-$M$5)/-($G$3-$G$5),"",IF(AE369="","",AE369*$G$3+$M$3))</f>
        <v>89562.682215743349</v>
      </c>
    </row>
    <row r="370" spans="1:33" x14ac:dyDescent="0.55000000000000004">
      <c r="A370" s="11"/>
      <c r="B370" s="11"/>
      <c r="C370" s="11"/>
      <c r="D370" s="11"/>
      <c r="E370" s="11"/>
      <c r="F370" s="11"/>
      <c r="G370" s="11"/>
      <c r="H370" s="11"/>
      <c r="I370" s="11"/>
      <c r="J370" s="21"/>
      <c r="K370" s="21"/>
      <c r="L370" s="57"/>
      <c r="M370" s="57"/>
      <c r="N370" s="63"/>
      <c r="O370" s="57"/>
      <c r="P370" s="57"/>
      <c r="Q370" s="58"/>
      <c r="R370" s="57"/>
      <c r="S370" s="57"/>
      <c r="T370" s="11"/>
      <c r="U370" s="11"/>
      <c r="V370" s="11"/>
      <c r="W370" s="11"/>
      <c r="X370" s="11"/>
      <c r="Y370" s="11"/>
      <c r="Z370" s="11"/>
      <c r="AA370" s="11"/>
      <c r="AB370" s="11"/>
      <c r="AC370" s="60">
        <f t="shared" ref="AC370" si="1015">IFERROR(AC369,"")</f>
        <v>14.403453689168009</v>
      </c>
      <c r="AD370" s="61">
        <f t="shared" ref="AD370" si="1016">IF(AC370="","",AC370*$G$3+$M$3)</f>
        <v>52982.731554159953</v>
      </c>
      <c r="AE370" s="60">
        <f t="shared" ref="AE370" si="1017">IFERROR(AE369,"")</f>
        <v>7.0874635568513318</v>
      </c>
      <c r="AF370" s="61">
        <f t="shared" ref="AF370:AG370" si="1018">IF($M$18&gt;($M$3-$M$5)/-($G$3-$G$5),"",IF(AE370="","",$P$21))</f>
        <v>18000</v>
      </c>
      <c r="AG370" s="61">
        <f t="shared" si="1018"/>
        <v>18000</v>
      </c>
    </row>
    <row r="371" spans="1:33" x14ac:dyDescent="0.55000000000000004">
      <c r="A371" s="11"/>
      <c r="B371" s="11"/>
      <c r="C371" s="11"/>
      <c r="D371" s="11"/>
      <c r="E371" s="11"/>
      <c r="F371" s="11"/>
      <c r="G371" s="11"/>
      <c r="H371" s="11"/>
      <c r="I371" s="11"/>
      <c r="J371" s="21"/>
      <c r="K371" s="21"/>
      <c r="L371" s="57"/>
      <c r="M371" s="57"/>
      <c r="N371" s="63"/>
      <c r="O371" s="57"/>
      <c r="P371" s="57"/>
      <c r="Q371" s="58"/>
      <c r="R371" s="57"/>
      <c r="S371" s="57"/>
      <c r="T371" s="11"/>
      <c r="U371" s="11"/>
      <c r="V371" s="11"/>
      <c r="W371" s="11"/>
      <c r="X371" s="11"/>
      <c r="Y371" s="11"/>
      <c r="Z371" s="11"/>
      <c r="AA371" s="11"/>
      <c r="AB371" s="11"/>
      <c r="AC371" s="60">
        <f>IF($M$18&gt;($M$3-$M$5)/-($G$3-$G$5),AC370+($M$18-($M$3-$M$5)/-($G$3-$G$5))/342,IFERROR(IF(AC370+((($M$3-$M$5)/($G$3-$G$5)*-1)-$M$18)/343&gt;($M$3-$M$5)/-($G$3-$G$5),MAX($AC$31:AC370),AC370+((($M$3-$M$5)/($G$3-$G$5)*-1))/343),MAX($AC$31:AC370)))</f>
        <v>14.403453689168009</v>
      </c>
      <c r="AD371" s="61">
        <f t="shared" ref="AD371" si="1019">IF(AC371="","",AC371*$G$5+$M$5)</f>
        <v>53227.629513344073</v>
      </c>
      <c r="AE371" s="60">
        <f>IF($M$18&gt;($M$3-$M$5)/-($G$3-$G$5),"",IFERROR(IF(AE370+(($M$3-$M$5)/($G$3-$G$5)*-1)/343&gt;$AC$24,MAX($AE$31:AE370),AE370+((($M$3-$M$5)/($G$3-$G$5)*-1))/343),MAX($AE$31:AE370)))</f>
        <v>7.1294012110338842</v>
      </c>
      <c r="AF371" s="61">
        <f t="shared" si="977"/>
        <v>-4964.7903117289243</v>
      </c>
      <c r="AG371" s="61">
        <f t="shared" ref="AG371" si="1020">IF($M$18&gt;($M$3-$M$5)/-($G$3-$G$5),"",IF(AE371="","",AE371*$G$3+$M$3))</f>
        <v>89352.993944830581</v>
      </c>
    </row>
    <row r="372" spans="1:33" x14ac:dyDescent="0.55000000000000004">
      <c r="A372" s="11"/>
      <c r="B372" s="11"/>
      <c r="C372" s="11"/>
      <c r="D372" s="11"/>
      <c r="E372" s="11"/>
      <c r="F372" s="11"/>
      <c r="G372" s="11"/>
      <c r="H372" s="11"/>
      <c r="I372" s="11"/>
      <c r="J372" s="21"/>
      <c r="K372" s="21"/>
      <c r="L372" s="57"/>
      <c r="M372" s="57"/>
      <c r="N372" s="63"/>
      <c r="O372" s="57"/>
      <c r="P372" s="57"/>
      <c r="Q372" s="58"/>
      <c r="R372" s="57"/>
      <c r="S372" s="57"/>
      <c r="T372" s="11"/>
      <c r="U372" s="11"/>
      <c r="V372" s="11"/>
      <c r="W372" s="11"/>
      <c r="X372" s="11"/>
      <c r="Y372" s="11"/>
      <c r="Z372" s="11"/>
      <c r="AA372" s="11"/>
      <c r="AB372" s="11"/>
      <c r="AC372" s="60">
        <f t="shared" ref="AC372" si="1021">IFERROR(AC371,"")</f>
        <v>14.403453689168009</v>
      </c>
      <c r="AD372" s="61">
        <f t="shared" ref="AD372" si="1022">IF(AC372="","",AC372*$G$3+$M$3)</f>
        <v>52982.731554159953</v>
      </c>
      <c r="AE372" s="60">
        <f t="shared" ref="AE372" si="1023">IFERROR(AE371,"")</f>
        <v>7.1294012110338842</v>
      </c>
      <c r="AF372" s="61">
        <f t="shared" ref="AF372:AG372" si="1024">IF($M$18&gt;($M$3-$M$5)/-($G$3-$G$5),"",IF(AE372="","",$P$21))</f>
        <v>18000</v>
      </c>
      <c r="AG372" s="61">
        <f t="shared" si="1024"/>
        <v>18000</v>
      </c>
    </row>
    <row r="373" spans="1:33" x14ac:dyDescent="0.55000000000000004">
      <c r="A373" s="11"/>
      <c r="B373" s="11"/>
      <c r="C373" s="11"/>
      <c r="D373" s="11"/>
      <c r="E373" s="11"/>
      <c r="F373" s="11"/>
      <c r="G373" s="11"/>
      <c r="H373" s="11"/>
      <c r="I373" s="11"/>
      <c r="J373" s="21"/>
      <c r="K373" s="21"/>
      <c r="L373" s="57"/>
      <c r="M373" s="57"/>
      <c r="N373" s="63"/>
      <c r="O373" s="57"/>
      <c r="P373" s="57"/>
      <c r="Q373" s="58"/>
      <c r="R373" s="57"/>
      <c r="S373" s="57"/>
      <c r="T373" s="11"/>
      <c r="U373" s="11"/>
      <c r="V373" s="11"/>
      <c r="W373" s="11"/>
      <c r="X373" s="11"/>
      <c r="Y373" s="11"/>
      <c r="Z373" s="11"/>
      <c r="AA373" s="11"/>
      <c r="AB373" s="11"/>
      <c r="AC373" s="60">
        <f>IF($M$18&gt;($M$3-$M$5)/-($G$3-$G$5),AC372+($M$18-($M$3-$M$5)/-($G$3-$G$5))/342,IFERROR(IF(AC372+((($M$3-$M$5)/($G$3-$G$5)*-1)-$M$18)/343&gt;($M$3-$M$5)/-($G$3-$G$5),MAX($AC$31:AC372),AC372+((($M$3-$M$5)/($G$3-$G$5)*-1))/343),MAX($AC$31:AC372)))</f>
        <v>14.403453689168009</v>
      </c>
      <c r="AD373" s="61">
        <f t="shared" ref="AD373" si="1025">IF(AC373="","",AC373*$G$5+$M$5)</f>
        <v>53227.629513344073</v>
      </c>
      <c r="AE373" s="60">
        <f>IF($M$18&gt;($M$3-$M$5)/-($G$3-$G$5),"",IFERROR(IF(AE372+(($M$3-$M$5)/($G$3-$G$5)*-1)/343&gt;$AC$24,MAX($AE$31:AE372),AE372+((($M$3-$M$5)/($G$3-$G$5)*-1))/343),MAX($AE$31:AE372)))</f>
        <v>7.1713388652164367</v>
      </c>
      <c r="AF373" s="61">
        <f t="shared" si="977"/>
        <v>-4629.2890782685063</v>
      </c>
      <c r="AG373" s="61">
        <f t="shared" ref="AG373" si="1026">IF($M$18&gt;($M$3-$M$5)/-($G$3-$G$5),"",IF(AE373="","",AE373*$G$3+$M$3))</f>
        <v>89143.305673917814</v>
      </c>
    </row>
    <row r="374" spans="1:33" x14ac:dyDescent="0.55000000000000004">
      <c r="A374" s="11"/>
      <c r="B374" s="11"/>
      <c r="C374" s="11"/>
      <c r="D374" s="11"/>
      <c r="E374" s="11"/>
      <c r="F374" s="11"/>
      <c r="G374" s="11"/>
      <c r="H374" s="11"/>
      <c r="I374" s="11"/>
      <c r="J374" s="21"/>
      <c r="K374" s="21"/>
      <c r="L374" s="57"/>
      <c r="M374" s="57"/>
      <c r="N374" s="63"/>
      <c r="O374" s="57"/>
      <c r="P374" s="57"/>
      <c r="Q374" s="58"/>
      <c r="R374" s="57"/>
      <c r="S374" s="57"/>
      <c r="T374" s="11"/>
      <c r="U374" s="11"/>
      <c r="V374" s="11"/>
      <c r="W374" s="11"/>
      <c r="X374" s="11"/>
      <c r="Y374" s="11"/>
      <c r="Z374" s="11"/>
      <c r="AA374" s="11"/>
      <c r="AB374" s="11"/>
      <c r="AC374" s="60">
        <f t="shared" ref="AC374" si="1027">IFERROR(AC373,"")</f>
        <v>14.403453689168009</v>
      </c>
      <c r="AD374" s="61">
        <f t="shared" ref="AD374" si="1028">IF(AC374="","",AC374*$G$3+$M$3)</f>
        <v>52982.731554159953</v>
      </c>
      <c r="AE374" s="60">
        <f t="shared" ref="AE374" si="1029">IFERROR(AE373,"")</f>
        <v>7.1713388652164367</v>
      </c>
      <c r="AF374" s="61">
        <f t="shared" ref="AF374:AG374" si="1030">IF($M$18&gt;($M$3-$M$5)/-($G$3-$G$5),"",IF(AE374="","",$P$21))</f>
        <v>18000</v>
      </c>
      <c r="AG374" s="61">
        <f t="shared" si="1030"/>
        <v>18000</v>
      </c>
    </row>
    <row r="375" spans="1:33" x14ac:dyDescent="0.55000000000000004">
      <c r="A375" s="11"/>
      <c r="B375" s="11"/>
      <c r="C375" s="11"/>
      <c r="D375" s="11"/>
      <c r="E375" s="11"/>
      <c r="F375" s="11"/>
      <c r="G375" s="11"/>
      <c r="H375" s="11"/>
      <c r="I375" s="11"/>
      <c r="J375" s="21"/>
      <c r="K375" s="21"/>
      <c r="L375" s="57"/>
      <c r="M375" s="57"/>
      <c r="N375" s="63"/>
      <c r="O375" s="57"/>
      <c r="P375" s="57"/>
      <c r="Q375" s="58"/>
      <c r="R375" s="57"/>
      <c r="S375" s="57"/>
      <c r="T375" s="11"/>
      <c r="U375" s="11"/>
      <c r="V375" s="11"/>
      <c r="W375" s="11"/>
      <c r="X375" s="11"/>
      <c r="Y375" s="11"/>
      <c r="Z375" s="11"/>
      <c r="AA375" s="11"/>
      <c r="AB375" s="11"/>
      <c r="AC375" s="60">
        <f>IF($M$18&gt;($M$3-$M$5)/-($G$3-$G$5),AC374+($M$18-($M$3-$M$5)/-($G$3-$G$5))/342,IFERROR(IF(AC374+((($M$3-$M$5)/($G$3-$G$5)*-1)-$M$18)/343&gt;($M$3-$M$5)/-($G$3-$G$5),MAX($AC$31:AC374),AC374+((($M$3-$M$5)/($G$3-$G$5)*-1))/343),MAX($AC$31:AC374)))</f>
        <v>14.403453689168009</v>
      </c>
      <c r="AD375" s="61">
        <f t="shared" ref="AD375" si="1031">IF(AC375="","",AC375*$G$5+$M$5)</f>
        <v>53227.629513344073</v>
      </c>
      <c r="AE375" s="60">
        <f>IF($M$18&gt;($M$3-$M$5)/-($G$3-$G$5),"",IFERROR(IF(AE374+(($M$3-$M$5)/($G$3-$G$5)*-1)/343&gt;$AC$24,MAX($AE$31:AE374),AE374+((($M$3-$M$5)/($G$3-$G$5)*-1))/343),MAX($AE$31:AE374)))</f>
        <v>7.2132765193989892</v>
      </c>
      <c r="AF375" s="61">
        <f t="shared" si="977"/>
        <v>-4293.7878448080883</v>
      </c>
      <c r="AG375" s="61">
        <f t="shared" ref="AG375" si="1032">IF($M$18&gt;($M$3-$M$5)/-($G$3-$G$5),"",IF(AE375="","",AE375*$G$3+$M$3))</f>
        <v>88933.617403005046</v>
      </c>
    </row>
    <row r="376" spans="1:33" x14ac:dyDescent="0.55000000000000004">
      <c r="A376" s="11"/>
      <c r="B376" s="11"/>
      <c r="C376" s="11"/>
      <c r="D376" s="11"/>
      <c r="E376" s="11"/>
      <c r="F376" s="11"/>
      <c r="G376" s="11"/>
      <c r="H376" s="11"/>
      <c r="I376" s="11"/>
      <c r="J376" s="21"/>
      <c r="K376" s="21"/>
      <c r="L376" s="57"/>
      <c r="M376" s="57"/>
      <c r="N376" s="63"/>
      <c r="O376" s="57"/>
      <c r="P376" s="57"/>
      <c r="Q376" s="58"/>
      <c r="R376" s="57"/>
      <c r="S376" s="57"/>
      <c r="T376" s="11"/>
      <c r="U376" s="11"/>
      <c r="V376" s="11"/>
      <c r="W376" s="11"/>
      <c r="X376" s="11"/>
      <c r="Y376" s="11"/>
      <c r="Z376" s="11"/>
      <c r="AA376" s="11"/>
      <c r="AB376" s="11"/>
      <c r="AC376" s="60">
        <f t="shared" ref="AC376" si="1033">IFERROR(AC375,"")</f>
        <v>14.403453689168009</v>
      </c>
      <c r="AD376" s="61">
        <f t="shared" ref="AD376" si="1034">IF(AC376="","",AC376*$G$3+$M$3)</f>
        <v>52982.731554159953</v>
      </c>
      <c r="AE376" s="60">
        <f t="shared" ref="AE376" si="1035">IFERROR(AE375,"")</f>
        <v>7.2132765193989892</v>
      </c>
      <c r="AF376" s="61">
        <f t="shared" ref="AF376:AG376" si="1036">IF($M$18&gt;($M$3-$M$5)/-($G$3-$G$5),"",IF(AE376="","",$P$21))</f>
        <v>18000</v>
      </c>
      <c r="AG376" s="61">
        <f t="shared" si="1036"/>
        <v>18000</v>
      </c>
    </row>
    <row r="377" spans="1:33" x14ac:dyDescent="0.55000000000000004">
      <c r="A377" s="11"/>
      <c r="B377" s="11"/>
      <c r="C377" s="11"/>
      <c r="D377" s="11"/>
      <c r="E377" s="11"/>
      <c r="F377" s="11"/>
      <c r="G377" s="11"/>
      <c r="H377" s="11"/>
      <c r="I377" s="11"/>
      <c r="J377" s="21"/>
      <c r="K377" s="21"/>
      <c r="L377" s="57"/>
      <c r="M377" s="57"/>
      <c r="N377" s="63"/>
      <c r="O377" s="57"/>
      <c r="P377" s="57"/>
      <c r="Q377" s="58"/>
      <c r="R377" s="57"/>
      <c r="S377" s="57"/>
      <c r="T377" s="11"/>
      <c r="U377" s="11"/>
      <c r="V377" s="11"/>
      <c r="W377" s="11"/>
      <c r="X377" s="11"/>
      <c r="Y377" s="11"/>
      <c r="Z377" s="11"/>
      <c r="AA377" s="11"/>
      <c r="AB377" s="11"/>
      <c r="AC377" s="60">
        <f>IF($M$18&gt;($M$3-$M$5)/-($G$3-$G$5),AC376+($M$18-($M$3-$M$5)/-($G$3-$G$5))/342,IFERROR(IF(AC376+((($M$3-$M$5)/($G$3-$G$5)*-1)-$M$18)/343&gt;($M$3-$M$5)/-($G$3-$G$5),MAX($AC$31:AC376),AC376+((($M$3-$M$5)/($G$3-$G$5)*-1))/343),MAX($AC$31:AC376)))</f>
        <v>14.403453689168009</v>
      </c>
      <c r="AD377" s="61">
        <f t="shared" ref="AD377" si="1037">IF(AC377="","",AC377*$G$5+$M$5)</f>
        <v>53227.629513344073</v>
      </c>
      <c r="AE377" s="60">
        <f>IF($M$18&gt;($M$3-$M$5)/-($G$3-$G$5),"",IFERROR(IF(AE376+(($M$3-$M$5)/($G$3-$G$5)*-1)/343&gt;$AC$24,MAX($AE$31:AE376),AE376+((($M$3-$M$5)/($G$3-$G$5)*-1))/343),MAX($AE$31:AE376)))</f>
        <v>7.2552141735815416</v>
      </c>
      <c r="AF377" s="61">
        <f t="shared" si="977"/>
        <v>-3958.2866113476703</v>
      </c>
      <c r="AG377" s="61">
        <f t="shared" ref="AG377" si="1038">IF($M$18&gt;($M$3-$M$5)/-($G$3-$G$5),"",IF(AE377="","",AE377*$G$3+$M$3))</f>
        <v>88723.929132092293</v>
      </c>
    </row>
    <row r="378" spans="1:33" x14ac:dyDescent="0.55000000000000004">
      <c r="A378" s="11"/>
      <c r="B378" s="11"/>
      <c r="C378" s="11"/>
      <c r="D378" s="11"/>
      <c r="E378" s="11"/>
      <c r="F378" s="11"/>
      <c r="G378" s="11"/>
      <c r="H378" s="11"/>
      <c r="I378" s="11"/>
      <c r="J378" s="21"/>
      <c r="K378" s="21"/>
      <c r="L378" s="57"/>
      <c r="M378" s="57"/>
      <c r="N378" s="63"/>
      <c r="O378" s="57"/>
      <c r="P378" s="57"/>
      <c r="Q378" s="58"/>
      <c r="R378" s="57"/>
      <c r="S378" s="57"/>
      <c r="T378" s="11"/>
      <c r="U378" s="11"/>
      <c r="V378" s="11"/>
      <c r="W378" s="11"/>
      <c r="X378" s="11"/>
      <c r="Y378" s="11"/>
      <c r="Z378" s="11"/>
      <c r="AA378" s="11"/>
      <c r="AB378" s="11"/>
      <c r="AC378" s="60">
        <f t="shared" ref="AC378" si="1039">IFERROR(AC377,"")</f>
        <v>14.403453689168009</v>
      </c>
      <c r="AD378" s="61">
        <f t="shared" ref="AD378" si="1040">IF(AC378="","",AC378*$G$3+$M$3)</f>
        <v>52982.731554159953</v>
      </c>
      <c r="AE378" s="60">
        <f t="shared" ref="AE378" si="1041">IFERROR(AE377,"")</f>
        <v>7.2552141735815416</v>
      </c>
      <c r="AF378" s="61">
        <f t="shared" ref="AF378:AG378" si="1042">IF($M$18&gt;($M$3-$M$5)/-($G$3-$G$5),"",IF(AE378="","",$P$21))</f>
        <v>18000</v>
      </c>
      <c r="AG378" s="61">
        <f t="shared" si="1042"/>
        <v>18000</v>
      </c>
    </row>
    <row r="379" spans="1:33" x14ac:dyDescent="0.55000000000000004">
      <c r="A379" s="11"/>
      <c r="B379" s="11"/>
      <c r="C379" s="11"/>
      <c r="D379" s="11"/>
      <c r="E379" s="11"/>
      <c r="F379" s="11"/>
      <c r="G379" s="11"/>
      <c r="H379" s="11"/>
      <c r="I379" s="11"/>
      <c r="J379" s="21"/>
      <c r="K379" s="21"/>
      <c r="L379" s="57"/>
      <c r="M379" s="57"/>
      <c r="N379" s="63"/>
      <c r="O379" s="57"/>
      <c r="P379" s="57"/>
      <c r="Q379" s="58"/>
      <c r="R379" s="57"/>
      <c r="S379" s="57"/>
      <c r="T379" s="11"/>
      <c r="U379" s="11"/>
      <c r="V379" s="11"/>
      <c r="W379" s="11"/>
      <c r="X379" s="11"/>
      <c r="Y379" s="11"/>
      <c r="Z379" s="11"/>
      <c r="AA379" s="11"/>
      <c r="AB379" s="11"/>
      <c r="AC379" s="60">
        <f>IF($M$18&gt;($M$3-$M$5)/-($G$3-$G$5),AC378+($M$18-($M$3-$M$5)/-($G$3-$G$5))/342,IFERROR(IF(AC378+((($M$3-$M$5)/($G$3-$G$5)*-1)-$M$18)/343&gt;($M$3-$M$5)/-($G$3-$G$5),MAX($AC$31:AC378),AC378+((($M$3-$M$5)/($G$3-$G$5)*-1))/343),MAX($AC$31:AC378)))</f>
        <v>14.403453689168009</v>
      </c>
      <c r="AD379" s="61">
        <f t="shared" ref="AD379" si="1043">IF(AC379="","",AC379*$G$5+$M$5)</f>
        <v>53227.629513344073</v>
      </c>
      <c r="AE379" s="60">
        <f>IF($M$18&gt;($M$3-$M$5)/-($G$3-$G$5),"",IFERROR(IF(AE378+(($M$3-$M$5)/($G$3-$G$5)*-1)/343&gt;$AC$24,MAX($AE$31:AE378),AE378+((($M$3-$M$5)/($G$3-$G$5)*-1))/343),MAX($AE$31:AE378)))</f>
        <v>7.2971518277640941</v>
      </c>
      <c r="AF379" s="61">
        <f t="shared" si="977"/>
        <v>-3622.785377887245</v>
      </c>
      <c r="AG379" s="61">
        <f t="shared" ref="AG379" si="1044">IF($M$18&gt;($M$3-$M$5)/-($G$3-$G$5),"",IF(AE379="","",AE379*$G$3+$M$3))</f>
        <v>88514.24086117954</v>
      </c>
    </row>
    <row r="380" spans="1:33" x14ac:dyDescent="0.55000000000000004">
      <c r="A380" s="11"/>
      <c r="B380" s="11"/>
      <c r="C380" s="11"/>
      <c r="D380" s="11"/>
      <c r="E380" s="11"/>
      <c r="F380" s="11"/>
      <c r="G380" s="11"/>
      <c r="H380" s="11"/>
      <c r="I380" s="11"/>
      <c r="J380" s="21"/>
      <c r="K380" s="21"/>
      <c r="L380" s="57"/>
      <c r="M380" s="57"/>
      <c r="N380" s="63"/>
      <c r="O380" s="57"/>
      <c r="P380" s="57"/>
      <c r="Q380" s="58"/>
      <c r="R380" s="57"/>
      <c r="S380" s="57"/>
      <c r="T380" s="11"/>
      <c r="U380" s="11"/>
      <c r="V380" s="11"/>
      <c r="W380" s="11"/>
      <c r="X380" s="11"/>
      <c r="Y380" s="11"/>
      <c r="Z380" s="11"/>
      <c r="AA380" s="11"/>
      <c r="AB380" s="11"/>
      <c r="AC380" s="60">
        <f t="shared" ref="AC380" si="1045">IFERROR(AC379,"")</f>
        <v>14.403453689168009</v>
      </c>
      <c r="AD380" s="61">
        <f t="shared" ref="AD380" si="1046">IF(AC380="","",AC380*$G$3+$M$3)</f>
        <v>52982.731554159953</v>
      </c>
      <c r="AE380" s="60">
        <f t="shared" ref="AE380" si="1047">IFERROR(AE379,"")</f>
        <v>7.2971518277640941</v>
      </c>
      <c r="AF380" s="61">
        <f t="shared" ref="AF380:AG380" si="1048">IF($M$18&gt;($M$3-$M$5)/-($G$3-$G$5),"",IF(AE380="","",$P$21))</f>
        <v>18000</v>
      </c>
      <c r="AG380" s="61">
        <f t="shared" si="1048"/>
        <v>18000</v>
      </c>
    </row>
    <row r="381" spans="1:33" x14ac:dyDescent="0.55000000000000004">
      <c r="A381" s="11"/>
      <c r="B381" s="11"/>
      <c r="C381" s="11"/>
      <c r="D381" s="11"/>
      <c r="E381" s="11"/>
      <c r="F381" s="11"/>
      <c r="G381" s="11"/>
      <c r="H381" s="11"/>
      <c r="I381" s="11"/>
      <c r="J381" s="21"/>
      <c r="K381" s="21"/>
      <c r="L381" s="57"/>
      <c r="M381" s="57"/>
      <c r="N381" s="63"/>
      <c r="O381" s="57"/>
      <c r="P381" s="57"/>
      <c r="Q381" s="58"/>
      <c r="R381" s="57"/>
      <c r="S381" s="57"/>
      <c r="T381" s="11"/>
      <c r="U381" s="11"/>
      <c r="V381" s="11"/>
      <c r="W381" s="11"/>
      <c r="X381" s="11"/>
      <c r="Y381" s="11"/>
      <c r="Z381" s="11"/>
      <c r="AA381" s="11"/>
      <c r="AB381" s="11"/>
      <c r="AC381" s="60">
        <f>IF($M$18&gt;($M$3-$M$5)/-($G$3-$G$5),AC380+($M$18-($M$3-$M$5)/-($G$3-$G$5))/342,IFERROR(IF(AC380+((($M$3-$M$5)/($G$3-$G$5)*-1)-$M$18)/343&gt;($M$3-$M$5)/-($G$3-$G$5),MAX($AC$31:AC380),AC380+((($M$3-$M$5)/($G$3-$G$5)*-1))/343),MAX($AC$31:AC380)))</f>
        <v>14.403453689168009</v>
      </c>
      <c r="AD381" s="61">
        <f t="shared" ref="AD381" si="1049">IF(AC381="","",AC381*$G$5+$M$5)</f>
        <v>53227.629513344073</v>
      </c>
      <c r="AE381" s="60">
        <f>IF($M$18&gt;($M$3-$M$5)/-($G$3-$G$5),"",IFERROR(IF(AE380+(($M$3-$M$5)/($G$3-$G$5)*-1)/343&gt;$AC$24,MAX($AE$31:AE380),AE380+((($M$3-$M$5)/($G$3-$G$5)*-1))/343),MAX($AE$31:AE380)))</f>
        <v>7.3390894819466466</v>
      </c>
      <c r="AF381" s="61">
        <f t="shared" si="977"/>
        <v>-3287.284144426827</v>
      </c>
      <c r="AG381" s="61">
        <f t="shared" ref="AG381" si="1050">IF($M$18&gt;($M$3-$M$5)/-($G$3-$G$5),"",IF(AE381="","",AE381*$G$3+$M$3))</f>
        <v>88304.552590266772</v>
      </c>
    </row>
    <row r="382" spans="1:33" x14ac:dyDescent="0.55000000000000004">
      <c r="A382" s="11"/>
      <c r="B382" s="11"/>
      <c r="C382" s="11"/>
      <c r="D382" s="11"/>
      <c r="E382" s="11"/>
      <c r="F382" s="11"/>
      <c r="G382" s="11"/>
      <c r="H382" s="11"/>
      <c r="I382" s="11"/>
      <c r="J382" s="21"/>
      <c r="K382" s="21"/>
      <c r="L382" s="57"/>
      <c r="M382" s="57"/>
      <c r="N382" s="63"/>
      <c r="O382" s="57"/>
      <c r="P382" s="57"/>
      <c r="Q382" s="58"/>
      <c r="R382" s="57"/>
      <c r="S382" s="57"/>
      <c r="T382" s="11"/>
      <c r="U382" s="11"/>
      <c r="V382" s="11"/>
      <c r="W382" s="11"/>
      <c r="X382" s="11"/>
      <c r="Y382" s="11"/>
      <c r="Z382" s="11"/>
      <c r="AA382" s="11"/>
      <c r="AB382" s="11"/>
      <c r="AC382" s="60">
        <f t="shared" ref="AC382" si="1051">IFERROR(AC381,"")</f>
        <v>14.403453689168009</v>
      </c>
      <c r="AD382" s="61">
        <f t="shared" ref="AD382" si="1052">IF(AC382="","",AC382*$G$3+$M$3)</f>
        <v>52982.731554159953</v>
      </c>
      <c r="AE382" s="60">
        <f t="shared" ref="AE382" si="1053">IFERROR(AE381,"")</f>
        <v>7.3390894819466466</v>
      </c>
      <c r="AF382" s="61">
        <f t="shared" ref="AF382:AG382" si="1054">IF($M$18&gt;($M$3-$M$5)/-($G$3-$G$5),"",IF(AE382="","",$P$21))</f>
        <v>18000</v>
      </c>
      <c r="AG382" s="61">
        <f t="shared" si="1054"/>
        <v>18000</v>
      </c>
    </row>
    <row r="383" spans="1:33" x14ac:dyDescent="0.55000000000000004">
      <c r="A383" s="11"/>
      <c r="B383" s="11"/>
      <c r="C383" s="11"/>
      <c r="D383" s="11"/>
      <c r="E383" s="11"/>
      <c r="F383" s="11"/>
      <c r="G383" s="11"/>
      <c r="H383" s="11"/>
      <c r="I383" s="11"/>
      <c r="J383" s="21"/>
      <c r="K383" s="21"/>
      <c r="L383" s="57"/>
      <c r="M383" s="57"/>
      <c r="N383" s="63"/>
      <c r="O383" s="57"/>
      <c r="P383" s="57"/>
      <c r="Q383" s="58"/>
      <c r="R383" s="57"/>
      <c r="S383" s="57"/>
      <c r="T383" s="11"/>
      <c r="U383" s="11"/>
      <c r="V383" s="11"/>
      <c r="W383" s="11"/>
      <c r="X383" s="11"/>
      <c r="Y383" s="11"/>
      <c r="Z383" s="11"/>
      <c r="AA383" s="11"/>
      <c r="AB383" s="11"/>
      <c r="AC383" s="60">
        <f>IF($M$18&gt;($M$3-$M$5)/-($G$3-$G$5),AC382+($M$18-($M$3-$M$5)/-($G$3-$G$5))/342,IFERROR(IF(AC382+((($M$3-$M$5)/($G$3-$G$5)*-1)-$M$18)/343&gt;($M$3-$M$5)/-($G$3-$G$5),MAX($AC$31:AC382),AC382+((($M$3-$M$5)/($G$3-$G$5)*-1))/343),MAX($AC$31:AC382)))</f>
        <v>14.403453689168009</v>
      </c>
      <c r="AD383" s="61">
        <f t="shared" ref="AD383" si="1055">IF(AC383="","",AC383*$G$5+$M$5)</f>
        <v>53227.629513344073</v>
      </c>
      <c r="AE383" s="60">
        <f>IF($M$18&gt;($M$3-$M$5)/-($G$3-$G$5),"",IFERROR(IF(AE382+(($M$3-$M$5)/($G$3-$G$5)*-1)/343&gt;$AC$24,MAX($AE$31:AE382),AE382+((($M$3-$M$5)/($G$3-$G$5)*-1))/343),MAX($AE$31:AE382)))</f>
        <v>7.381027136129199</v>
      </c>
      <c r="AF383" s="61">
        <f t="shared" si="977"/>
        <v>-2951.782910966409</v>
      </c>
      <c r="AG383" s="61">
        <f t="shared" ref="AG383" si="1056">IF($M$18&gt;($M$3-$M$5)/-($G$3-$G$5),"",IF(AE383="","",AE383*$G$3+$M$3))</f>
        <v>88094.864319354005</v>
      </c>
    </row>
    <row r="384" spans="1:33" x14ac:dyDescent="0.55000000000000004">
      <c r="A384" s="11"/>
      <c r="B384" s="11"/>
      <c r="C384" s="11"/>
      <c r="D384" s="11"/>
      <c r="E384" s="11"/>
      <c r="F384" s="11"/>
      <c r="G384" s="11"/>
      <c r="H384" s="11"/>
      <c r="I384" s="11"/>
      <c r="J384" s="21"/>
      <c r="K384" s="21"/>
      <c r="L384" s="57"/>
      <c r="M384" s="57"/>
      <c r="N384" s="63"/>
      <c r="O384" s="57"/>
      <c r="P384" s="57"/>
      <c r="Q384" s="58"/>
      <c r="R384" s="57"/>
      <c r="S384" s="57"/>
      <c r="T384" s="11"/>
      <c r="U384" s="11"/>
      <c r="V384" s="11"/>
      <c r="W384" s="11"/>
      <c r="X384" s="11"/>
      <c r="Y384" s="11"/>
      <c r="Z384" s="11"/>
      <c r="AA384" s="11"/>
      <c r="AB384" s="11"/>
      <c r="AC384" s="60">
        <f t="shared" ref="AC384" si="1057">IFERROR(AC383,"")</f>
        <v>14.403453689168009</v>
      </c>
      <c r="AD384" s="61">
        <f t="shared" ref="AD384" si="1058">IF(AC384="","",AC384*$G$3+$M$3)</f>
        <v>52982.731554159953</v>
      </c>
      <c r="AE384" s="60">
        <f t="shared" ref="AE384" si="1059">IFERROR(AE383,"")</f>
        <v>7.381027136129199</v>
      </c>
      <c r="AF384" s="61">
        <f t="shared" ref="AF384:AG384" si="1060">IF($M$18&gt;($M$3-$M$5)/-($G$3-$G$5),"",IF(AE384="","",$P$21))</f>
        <v>18000</v>
      </c>
      <c r="AG384" s="61">
        <f t="shared" si="1060"/>
        <v>18000</v>
      </c>
    </row>
    <row r="385" spans="1:33" x14ac:dyDescent="0.55000000000000004">
      <c r="A385" s="11"/>
      <c r="B385" s="11"/>
      <c r="C385" s="11"/>
      <c r="D385" s="11"/>
      <c r="E385" s="11"/>
      <c r="F385" s="11"/>
      <c r="G385" s="11"/>
      <c r="H385" s="11"/>
      <c r="I385" s="11"/>
      <c r="J385" s="21"/>
      <c r="K385" s="21"/>
      <c r="L385" s="57"/>
      <c r="M385" s="57"/>
      <c r="N385" s="63"/>
      <c r="O385" s="57"/>
      <c r="P385" s="57"/>
      <c r="Q385" s="58"/>
      <c r="R385" s="57"/>
      <c r="S385" s="57"/>
      <c r="T385" s="11"/>
      <c r="U385" s="11"/>
      <c r="V385" s="11"/>
      <c r="W385" s="11"/>
      <c r="X385" s="11"/>
      <c r="Y385" s="11"/>
      <c r="Z385" s="11"/>
      <c r="AA385" s="11"/>
      <c r="AB385" s="11"/>
      <c r="AC385" s="60">
        <f>IF($M$18&gt;($M$3-$M$5)/-($G$3-$G$5),AC384+($M$18-($M$3-$M$5)/-($G$3-$G$5))/342,IFERROR(IF(AC384+((($M$3-$M$5)/($G$3-$G$5)*-1)-$M$18)/343&gt;($M$3-$M$5)/-($G$3-$G$5),MAX($AC$31:AC384),AC384+((($M$3-$M$5)/($G$3-$G$5)*-1))/343),MAX($AC$31:AC384)))</f>
        <v>14.403453689168009</v>
      </c>
      <c r="AD385" s="61">
        <f t="shared" ref="AD385" si="1061">IF(AC385="","",AC385*$G$5+$M$5)</f>
        <v>53227.629513344073</v>
      </c>
      <c r="AE385" s="60">
        <f>IF($M$18&gt;($M$3-$M$5)/-($G$3-$G$5),"",IFERROR(IF(AE384+(($M$3-$M$5)/($G$3-$G$5)*-1)/343&gt;$AC$24,MAX($AE$31:AE384),AE384+((($M$3-$M$5)/($G$3-$G$5)*-1))/343),MAX($AE$31:AE384)))</f>
        <v>7.4229647903117515</v>
      </c>
      <c r="AF385" s="61">
        <f t="shared" si="977"/>
        <v>-2616.281677505991</v>
      </c>
      <c r="AG385" s="61">
        <f t="shared" ref="AG385" si="1062">IF($M$18&gt;($M$3-$M$5)/-($G$3-$G$5),"",IF(AE385="","",AE385*$G$3+$M$3))</f>
        <v>87885.176048441237</v>
      </c>
    </row>
    <row r="386" spans="1:33" x14ac:dyDescent="0.55000000000000004">
      <c r="A386" s="11"/>
      <c r="B386" s="11"/>
      <c r="C386" s="11"/>
      <c r="D386" s="11"/>
      <c r="E386" s="11"/>
      <c r="F386" s="11"/>
      <c r="G386" s="11"/>
      <c r="H386" s="11"/>
      <c r="I386" s="11"/>
      <c r="J386" s="21"/>
      <c r="K386" s="21"/>
      <c r="L386" s="57"/>
      <c r="M386" s="57"/>
      <c r="N386" s="63"/>
      <c r="O386" s="57"/>
      <c r="P386" s="57"/>
      <c r="Q386" s="58"/>
      <c r="R386" s="57"/>
      <c r="S386" s="57"/>
      <c r="T386" s="11"/>
      <c r="U386" s="11"/>
      <c r="V386" s="11"/>
      <c r="W386" s="11"/>
      <c r="X386" s="11"/>
      <c r="Y386" s="11"/>
      <c r="Z386" s="11"/>
      <c r="AA386" s="11"/>
      <c r="AB386" s="11"/>
      <c r="AC386" s="60">
        <f t="shared" ref="AC386" si="1063">IFERROR(AC385,"")</f>
        <v>14.403453689168009</v>
      </c>
      <c r="AD386" s="61">
        <f t="shared" ref="AD386" si="1064">IF(AC386="","",AC386*$G$3+$M$3)</f>
        <v>52982.731554159953</v>
      </c>
      <c r="AE386" s="60">
        <f t="shared" ref="AE386" si="1065">IFERROR(AE385,"")</f>
        <v>7.4229647903117515</v>
      </c>
      <c r="AF386" s="61">
        <f t="shared" ref="AF386:AG386" si="1066">IF($M$18&gt;($M$3-$M$5)/-($G$3-$G$5),"",IF(AE386="","",$P$21))</f>
        <v>18000</v>
      </c>
      <c r="AG386" s="61">
        <f t="shared" si="1066"/>
        <v>18000</v>
      </c>
    </row>
    <row r="387" spans="1:33" x14ac:dyDescent="0.55000000000000004">
      <c r="A387" s="11"/>
      <c r="B387" s="11"/>
      <c r="C387" s="11"/>
      <c r="D387" s="11"/>
      <c r="E387" s="11"/>
      <c r="F387" s="11"/>
      <c r="G387" s="11"/>
      <c r="H387" s="11"/>
      <c r="I387" s="11"/>
      <c r="J387" s="21"/>
      <c r="K387" s="21"/>
      <c r="L387" s="57"/>
      <c r="M387" s="57"/>
      <c r="N387" s="63"/>
      <c r="O387" s="57"/>
      <c r="P387" s="57"/>
      <c r="Q387" s="58"/>
      <c r="R387" s="57"/>
      <c r="S387" s="57"/>
      <c r="T387" s="11"/>
      <c r="U387" s="11"/>
      <c r="V387" s="11"/>
      <c r="W387" s="11"/>
      <c r="X387" s="11"/>
      <c r="Y387" s="11"/>
      <c r="Z387" s="11"/>
      <c r="AA387" s="11"/>
      <c r="AB387" s="11"/>
      <c r="AC387" s="60">
        <f>IF($M$18&gt;($M$3-$M$5)/-($G$3-$G$5),AC386+($M$18-($M$3-$M$5)/-($G$3-$G$5))/342,IFERROR(IF(AC386+((($M$3-$M$5)/($G$3-$G$5)*-1)-$M$18)/343&gt;($M$3-$M$5)/-($G$3-$G$5),MAX($AC$31:AC386),AC386+((($M$3-$M$5)/($G$3-$G$5)*-1))/343),MAX($AC$31:AC386)))</f>
        <v>14.403453689168009</v>
      </c>
      <c r="AD387" s="61">
        <f t="shared" ref="AD387" si="1067">IF(AC387="","",AC387*$G$5+$M$5)</f>
        <v>53227.629513344073</v>
      </c>
      <c r="AE387" s="60">
        <f>IF($M$18&gt;($M$3-$M$5)/-($G$3-$G$5),"",IFERROR(IF(AE386+(($M$3-$M$5)/($G$3-$G$5)*-1)/343&gt;$AC$24,MAX($AE$31:AE386),AE386+((($M$3-$M$5)/($G$3-$G$5)*-1))/343),MAX($AE$31:AE386)))</f>
        <v>7.464902444494304</v>
      </c>
      <c r="AF387" s="61">
        <f t="shared" si="977"/>
        <v>-2280.7804440455657</v>
      </c>
      <c r="AG387" s="61">
        <f t="shared" ref="AG387" si="1068">IF($M$18&gt;($M$3-$M$5)/-($G$3-$G$5),"",IF(AE387="","",AE387*$G$3+$M$3))</f>
        <v>87675.487777528469</v>
      </c>
    </row>
    <row r="388" spans="1:33" x14ac:dyDescent="0.55000000000000004">
      <c r="A388" s="11"/>
      <c r="B388" s="11"/>
      <c r="C388" s="11"/>
      <c r="D388" s="11"/>
      <c r="E388" s="11"/>
      <c r="F388" s="11"/>
      <c r="G388" s="11"/>
      <c r="H388" s="11"/>
      <c r="I388" s="11"/>
      <c r="J388" s="21"/>
      <c r="K388" s="21"/>
      <c r="L388" s="57"/>
      <c r="M388" s="57"/>
      <c r="N388" s="63"/>
      <c r="O388" s="57"/>
      <c r="P388" s="57"/>
      <c r="Q388" s="58"/>
      <c r="R388" s="57"/>
      <c r="S388" s="57"/>
      <c r="T388" s="11"/>
      <c r="U388" s="11"/>
      <c r="V388" s="11"/>
      <c r="W388" s="11"/>
      <c r="X388" s="11"/>
      <c r="Y388" s="11"/>
      <c r="Z388" s="11"/>
      <c r="AA388" s="11"/>
      <c r="AB388" s="11"/>
      <c r="AC388" s="60">
        <f t="shared" ref="AC388" si="1069">IFERROR(AC387,"")</f>
        <v>14.403453689168009</v>
      </c>
      <c r="AD388" s="61">
        <f t="shared" ref="AD388" si="1070">IF(AC388="","",AC388*$G$3+$M$3)</f>
        <v>52982.731554159953</v>
      </c>
      <c r="AE388" s="60">
        <f t="shared" ref="AE388" si="1071">IFERROR(AE387,"")</f>
        <v>7.464902444494304</v>
      </c>
      <c r="AF388" s="61">
        <f t="shared" ref="AF388:AG388" si="1072">IF($M$18&gt;($M$3-$M$5)/-($G$3-$G$5),"",IF(AE388="","",$P$21))</f>
        <v>18000</v>
      </c>
      <c r="AG388" s="61">
        <f t="shared" si="1072"/>
        <v>18000</v>
      </c>
    </row>
    <row r="389" spans="1:33" x14ac:dyDescent="0.55000000000000004">
      <c r="A389" s="11"/>
      <c r="B389" s="11"/>
      <c r="C389" s="11"/>
      <c r="D389" s="11"/>
      <c r="E389" s="11"/>
      <c r="F389" s="11"/>
      <c r="G389" s="11"/>
      <c r="H389" s="11"/>
      <c r="I389" s="11"/>
      <c r="J389" s="21"/>
      <c r="K389" s="21"/>
      <c r="L389" s="57"/>
      <c r="M389" s="57"/>
      <c r="N389" s="63"/>
      <c r="O389" s="57"/>
      <c r="P389" s="57"/>
      <c r="Q389" s="58"/>
      <c r="R389" s="57"/>
      <c r="S389" s="57"/>
      <c r="T389" s="11"/>
      <c r="U389" s="11"/>
      <c r="V389" s="11"/>
      <c r="W389" s="11"/>
      <c r="X389" s="11"/>
      <c r="Y389" s="11"/>
      <c r="Z389" s="11"/>
      <c r="AA389" s="11"/>
      <c r="AB389" s="11"/>
      <c r="AC389" s="60">
        <f>IF($M$18&gt;($M$3-$M$5)/-($G$3-$G$5),AC388+($M$18-($M$3-$M$5)/-($G$3-$G$5))/342,IFERROR(IF(AC388+((($M$3-$M$5)/($G$3-$G$5)*-1)-$M$18)/343&gt;($M$3-$M$5)/-($G$3-$G$5),MAX($AC$31:AC388),AC388+((($M$3-$M$5)/($G$3-$G$5)*-1))/343),MAX($AC$31:AC388)))</f>
        <v>14.403453689168009</v>
      </c>
      <c r="AD389" s="61">
        <f t="shared" ref="AD389" si="1073">IF(AC389="","",AC389*$G$5+$M$5)</f>
        <v>53227.629513344073</v>
      </c>
      <c r="AE389" s="60">
        <f>IF($M$18&gt;($M$3-$M$5)/-($G$3-$G$5),"",IFERROR(IF(AE388+(($M$3-$M$5)/($G$3-$G$5)*-1)/343&gt;$AC$24,MAX($AE$31:AE388),AE388+((($M$3-$M$5)/($G$3-$G$5)*-1))/343),MAX($AE$31:AE388)))</f>
        <v>7.5068400986768564</v>
      </c>
      <c r="AF389" s="61">
        <f t="shared" si="977"/>
        <v>-1945.2792105851477</v>
      </c>
      <c r="AG389" s="61">
        <f t="shared" ref="AG389" si="1074">IF($M$18&gt;($M$3-$M$5)/-($G$3-$G$5),"",IF(AE389="","",AE389*$G$3+$M$3))</f>
        <v>87465.799506615716</v>
      </c>
    </row>
    <row r="390" spans="1:33" x14ac:dyDescent="0.55000000000000004">
      <c r="A390" s="11"/>
      <c r="B390" s="11"/>
      <c r="C390" s="11"/>
      <c r="D390" s="11"/>
      <c r="E390" s="11"/>
      <c r="F390" s="11"/>
      <c r="G390" s="11"/>
      <c r="H390" s="11"/>
      <c r="I390" s="11"/>
      <c r="J390" s="21"/>
      <c r="K390" s="21"/>
      <c r="L390" s="57"/>
      <c r="M390" s="57"/>
      <c r="N390" s="63"/>
      <c r="O390" s="57"/>
      <c r="P390" s="57"/>
      <c r="Q390" s="58"/>
      <c r="R390" s="57"/>
      <c r="S390" s="57"/>
      <c r="T390" s="11"/>
      <c r="U390" s="11"/>
      <c r="V390" s="11"/>
      <c r="W390" s="11"/>
      <c r="X390" s="11"/>
      <c r="Y390" s="11"/>
      <c r="Z390" s="11"/>
      <c r="AA390" s="11"/>
      <c r="AB390" s="11"/>
      <c r="AC390" s="60">
        <f t="shared" ref="AC390" si="1075">IFERROR(AC389,"")</f>
        <v>14.403453689168009</v>
      </c>
      <c r="AD390" s="61">
        <f t="shared" ref="AD390" si="1076">IF(AC390="","",AC390*$G$3+$M$3)</f>
        <v>52982.731554159953</v>
      </c>
      <c r="AE390" s="60">
        <f t="shared" ref="AE390" si="1077">IFERROR(AE389,"")</f>
        <v>7.5068400986768564</v>
      </c>
      <c r="AF390" s="61">
        <f t="shared" ref="AF390:AG390" si="1078">IF($M$18&gt;($M$3-$M$5)/-($G$3-$G$5),"",IF(AE390="","",$P$21))</f>
        <v>18000</v>
      </c>
      <c r="AG390" s="61">
        <f t="shared" si="1078"/>
        <v>18000</v>
      </c>
    </row>
    <row r="391" spans="1:33" x14ac:dyDescent="0.55000000000000004">
      <c r="A391" s="11"/>
      <c r="B391" s="11"/>
      <c r="C391" s="11"/>
      <c r="D391" s="11"/>
      <c r="E391" s="11"/>
      <c r="F391" s="11"/>
      <c r="G391" s="11"/>
      <c r="H391" s="11"/>
      <c r="I391" s="11"/>
      <c r="J391" s="21"/>
      <c r="K391" s="21"/>
      <c r="L391" s="57"/>
      <c r="M391" s="57"/>
      <c r="N391" s="63"/>
      <c r="O391" s="57"/>
      <c r="P391" s="57"/>
      <c r="Q391" s="58"/>
      <c r="R391" s="57"/>
      <c r="S391" s="57"/>
      <c r="T391" s="11"/>
      <c r="U391" s="11"/>
      <c r="V391" s="11"/>
      <c r="W391" s="11"/>
      <c r="X391" s="11"/>
      <c r="Y391" s="11"/>
      <c r="Z391" s="11"/>
      <c r="AA391" s="11"/>
      <c r="AB391" s="11"/>
      <c r="AC391" s="60">
        <f>IF($M$18&gt;($M$3-$M$5)/-($G$3-$G$5),AC390+($M$18-($M$3-$M$5)/-($G$3-$G$5))/342,IFERROR(IF(AC390+((($M$3-$M$5)/($G$3-$G$5)*-1)-$M$18)/343&gt;($M$3-$M$5)/-($G$3-$G$5),MAX($AC$31:AC390),AC390+((($M$3-$M$5)/($G$3-$G$5)*-1))/343),MAX($AC$31:AC390)))</f>
        <v>14.403453689168009</v>
      </c>
      <c r="AD391" s="61">
        <f t="shared" ref="AD391" si="1079">IF(AC391="","",AC391*$G$5+$M$5)</f>
        <v>53227.629513344073</v>
      </c>
      <c r="AE391" s="60">
        <f>IF($M$18&gt;($M$3-$M$5)/-($G$3-$G$5),"",IFERROR(IF(AE390+(($M$3-$M$5)/($G$3-$G$5)*-1)/343&gt;$AC$24,MAX($AE$31:AE390),AE390+((($M$3-$M$5)/($G$3-$G$5)*-1))/343),MAX($AE$31:AE390)))</f>
        <v>7.5487777528594089</v>
      </c>
      <c r="AF391" s="61">
        <f t="shared" si="977"/>
        <v>-1609.7779771247297</v>
      </c>
      <c r="AG391" s="61">
        <f t="shared" ref="AG391" si="1080">IF($M$18&gt;($M$3-$M$5)/-($G$3-$G$5),"",IF(AE391="","",AE391*$G$3+$M$3))</f>
        <v>87256.111235702963</v>
      </c>
    </row>
    <row r="392" spans="1:33" x14ac:dyDescent="0.55000000000000004">
      <c r="A392" s="11"/>
      <c r="B392" s="11"/>
      <c r="C392" s="11"/>
      <c r="D392" s="11"/>
      <c r="E392" s="11"/>
      <c r="F392" s="11"/>
      <c r="G392" s="11"/>
      <c r="H392" s="11"/>
      <c r="I392" s="11"/>
      <c r="J392" s="21"/>
      <c r="K392" s="21"/>
      <c r="L392" s="57"/>
      <c r="M392" s="57"/>
      <c r="N392" s="63"/>
      <c r="O392" s="57"/>
      <c r="P392" s="57"/>
      <c r="Q392" s="58"/>
      <c r="R392" s="57"/>
      <c r="S392" s="57"/>
      <c r="T392" s="11"/>
      <c r="U392" s="11"/>
      <c r="V392" s="11"/>
      <c r="W392" s="11"/>
      <c r="X392" s="11"/>
      <c r="Y392" s="11"/>
      <c r="Z392" s="11"/>
      <c r="AA392" s="11"/>
      <c r="AB392" s="11"/>
      <c r="AC392" s="60">
        <f t="shared" ref="AC392" si="1081">IFERROR(AC391,"")</f>
        <v>14.403453689168009</v>
      </c>
      <c r="AD392" s="61">
        <f t="shared" ref="AD392" si="1082">IF(AC392="","",AC392*$G$3+$M$3)</f>
        <v>52982.731554159953</v>
      </c>
      <c r="AE392" s="60">
        <f t="shared" ref="AE392" si="1083">IFERROR(AE391,"")</f>
        <v>7.5487777528594089</v>
      </c>
      <c r="AF392" s="61">
        <f t="shared" ref="AF392:AG392" si="1084">IF($M$18&gt;($M$3-$M$5)/-($G$3-$G$5),"",IF(AE392="","",$P$21))</f>
        <v>18000</v>
      </c>
      <c r="AG392" s="61">
        <f t="shared" si="1084"/>
        <v>18000</v>
      </c>
    </row>
    <row r="393" spans="1:33" x14ac:dyDescent="0.55000000000000004">
      <c r="A393" s="11"/>
      <c r="B393" s="11"/>
      <c r="C393" s="11"/>
      <c r="D393" s="11"/>
      <c r="E393" s="11"/>
      <c r="F393" s="11"/>
      <c r="G393" s="11"/>
      <c r="H393" s="11"/>
      <c r="I393" s="11"/>
      <c r="J393" s="21"/>
      <c r="K393" s="21"/>
      <c r="L393" s="57"/>
      <c r="M393" s="57"/>
      <c r="N393" s="63"/>
      <c r="O393" s="57"/>
      <c r="P393" s="57"/>
      <c r="Q393" s="58"/>
      <c r="R393" s="57"/>
      <c r="S393" s="57"/>
      <c r="T393" s="11"/>
      <c r="U393" s="11"/>
      <c r="V393" s="11"/>
      <c r="W393" s="11"/>
      <c r="X393" s="11"/>
      <c r="Y393" s="11"/>
      <c r="Z393" s="11"/>
      <c r="AA393" s="11"/>
      <c r="AB393" s="11"/>
      <c r="AC393" s="60">
        <f>IF($M$18&gt;($M$3-$M$5)/-($G$3-$G$5),AC392+($M$18-($M$3-$M$5)/-($G$3-$G$5))/342,IFERROR(IF(AC392+((($M$3-$M$5)/($G$3-$G$5)*-1)-$M$18)/343&gt;($M$3-$M$5)/-($G$3-$G$5),MAX($AC$31:AC392),AC392+((($M$3-$M$5)/($G$3-$G$5)*-1))/343),MAX($AC$31:AC392)))</f>
        <v>14.403453689168009</v>
      </c>
      <c r="AD393" s="61">
        <f t="shared" ref="AD393" si="1085">IF(AC393="","",AC393*$G$5+$M$5)</f>
        <v>53227.629513344073</v>
      </c>
      <c r="AE393" s="60">
        <f>IF($M$18&gt;($M$3-$M$5)/-($G$3-$G$5),"",IFERROR(IF(AE392+(($M$3-$M$5)/($G$3-$G$5)*-1)/343&gt;$AC$24,MAX($AE$31:AE392),AE392+((($M$3-$M$5)/($G$3-$G$5)*-1))/343),MAX($AE$31:AE392)))</f>
        <v>7.5907154070419613</v>
      </c>
      <c r="AF393" s="61">
        <f t="shared" si="977"/>
        <v>-1274.2767436643117</v>
      </c>
      <c r="AG393" s="61">
        <f t="shared" ref="AG393" si="1086">IF($M$18&gt;($M$3-$M$5)/-($G$3-$G$5),"",IF(AE393="","",AE393*$G$3+$M$3))</f>
        <v>87046.422964790196</v>
      </c>
    </row>
    <row r="394" spans="1:33" x14ac:dyDescent="0.55000000000000004">
      <c r="A394" s="11"/>
      <c r="B394" s="11"/>
      <c r="C394" s="11"/>
      <c r="D394" s="11"/>
      <c r="E394" s="11"/>
      <c r="F394" s="11"/>
      <c r="G394" s="11"/>
      <c r="H394" s="11"/>
      <c r="I394" s="11"/>
      <c r="J394" s="21"/>
      <c r="K394" s="21"/>
      <c r="L394" s="57"/>
      <c r="M394" s="57"/>
      <c r="N394" s="63"/>
      <c r="O394" s="57"/>
      <c r="P394" s="57"/>
      <c r="Q394" s="58"/>
      <c r="R394" s="57"/>
      <c r="S394" s="57"/>
      <c r="T394" s="11"/>
      <c r="U394" s="11"/>
      <c r="V394" s="11"/>
      <c r="W394" s="11"/>
      <c r="X394" s="11"/>
      <c r="Y394" s="11"/>
      <c r="Z394" s="11"/>
      <c r="AA394" s="11"/>
      <c r="AB394" s="11"/>
      <c r="AC394" s="60">
        <f t="shared" ref="AC394" si="1087">IFERROR(AC393,"")</f>
        <v>14.403453689168009</v>
      </c>
      <c r="AD394" s="61">
        <f t="shared" ref="AD394" si="1088">IF(AC394="","",AC394*$G$3+$M$3)</f>
        <v>52982.731554159953</v>
      </c>
      <c r="AE394" s="60">
        <f t="shared" ref="AE394" si="1089">IFERROR(AE393,"")</f>
        <v>7.5907154070419613</v>
      </c>
      <c r="AF394" s="61">
        <f t="shared" ref="AF394:AG394" si="1090">IF($M$18&gt;($M$3-$M$5)/-($G$3-$G$5),"",IF(AE394="","",$P$21))</f>
        <v>18000</v>
      </c>
      <c r="AG394" s="61">
        <f t="shared" si="1090"/>
        <v>18000</v>
      </c>
    </row>
    <row r="395" spans="1:33" x14ac:dyDescent="0.55000000000000004">
      <c r="A395" s="11"/>
      <c r="B395" s="11"/>
      <c r="C395" s="11"/>
      <c r="D395" s="11"/>
      <c r="E395" s="11"/>
      <c r="F395" s="11"/>
      <c r="G395" s="11"/>
      <c r="H395" s="11"/>
      <c r="I395" s="11"/>
      <c r="J395" s="21"/>
      <c r="K395" s="21"/>
      <c r="L395" s="57"/>
      <c r="M395" s="57"/>
      <c r="N395" s="63"/>
      <c r="O395" s="57"/>
      <c r="P395" s="57"/>
      <c r="Q395" s="58"/>
      <c r="R395" s="57"/>
      <c r="S395" s="57"/>
      <c r="T395" s="11"/>
      <c r="U395" s="11"/>
      <c r="V395" s="11"/>
      <c r="W395" s="11"/>
      <c r="X395" s="11"/>
      <c r="Y395" s="11"/>
      <c r="Z395" s="11"/>
      <c r="AA395" s="11"/>
      <c r="AB395" s="11"/>
      <c r="AC395" s="60">
        <f>IF($M$18&gt;($M$3-$M$5)/-($G$3-$G$5),AC394+($M$18-($M$3-$M$5)/-($G$3-$G$5))/342,IFERROR(IF(AC394+((($M$3-$M$5)/($G$3-$G$5)*-1)-$M$18)/343&gt;($M$3-$M$5)/-($G$3-$G$5),MAX($AC$31:AC394),AC394+((($M$3-$M$5)/($G$3-$G$5)*-1))/343),MAX($AC$31:AC394)))</f>
        <v>14.403453689168009</v>
      </c>
      <c r="AD395" s="61">
        <f t="shared" ref="AD395" si="1091">IF(AC395="","",AC395*$G$5+$M$5)</f>
        <v>53227.629513344073</v>
      </c>
      <c r="AE395" s="60">
        <f>IF($M$18&gt;($M$3-$M$5)/-($G$3-$G$5),"",IFERROR(IF(AE394+(($M$3-$M$5)/($G$3-$G$5)*-1)/343&gt;$AC$24,MAX($AE$31:AE394),AE394+((($M$3-$M$5)/($G$3-$G$5)*-1))/343),MAX($AE$31:AE394)))</f>
        <v>7.6326530612245138</v>
      </c>
      <c r="AF395" s="61">
        <f t="shared" si="977"/>
        <v>-938.77551020388637</v>
      </c>
      <c r="AG395" s="61">
        <f t="shared" ref="AG395" si="1092">IF($M$18&gt;($M$3-$M$5)/-($G$3-$G$5),"",IF(AE395="","",AE395*$G$3+$M$3))</f>
        <v>86836.734693877428</v>
      </c>
    </row>
    <row r="396" spans="1:33" x14ac:dyDescent="0.55000000000000004">
      <c r="A396" s="11"/>
      <c r="B396" s="11"/>
      <c r="C396" s="11"/>
      <c r="D396" s="11"/>
      <c r="E396" s="11"/>
      <c r="F396" s="11"/>
      <c r="G396" s="11"/>
      <c r="H396" s="11"/>
      <c r="I396" s="11"/>
      <c r="J396" s="21"/>
      <c r="K396" s="21"/>
      <c r="L396" s="57"/>
      <c r="M396" s="57"/>
      <c r="N396" s="63"/>
      <c r="O396" s="57"/>
      <c r="P396" s="57"/>
      <c r="Q396" s="58"/>
      <c r="R396" s="57"/>
      <c r="S396" s="57"/>
      <c r="T396" s="11"/>
      <c r="U396" s="11"/>
      <c r="V396" s="11"/>
      <c r="W396" s="11"/>
      <c r="X396" s="11"/>
      <c r="Y396" s="11"/>
      <c r="Z396" s="11"/>
      <c r="AA396" s="11"/>
      <c r="AB396" s="11"/>
      <c r="AC396" s="60">
        <f t="shared" ref="AC396" si="1093">IFERROR(AC395,"")</f>
        <v>14.403453689168009</v>
      </c>
      <c r="AD396" s="61">
        <f t="shared" ref="AD396" si="1094">IF(AC396="","",AC396*$G$3+$M$3)</f>
        <v>52982.731554159953</v>
      </c>
      <c r="AE396" s="60">
        <f t="shared" ref="AE396" si="1095">IFERROR(AE395,"")</f>
        <v>7.6326530612245138</v>
      </c>
      <c r="AF396" s="61">
        <f t="shared" ref="AF396:AG396" si="1096">IF($M$18&gt;($M$3-$M$5)/-($G$3-$G$5),"",IF(AE396="","",$P$21))</f>
        <v>18000</v>
      </c>
      <c r="AG396" s="61">
        <f t="shared" si="1096"/>
        <v>18000</v>
      </c>
    </row>
    <row r="397" spans="1:33" x14ac:dyDescent="0.55000000000000004">
      <c r="A397" s="11"/>
      <c r="B397" s="11"/>
      <c r="C397" s="11"/>
      <c r="D397" s="11"/>
      <c r="E397" s="11"/>
      <c r="F397" s="11"/>
      <c r="G397" s="11"/>
      <c r="H397" s="11"/>
      <c r="I397" s="11"/>
      <c r="J397" s="21"/>
      <c r="K397" s="21"/>
      <c r="L397" s="57"/>
      <c r="M397" s="57"/>
      <c r="N397" s="63"/>
      <c r="O397" s="57"/>
      <c r="P397" s="57"/>
      <c r="Q397" s="58"/>
      <c r="R397" s="57"/>
      <c r="S397" s="57"/>
      <c r="T397" s="11"/>
      <c r="U397" s="11"/>
      <c r="V397" s="11"/>
      <c r="W397" s="11"/>
      <c r="X397" s="11"/>
      <c r="Y397" s="11"/>
      <c r="Z397" s="11"/>
      <c r="AA397" s="11"/>
      <c r="AB397" s="11"/>
      <c r="AC397" s="60">
        <f>IF($M$18&gt;($M$3-$M$5)/-($G$3-$G$5),AC396+($M$18-($M$3-$M$5)/-($G$3-$G$5))/342,IFERROR(IF(AC396+((($M$3-$M$5)/($G$3-$G$5)*-1)-$M$18)/343&gt;($M$3-$M$5)/-($G$3-$G$5),MAX($AC$31:AC396),AC396+((($M$3-$M$5)/($G$3-$G$5)*-1))/343),MAX($AC$31:AC396)))</f>
        <v>14.403453689168009</v>
      </c>
      <c r="AD397" s="61">
        <f t="shared" ref="AD397" si="1097">IF(AC397="","",AC397*$G$5+$M$5)</f>
        <v>53227.629513344073</v>
      </c>
      <c r="AE397" s="60">
        <f>IF($M$18&gt;($M$3-$M$5)/-($G$3-$G$5),"",IFERROR(IF(AE396+(($M$3-$M$5)/($G$3-$G$5)*-1)/343&gt;$AC$24,MAX($AE$31:AE396),AE396+((($M$3-$M$5)/($G$3-$G$5)*-1))/343),MAX($AE$31:AE396)))</f>
        <v>7.6745907154070663</v>
      </c>
      <c r="AF397" s="61">
        <f t="shared" si="977"/>
        <v>-603.27427674346836</v>
      </c>
      <c r="AG397" s="61">
        <f t="shared" ref="AG397" si="1098">IF($M$18&gt;($M$3-$M$5)/-($G$3-$G$5),"",IF(AE397="","",AE397*$G$3+$M$3))</f>
        <v>86627.04642296466</v>
      </c>
    </row>
    <row r="398" spans="1:33" x14ac:dyDescent="0.55000000000000004">
      <c r="A398" s="11"/>
      <c r="B398" s="11"/>
      <c r="C398" s="11"/>
      <c r="D398" s="11"/>
      <c r="E398" s="11"/>
      <c r="F398" s="11"/>
      <c r="G398" s="11"/>
      <c r="H398" s="11"/>
      <c r="I398" s="11"/>
      <c r="J398" s="21"/>
      <c r="K398" s="21"/>
      <c r="L398" s="57"/>
      <c r="M398" s="57"/>
      <c r="N398" s="63"/>
      <c r="O398" s="57"/>
      <c r="P398" s="57"/>
      <c r="Q398" s="58"/>
      <c r="R398" s="57"/>
      <c r="S398" s="57"/>
      <c r="T398" s="11"/>
      <c r="U398" s="11"/>
      <c r="V398" s="11"/>
      <c r="W398" s="11"/>
      <c r="X398" s="11"/>
      <c r="Y398" s="11"/>
      <c r="Z398" s="11"/>
      <c r="AA398" s="11"/>
      <c r="AB398" s="11"/>
      <c r="AC398" s="60">
        <f t="shared" ref="AC398" si="1099">IFERROR(AC397,"")</f>
        <v>14.403453689168009</v>
      </c>
      <c r="AD398" s="61">
        <f t="shared" ref="AD398" si="1100">IF(AC398="","",AC398*$G$3+$M$3)</f>
        <v>52982.731554159953</v>
      </c>
      <c r="AE398" s="60">
        <f t="shared" ref="AE398" si="1101">IFERROR(AE397,"")</f>
        <v>7.6745907154070663</v>
      </c>
      <c r="AF398" s="61">
        <f t="shared" ref="AF398:AG398" si="1102">IF($M$18&gt;($M$3-$M$5)/-($G$3-$G$5),"",IF(AE398="","",$P$21))</f>
        <v>18000</v>
      </c>
      <c r="AG398" s="61">
        <f t="shared" si="1102"/>
        <v>18000</v>
      </c>
    </row>
    <row r="399" spans="1:33" x14ac:dyDescent="0.55000000000000004">
      <c r="A399" s="11"/>
      <c r="B399" s="11"/>
      <c r="C399" s="11"/>
      <c r="D399" s="11"/>
      <c r="E399" s="11"/>
      <c r="F399" s="11"/>
      <c r="G399" s="11"/>
      <c r="H399" s="11"/>
      <c r="I399" s="11"/>
      <c r="J399" s="21"/>
      <c r="K399" s="21"/>
      <c r="L399" s="57"/>
      <c r="M399" s="57"/>
      <c r="N399" s="63"/>
      <c r="O399" s="57"/>
      <c r="P399" s="57"/>
      <c r="Q399" s="58"/>
      <c r="R399" s="57"/>
      <c r="S399" s="57"/>
      <c r="T399" s="11"/>
      <c r="U399" s="11"/>
      <c r="V399" s="11"/>
      <c r="W399" s="11"/>
      <c r="X399" s="11"/>
      <c r="Y399" s="11"/>
      <c r="Z399" s="11"/>
      <c r="AA399" s="11"/>
      <c r="AB399" s="11"/>
      <c r="AC399" s="60">
        <f>IF($M$18&gt;($M$3-$M$5)/-($G$3-$G$5),AC398+($M$18-($M$3-$M$5)/-($G$3-$G$5))/342,IFERROR(IF(AC398+((($M$3-$M$5)/($G$3-$G$5)*-1)-$M$18)/343&gt;($M$3-$M$5)/-($G$3-$G$5),MAX($AC$31:AC398),AC398+((($M$3-$M$5)/($G$3-$G$5)*-1))/343),MAX($AC$31:AC398)))</f>
        <v>14.403453689168009</v>
      </c>
      <c r="AD399" s="61">
        <f t="shared" ref="AD399" si="1103">IF(AC399="","",AC399*$G$5+$M$5)</f>
        <v>53227.629513344073</v>
      </c>
      <c r="AE399" s="60">
        <f>IF($M$18&gt;($M$3-$M$5)/-($G$3-$G$5),"",IFERROR(IF(AE398+(($M$3-$M$5)/($G$3-$G$5)*-1)/343&gt;$AC$24,MAX($AE$31:AE398),AE398+((($M$3-$M$5)/($G$3-$G$5)*-1))/343),MAX($AE$31:AE398)))</f>
        <v>7.7165283695896187</v>
      </c>
      <c r="AF399" s="61">
        <f t="shared" si="977"/>
        <v>-267.77304328305036</v>
      </c>
      <c r="AG399" s="61">
        <f t="shared" ref="AG399" si="1104">IF($M$18&gt;($M$3-$M$5)/-($G$3-$G$5),"",IF(AE399="","",AE399*$G$3+$M$3))</f>
        <v>86417.358152051907</v>
      </c>
    </row>
    <row r="400" spans="1:33" x14ac:dyDescent="0.55000000000000004">
      <c r="A400" s="11"/>
      <c r="B400" s="11"/>
      <c r="C400" s="11"/>
      <c r="D400" s="11"/>
      <c r="E400" s="11"/>
      <c r="F400" s="11"/>
      <c r="G400" s="11"/>
      <c r="H400" s="11"/>
      <c r="I400" s="11"/>
      <c r="J400" s="21"/>
      <c r="K400" s="21"/>
      <c r="L400" s="57"/>
      <c r="M400" s="57"/>
      <c r="N400" s="63"/>
      <c r="O400" s="57"/>
      <c r="P400" s="57"/>
      <c r="Q400" s="58"/>
      <c r="R400" s="57"/>
      <c r="S400" s="57"/>
      <c r="T400" s="11"/>
      <c r="U400" s="11"/>
      <c r="V400" s="11"/>
      <c r="W400" s="11"/>
      <c r="X400" s="11"/>
      <c r="Y400" s="11"/>
      <c r="Z400" s="11"/>
      <c r="AA400" s="11"/>
      <c r="AB400" s="11"/>
      <c r="AC400" s="60">
        <f t="shared" ref="AC400" si="1105">IFERROR(AC399,"")</f>
        <v>14.403453689168009</v>
      </c>
      <c r="AD400" s="61">
        <f t="shared" ref="AD400" si="1106">IF(AC400="","",AC400*$G$3+$M$3)</f>
        <v>52982.731554159953</v>
      </c>
      <c r="AE400" s="60">
        <f t="shared" ref="AE400" si="1107">IFERROR(AE399,"")</f>
        <v>7.7165283695896187</v>
      </c>
      <c r="AF400" s="61">
        <f t="shared" ref="AF400:AG400" si="1108">IF($M$18&gt;($M$3-$M$5)/-($G$3-$G$5),"",IF(AE400="","",$P$21))</f>
        <v>18000</v>
      </c>
      <c r="AG400" s="61">
        <f t="shared" si="1108"/>
        <v>18000</v>
      </c>
    </row>
    <row r="401" spans="1:33" x14ac:dyDescent="0.55000000000000004">
      <c r="A401" s="11"/>
      <c r="B401" s="11"/>
      <c r="C401" s="11"/>
      <c r="D401" s="11"/>
      <c r="E401" s="11"/>
      <c r="F401" s="11"/>
      <c r="G401" s="11"/>
      <c r="H401" s="11"/>
      <c r="I401" s="11"/>
      <c r="J401" s="21"/>
      <c r="K401" s="21"/>
      <c r="L401" s="57"/>
      <c r="M401" s="57"/>
      <c r="N401" s="63"/>
      <c r="O401" s="57"/>
      <c r="P401" s="57"/>
      <c r="Q401" s="58"/>
      <c r="R401" s="57"/>
      <c r="S401" s="57"/>
      <c r="T401" s="11"/>
      <c r="U401" s="11"/>
      <c r="V401" s="11"/>
      <c r="W401" s="11"/>
      <c r="X401" s="11"/>
      <c r="Y401" s="11"/>
      <c r="Z401" s="11"/>
      <c r="AA401" s="11"/>
      <c r="AB401" s="11"/>
      <c r="AC401" s="60">
        <f>IF($M$18&gt;($M$3-$M$5)/-($G$3-$G$5),AC400+($M$18-($M$3-$M$5)/-($G$3-$G$5))/342,IFERROR(IF(AC400+((($M$3-$M$5)/($G$3-$G$5)*-1)-$M$18)/343&gt;($M$3-$M$5)/-($G$3-$G$5),MAX($AC$31:AC400),AC400+((($M$3-$M$5)/($G$3-$G$5)*-1))/343),MAX($AC$31:AC400)))</f>
        <v>14.403453689168009</v>
      </c>
      <c r="AD401" s="61">
        <f t="shared" ref="AD401" si="1109">IF(AC401="","",AC401*$G$5+$M$5)</f>
        <v>53227.629513344073</v>
      </c>
      <c r="AE401" s="60">
        <f>IF($M$18&gt;($M$3-$M$5)/-($G$3-$G$5),"",IFERROR(IF(AE400+(($M$3-$M$5)/($G$3-$G$5)*-1)/343&gt;$AC$24,MAX($AE$31:AE400),AE400+((($M$3-$M$5)/($G$3-$G$5)*-1))/343),MAX($AE$31:AE400)))</f>
        <v>7.7584660237721712</v>
      </c>
      <c r="AF401" s="61">
        <f t="shared" si="977"/>
        <v>67.728190177367651</v>
      </c>
      <c r="AG401" s="61">
        <f t="shared" ref="AG401" si="1110">IF($M$18&gt;($M$3-$M$5)/-($G$3-$G$5),"",IF(AE401="","",AE401*$G$3+$M$3))</f>
        <v>86207.669881139154</v>
      </c>
    </row>
    <row r="402" spans="1:33" x14ac:dyDescent="0.55000000000000004">
      <c r="A402" s="11"/>
      <c r="B402" s="11"/>
      <c r="C402" s="11"/>
      <c r="D402" s="11"/>
      <c r="E402" s="11"/>
      <c r="F402" s="11"/>
      <c r="G402" s="11"/>
      <c r="H402" s="11"/>
      <c r="I402" s="11"/>
      <c r="J402" s="21"/>
      <c r="K402" s="21"/>
      <c r="L402" s="57"/>
      <c r="M402" s="57"/>
      <c r="N402" s="63"/>
      <c r="O402" s="57"/>
      <c r="P402" s="57"/>
      <c r="Q402" s="58"/>
      <c r="R402" s="57"/>
      <c r="S402" s="57"/>
      <c r="T402" s="11"/>
      <c r="U402" s="11"/>
      <c r="V402" s="11"/>
      <c r="W402" s="11"/>
      <c r="X402" s="11"/>
      <c r="Y402" s="11"/>
      <c r="Z402" s="11"/>
      <c r="AA402" s="11"/>
      <c r="AB402" s="11"/>
      <c r="AC402" s="60">
        <f t="shared" ref="AC402" si="1111">IFERROR(AC401,"")</f>
        <v>14.403453689168009</v>
      </c>
      <c r="AD402" s="61">
        <f t="shared" ref="AD402" si="1112">IF(AC402="","",AC402*$G$3+$M$3)</f>
        <v>52982.731554159953</v>
      </c>
      <c r="AE402" s="60">
        <f t="shared" ref="AE402" si="1113">IFERROR(AE401,"")</f>
        <v>7.7584660237721712</v>
      </c>
      <c r="AF402" s="61">
        <f t="shared" ref="AF402:AG402" si="1114">IF($M$18&gt;($M$3-$M$5)/-($G$3-$G$5),"",IF(AE402="","",$P$21))</f>
        <v>18000</v>
      </c>
      <c r="AG402" s="61">
        <f t="shared" si="1114"/>
        <v>18000</v>
      </c>
    </row>
    <row r="403" spans="1:33" x14ac:dyDescent="0.55000000000000004">
      <c r="A403" s="11"/>
      <c r="B403" s="11"/>
      <c r="C403" s="11"/>
      <c r="D403" s="11"/>
      <c r="E403" s="11"/>
      <c r="F403" s="11"/>
      <c r="G403" s="11"/>
      <c r="H403" s="11"/>
      <c r="I403" s="11"/>
      <c r="J403" s="21"/>
      <c r="K403" s="21"/>
      <c r="L403" s="57"/>
      <c r="M403" s="57"/>
      <c r="N403" s="63"/>
      <c r="O403" s="57"/>
      <c r="P403" s="57"/>
      <c r="Q403" s="58"/>
      <c r="R403" s="57"/>
      <c r="S403" s="57"/>
      <c r="T403" s="11"/>
      <c r="U403" s="11"/>
      <c r="V403" s="11"/>
      <c r="W403" s="11"/>
      <c r="X403" s="11"/>
      <c r="Y403" s="11"/>
      <c r="Z403" s="11"/>
      <c r="AA403" s="11"/>
      <c r="AB403" s="11"/>
      <c r="AC403" s="60">
        <f>IF($M$18&gt;($M$3-$M$5)/-($G$3-$G$5),AC402+($M$18-($M$3-$M$5)/-($G$3-$G$5))/342,IFERROR(IF(AC402+((($M$3-$M$5)/($G$3-$G$5)*-1)-$M$18)/343&gt;($M$3-$M$5)/-($G$3-$G$5),MAX($AC$31:AC402),AC402+((($M$3-$M$5)/($G$3-$G$5)*-1))/343),MAX($AC$31:AC402)))</f>
        <v>14.403453689168009</v>
      </c>
      <c r="AD403" s="61">
        <f t="shared" ref="AD403" si="1115">IF(AC403="","",AC403*$G$5+$M$5)</f>
        <v>53227.629513344073</v>
      </c>
      <c r="AE403" s="60">
        <f>IF($M$18&gt;($M$3-$M$5)/-($G$3-$G$5),"",IFERROR(IF(AE402+(($M$3-$M$5)/($G$3-$G$5)*-1)/343&gt;$AC$24,MAX($AE$31:AE402),AE402+((($M$3-$M$5)/($G$3-$G$5)*-1))/343),MAX($AE$31:AE402)))</f>
        <v>7.8004036779547237</v>
      </c>
      <c r="AF403" s="61">
        <f t="shared" si="977"/>
        <v>403.22942363779293</v>
      </c>
      <c r="AG403" s="61">
        <f t="shared" ref="AG403" si="1116">IF($M$18&gt;($M$3-$M$5)/-($G$3-$G$5),"",IF(AE403="","",AE403*$G$3+$M$3))</f>
        <v>85997.981610226387</v>
      </c>
    </row>
    <row r="404" spans="1:33" x14ac:dyDescent="0.55000000000000004">
      <c r="A404" s="11"/>
      <c r="B404" s="11"/>
      <c r="C404" s="11"/>
      <c r="D404" s="11"/>
      <c r="E404" s="11"/>
      <c r="F404" s="11"/>
      <c r="G404" s="11"/>
      <c r="H404" s="11"/>
      <c r="I404" s="11"/>
      <c r="J404" s="21"/>
      <c r="K404" s="21"/>
      <c r="L404" s="57"/>
      <c r="M404" s="57"/>
      <c r="N404" s="63"/>
      <c r="O404" s="57"/>
      <c r="P404" s="57"/>
      <c r="Q404" s="58"/>
      <c r="R404" s="57"/>
      <c r="S404" s="57"/>
      <c r="T404" s="11"/>
      <c r="U404" s="11"/>
      <c r="V404" s="11"/>
      <c r="W404" s="11"/>
      <c r="X404" s="11"/>
      <c r="Y404" s="11"/>
      <c r="Z404" s="11"/>
      <c r="AA404" s="11"/>
      <c r="AB404" s="11"/>
      <c r="AC404" s="60">
        <f t="shared" ref="AC404" si="1117">IFERROR(AC403,"")</f>
        <v>14.403453689168009</v>
      </c>
      <c r="AD404" s="61">
        <f t="shared" ref="AD404" si="1118">IF(AC404="","",AC404*$G$3+$M$3)</f>
        <v>52982.731554159953</v>
      </c>
      <c r="AE404" s="60">
        <f t="shared" ref="AE404" si="1119">IFERROR(AE403,"")</f>
        <v>7.8004036779547237</v>
      </c>
      <c r="AF404" s="61">
        <f t="shared" ref="AF404:AG404" si="1120">IF($M$18&gt;($M$3-$M$5)/-($G$3-$G$5),"",IF(AE404="","",$P$21))</f>
        <v>18000</v>
      </c>
      <c r="AG404" s="61">
        <f t="shared" si="1120"/>
        <v>18000</v>
      </c>
    </row>
    <row r="405" spans="1:33" x14ac:dyDescent="0.55000000000000004">
      <c r="A405" s="11"/>
      <c r="B405" s="11"/>
      <c r="C405" s="11"/>
      <c r="D405" s="11"/>
      <c r="E405" s="11"/>
      <c r="F405" s="11"/>
      <c r="G405" s="11"/>
      <c r="H405" s="11"/>
      <c r="I405" s="11"/>
      <c r="J405" s="21"/>
      <c r="K405" s="21"/>
      <c r="L405" s="57"/>
      <c r="M405" s="57"/>
      <c r="N405" s="63"/>
      <c r="O405" s="57"/>
      <c r="P405" s="57"/>
      <c r="Q405" s="58"/>
      <c r="R405" s="57"/>
      <c r="S405" s="57"/>
      <c r="T405" s="11"/>
      <c r="U405" s="11"/>
      <c r="V405" s="11"/>
      <c r="W405" s="11"/>
      <c r="X405" s="11"/>
      <c r="Y405" s="11"/>
      <c r="Z405" s="11"/>
      <c r="AA405" s="11"/>
      <c r="AB405" s="11"/>
      <c r="AC405" s="60">
        <f>IF($M$18&gt;($M$3-$M$5)/-($G$3-$G$5),AC404+($M$18-($M$3-$M$5)/-($G$3-$G$5))/342,IFERROR(IF(AC404+((($M$3-$M$5)/($G$3-$G$5)*-1)-$M$18)/343&gt;($M$3-$M$5)/-($G$3-$G$5),MAX($AC$31:AC404),AC404+((($M$3-$M$5)/($G$3-$G$5)*-1))/343),MAX($AC$31:AC404)))</f>
        <v>14.403453689168009</v>
      </c>
      <c r="AD405" s="61">
        <f t="shared" ref="AD405" si="1121">IF(AC405="","",AC405*$G$5+$M$5)</f>
        <v>53227.629513344073</v>
      </c>
      <c r="AE405" s="60">
        <f>IF($M$18&gt;($M$3-$M$5)/-($G$3-$G$5),"",IFERROR(IF(AE404+(($M$3-$M$5)/($G$3-$G$5)*-1)/343&gt;$AC$24,MAX($AE$31:AE404),AE404+((($M$3-$M$5)/($G$3-$G$5)*-1))/343),MAX($AE$31:AE404)))</f>
        <v>7.8423413321372761</v>
      </c>
      <c r="AF405" s="61">
        <f t="shared" si="977"/>
        <v>738.73065709821094</v>
      </c>
      <c r="AG405" s="61">
        <f t="shared" ref="AG405" si="1122">IF($M$18&gt;($M$3-$M$5)/-($G$3-$G$5),"",IF(AE405="","",AE405*$G$3+$M$3))</f>
        <v>85788.293339313619</v>
      </c>
    </row>
    <row r="406" spans="1:33" x14ac:dyDescent="0.55000000000000004">
      <c r="A406" s="11"/>
      <c r="B406" s="11"/>
      <c r="C406" s="11"/>
      <c r="D406" s="11"/>
      <c r="E406" s="11"/>
      <c r="F406" s="11"/>
      <c r="G406" s="11"/>
      <c r="H406" s="11"/>
      <c r="I406" s="11"/>
      <c r="J406" s="21"/>
      <c r="K406" s="21"/>
      <c r="L406" s="57"/>
      <c r="M406" s="57"/>
      <c r="N406" s="63"/>
      <c r="O406" s="57"/>
      <c r="P406" s="57"/>
      <c r="Q406" s="58"/>
      <c r="R406" s="57"/>
      <c r="S406" s="57"/>
      <c r="T406" s="11"/>
      <c r="U406" s="11"/>
      <c r="V406" s="11"/>
      <c r="W406" s="11"/>
      <c r="X406" s="11"/>
      <c r="Y406" s="11"/>
      <c r="Z406" s="11"/>
      <c r="AA406" s="11"/>
      <c r="AB406" s="11"/>
      <c r="AC406" s="60">
        <f t="shared" ref="AC406" si="1123">IFERROR(AC405,"")</f>
        <v>14.403453689168009</v>
      </c>
      <c r="AD406" s="61">
        <f t="shared" ref="AD406" si="1124">IF(AC406="","",AC406*$G$3+$M$3)</f>
        <v>52982.731554159953</v>
      </c>
      <c r="AE406" s="60">
        <f t="shared" ref="AE406" si="1125">IFERROR(AE405,"")</f>
        <v>7.8423413321372761</v>
      </c>
      <c r="AF406" s="61">
        <f t="shared" ref="AF406:AG406" si="1126">IF($M$18&gt;($M$3-$M$5)/-($G$3-$G$5),"",IF(AE406="","",$P$21))</f>
        <v>18000</v>
      </c>
      <c r="AG406" s="61">
        <f t="shared" si="1126"/>
        <v>18000</v>
      </c>
    </row>
    <row r="407" spans="1:33" x14ac:dyDescent="0.55000000000000004">
      <c r="A407" s="11"/>
      <c r="B407" s="11"/>
      <c r="C407" s="11"/>
      <c r="D407" s="11"/>
      <c r="E407" s="11"/>
      <c r="F407" s="11"/>
      <c r="G407" s="11"/>
      <c r="H407" s="11"/>
      <c r="I407" s="11"/>
      <c r="J407" s="21"/>
      <c r="K407" s="21"/>
      <c r="L407" s="57"/>
      <c r="M407" s="57"/>
      <c r="N407" s="63"/>
      <c r="O407" s="57"/>
      <c r="P407" s="57"/>
      <c r="Q407" s="58"/>
      <c r="R407" s="57"/>
      <c r="S407" s="57"/>
      <c r="T407" s="11"/>
      <c r="U407" s="11"/>
      <c r="V407" s="11"/>
      <c r="W407" s="11"/>
      <c r="X407" s="11"/>
      <c r="Y407" s="11"/>
      <c r="Z407" s="11"/>
      <c r="AA407" s="11"/>
      <c r="AB407" s="11"/>
      <c r="AC407" s="60">
        <f>IF($M$18&gt;($M$3-$M$5)/-($G$3-$G$5),AC406+($M$18-($M$3-$M$5)/-($G$3-$G$5))/342,IFERROR(IF(AC406+((($M$3-$M$5)/($G$3-$G$5)*-1)-$M$18)/343&gt;($M$3-$M$5)/-($G$3-$G$5),MAX($AC$31:AC406),AC406+((($M$3-$M$5)/($G$3-$G$5)*-1))/343),MAX($AC$31:AC406)))</f>
        <v>14.403453689168009</v>
      </c>
      <c r="AD407" s="61">
        <f t="shared" ref="AD407" si="1127">IF(AC407="","",AC407*$G$5+$M$5)</f>
        <v>53227.629513344073</v>
      </c>
      <c r="AE407" s="60">
        <f>IF($M$18&gt;($M$3-$M$5)/-($G$3-$G$5),"",IFERROR(IF(AE406+(($M$3-$M$5)/($G$3-$G$5)*-1)/343&gt;$AC$24,MAX($AE$31:AE406),AE406+((($M$3-$M$5)/($G$3-$G$5)*-1))/343),MAX($AE$31:AE406)))</f>
        <v>7.8842789863198286</v>
      </c>
      <c r="AF407" s="61">
        <f t="shared" si="977"/>
        <v>1074.2318905586289</v>
      </c>
      <c r="AG407" s="61">
        <f t="shared" ref="AG407" si="1128">IF($M$18&gt;($M$3-$M$5)/-($G$3-$G$5),"",IF(AE407="","",AE407*$G$3+$M$3))</f>
        <v>85578.605068400851</v>
      </c>
    </row>
    <row r="408" spans="1:33" x14ac:dyDescent="0.55000000000000004">
      <c r="A408" s="11"/>
      <c r="B408" s="11"/>
      <c r="C408" s="11"/>
      <c r="D408" s="11"/>
      <c r="E408" s="11"/>
      <c r="F408" s="11"/>
      <c r="G408" s="11"/>
      <c r="H408" s="11"/>
      <c r="I408" s="11"/>
      <c r="J408" s="21"/>
      <c r="K408" s="21"/>
      <c r="L408" s="57"/>
      <c r="M408" s="57"/>
      <c r="N408" s="63"/>
      <c r="O408" s="57"/>
      <c r="P408" s="57"/>
      <c r="Q408" s="58"/>
      <c r="R408" s="57"/>
      <c r="S408" s="57"/>
      <c r="T408" s="11"/>
      <c r="U408" s="11"/>
      <c r="V408" s="11"/>
      <c r="W408" s="11"/>
      <c r="X408" s="11"/>
      <c r="Y408" s="11"/>
      <c r="Z408" s="11"/>
      <c r="AA408" s="11"/>
      <c r="AB408" s="11"/>
      <c r="AC408" s="60">
        <f t="shared" ref="AC408" si="1129">IFERROR(AC407,"")</f>
        <v>14.403453689168009</v>
      </c>
      <c r="AD408" s="61">
        <f t="shared" ref="AD408" si="1130">IF(AC408="","",AC408*$G$3+$M$3)</f>
        <v>52982.731554159953</v>
      </c>
      <c r="AE408" s="60">
        <f t="shared" ref="AE408" si="1131">IFERROR(AE407,"")</f>
        <v>7.8842789863198286</v>
      </c>
      <c r="AF408" s="61">
        <f t="shared" ref="AF408:AG408" si="1132">IF($M$18&gt;($M$3-$M$5)/-($G$3-$G$5),"",IF(AE408="","",$P$21))</f>
        <v>18000</v>
      </c>
      <c r="AG408" s="61">
        <f t="shared" si="1132"/>
        <v>18000</v>
      </c>
    </row>
    <row r="409" spans="1:33" x14ac:dyDescent="0.55000000000000004">
      <c r="A409" s="11"/>
      <c r="B409" s="11"/>
      <c r="C409" s="11"/>
      <c r="D409" s="11"/>
      <c r="E409" s="11"/>
      <c r="F409" s="11"/>
      <c r="G409" s="11"/>
      <c r="H409" s="11"/>
      <c r="I409" s="11"/>
      <c r="J409" s="21"/>
      <c r="K409" s="21"/>
      <c r="L409" s="57"/>
      <c r="M409" s="57"/>
      <c r="N409" s="63"/>
      <c r="O409" s="57"/>
      <c r="P409" s="57"/>
      <c r="Q409" s="58"/>
      <c r="R409" s="57"/>
      <c r="S409" s="57"/>
      <c r="T409" s="11"/>
      <c r="U409" s="11"/>
      <c r="V409" s="11"/>
      <c r="W409" s="11"/>
      <c r="X409" s="11"/>
      <c r="Y409" s="11"/>
      <c r="Z409" s="11"/>
      <c r="AA409" s="11"/>
      <c r="AB409" s="11"/>
      <c r="AC409" s="60">
        <f>IF($M$18&gt;($M$3-$M$5)/-($G$3-$G$5),AC408+($M$18-($M$3-$M$5)/-($G$3-$G$5))/342,IFERROR(IF(AC408+((($M$3-$M$5)/($G$3-$G$5)*-1)-$M$18)/343&gt;($M$3-$M$5)/-($G$3-$G$5),MAX($AC$31:AC408),AC408+((($M$3-$M$5)/($G$3-$G$5)*-1))/343),MAX($AC$31:AC408)))</f>
        <v>14.403453689168009</v>
      </c>
      <c r="AD409" s="61">
        <f t="shared" ref="AD409" si="1133">IF(AC409="","",AC409*$G$5+$M$5)</f>
        <v>53227.629513344073</v>
      </c>
      <c r="AE409" s="60">
        <f>IF($M$18&gt;($M$3-$M$5)/-($G$3-$G$5),"",IFERROR(IF(AE408+(($M$3-$M$5)/($G$3-$G$5)*-1)/343&gt;$AC$24,MAX($AE$31:AE408),AE408+((($M$3-$M$5)/($G$3-$G$5)*-1))/343),MAX($AE$31:AE408)))</f>
        <v>7.9262166405023811</v>
      </c>
      <c r="AF409" s="61">
        <f t="shared" si="977"/>
        <v>1409.733124019047</v>
      </c>
      <c r="AG409" s="61">
        <f t="shared" ref="AG409" si="1134">IF($M$18&gt;($M$3-$M$5)/-($G$3-$G$5),"",IF(AE409="","",AE409*$G$3+$M$3))</f>
        <v>85368.916797488084</v>
      </c>
    </row>
    <row r="410" spans="1:33" x14ac:dyDescent="0.55000000000000004">
      <c r="A410" s="11"/>
      <c r="B410" s="11"/>
      <c r="C410" s="11"/>
      <c r="D410" s="11"/>
      <c r="E410" s="11"/>
      <c r="F410" s="11"/>
      <c r="G410" s="11"/>
      <c r="H410" s="11"/>
      <c r="I410" s="11"/>
      <c r="J410" s="21"/>
      <c r="K410" s="21"/>
      <c r="L410" s="57"/>
      <c r="M410" s="57"/>
      <c r="N410" s="63"/>
      <c r="O410" s="57"/>
      <c r="P410" s="57"/>
      <c r="Q410" s="58"/>
      <c r="R410" s="57"/>
      <c r="S410" s="57"/>
      <c r="T410" s="11"/>
      <c r="U410" s="11"/>
      <c r="V410" s="11"/>
      <c r="W410" s="11"/>
      <c r="X410" s="11"/>
      <c r="Y410" s="11"/>
      <c r="Z410" s="11"/>
      <c r="AA410" s="11"/>
      <c r="AB410" s="11"/>
      <c r="AC410" s="60">
        <f t="shared" ref="AC410" si="1135">IFERROR(AC409,"")</f>
        <v>14.403453689168009</v>
      </c>
      <c r="AD410" s="61">
        <f t="shared" ref="AD410" si="1136">IF(AC410="","",AC410*$G$3+$M$3)</f>
        <v>52982.731554159953</v>
      </c>
      <c r="AE410" s="60">
        <f t="shared" ref="AE410" si="1137">IFERROR(AE409,"")</f>
        <v>7.9262166405023811</v>
      </c>
      <c r="AF410" s="61">
        <f t="shared" ref="AF410:AG410" si="1138">IF($M$18&gt;($M$3-$M$5)/-($G$3-$G$5),"",IF(AE410="","",$P$21))</f>
        <v>18000</v>
      </c>
      <c r="AG410" s="61">
        <f t="shared" si="1138"/>
        <v>18000</v>
      </c>
    </row>
    <row r="411" spans="1:33" x14ac:dyDescent="0.55000000000000004">
      <c r="A411" s="11"/>
      <c r="B411" s="11"/>
      <c r="C411" s="11"/>
      <c r="D411" s="11"/>
      <c r="E411" s="11"/>
      <c r="F411" s="11"/>
      <c r="G411" s="11"/>
      <c r="H411" s="11"/>
      <c r="I411" s="11"/>
      <c r="J411" s="21"/>
      <c r="K411" s="21"/>
      <c r="L411" s="57"/>
      <c r="M411" s="57"/>
      <c r="N411" s="63"/>
      <c r="O411" s="57"/>
      <c r="P411" s="57"/>
      <c r="Q411" s="58"/>
      <c r="R411" s="57"/>
      <c r="S411" s="57"/>
      <c r="T411" s="11"/>
      <c r="U411" s="11"/>
      <c r="V411" s="11"/>
      <c r="W411" s="11"/>
      <c r="X411" s="11"/>
      <c r="Y411" s="11"/>
      <c r="Z411" s="11"/>
      <c r="AA411" s="11"/>
      <c r="AB411" s="11"/>
      <c r="AC411" s="60">
        <f>IF($M$18&gt;($M$3-$M$5)/-($G$3-$G$5),AC410+($M$18-($M$3-$M$5)/-($G$3-$G$5))/342,IFERROR(IF(AC410+((($M$3-$M$5)/($G$3-$G$5)*-1)-$M$18)/343&gt;($M$3-$M$5)/-($G$3-$G$5),MAX($AC$31:AC410),AC410+((($M$3-$M$5)/($G$3-$G$5)*-1))/343),MAX($AC$31:AC410)))</f>
        <v>14.403453689168009</v>
      </c>
      <c r="AD411" s="61">
        <f t="shared" ref="AD411" si="1139">IF(AC411="","",AC411*$G$5+$M$5)</f>
        <v>53227.629513344073</v>
      </c>
      <c r="AE411" s="60">
        <f>IF($M$18&gt;($M$3-$M$5)/-($G$3-$G$5),"",IFERROR(IF(AE410+(($M$3-$M$5)/($G$3-$G$5)*-1)/343&gt;$AC$24,MAX($AE$31:AE410),AE410+((($M$3-$M$5)/($G$3-$G$5)*-1))/343),MAX($AE$31:AE410)))</f>
        <v>7.9681542946849335</v>
      </c>
      <c r="AF411" s="61">
        <f t="shared" si="977"/>
        <v>1745.234357479465</v>
      </c>
      <c r="AG411" s="61">
        <f t="shared" ref="AG411" si="1140">IF($M$18&gt;($M$3-$M$5)/-($G$3-$G$5),"",IF(AE411="","",AE411*$G$3+$M$3))</f>
        <v>85159.228526575331</v>
      </c>
    </row>
    <row r="412" spans="1:33" x14ac:dyDescent="0.55000000000000004">
      <c r="A412" s="11"/>
      <c r="B412" s="11"/>
      <c r="C412" s="11"/>
      <c r="D412" s="11"/>
      <c r="E412" s="11"/>
      <c r="F412" s="11"/>
      <c r="G412" s="11"/>
      <c r="H412" s="11"/>
      <c r="I412" s="11"/>
      <c r="J412" s="21"/>
      <c r="K412" s="21"/>
      <c r="L412" s="57"/>
      <c r="M412" s="57"/>
      <c r="N412" s="63"/>
      <c r="O412" s="57"/>
      <c r="P412" s="57"/>
      <c r="Q412" s="58"/>
      <c r="R412" s="57"/>
      <c r="S412" s="57"/>
      <c r="T412" s="11"/>
      <c r="U412" s="11"/>
      <c r="V412" s="11"/>
      <c r="W412" s="11"/>
      <c r="X412" s="11"/>
      <c r="Y412" s="11"/>
      <c r="Z412" s="11"/>
      <c r="AA412" s="11"/>
      <c r="AB412" s="11"/>
      <c r="AC412" s="60">
        <f t="shared" ref="AC412" si="1141">IFERROR(AC411,"")</f>
        <v>14.403453689168009</v>
      </c>
      <c r="AD412" s="61">
        <f t="shared" ref="AD412" si="1142">IF(AC412="","",AC412*$G$3+$M$3)</f>
        <v>52982.731554159953</v>
      </c>
      <c r="AE412" s="60">
        <f t="shared" ref="AE412" si="1143">IFERROR(AE411,"")</f>
        <v>7.9681542946849335</v>
      </c>
      <c r="AF412" s="61">
        <f t="shared" ref="AF412:AG412" si="1144">IF($M$18&gt;($M$3-$M$5)/-($G$3-$G$5),"",IF(AE412="","",$P$21))</f>
        <v>18000</v>
      </c>
      <c r="AG412" s="61">
        <f t="shared" si="1144"/>
        <v>18000</v>
      </c>
    </row>
    <row r="413" spans="1:33" x14ac:dyDescent="0.55000000000000004">
      <c r="A413" s="11"/>
      <c r="B413" s="11"/>
      <c r="C413" s="11"/>
      <c r="D413" s="11"/>
      <c r="E413" s="11"/>
      <c r="F413" s="11"/>
      <c r="G413" s="11"/>
      <c r="H413" s="11"/>
      <c r="I413" s="11"/>
      <c r="J413" s="21"/>
      <c r="K413" s="21"/>
      <c r="L413" s="57"/>
      <c r="M413" s="57"/>
      <c r="N413" s="63"/>
      <c r="O413" s="57"/>
      <c r="P413" s="57"/>
      <c r="Q413" s="58"/>
      <c r="R413" s="57"/>
      <c r="S413" s="57"/>
      <c r="T413" s="11"/>
      <c r="U413" s="11"/>
      <c r="V413" s="11"/>
      <c r="W413" s="11"/>
      <c r="X413" s="11"/>
      <c r="Y413" s="11"/>
      <c r="Z413" s="11"/>
      <c r="AA413" s="11"/>
      <c r="AB413" s="11"/>
      <c r="AC413" s="60">
        <f>IF($M$18&gt;($M$3-$M$5)/-($G$3-$G$5),AC412+($M$18-($M$3-$M$5)/-($G$3-$G$5))/342,IFERROR(IF(AC412+((($M$3-$M$5)/($G$3-$G$5)*-1)-$M$18)/343&gt;($M$3-$M$5)/-($G$3-$G$5),MAX($AC$31:AC412),AC412+((($M$3-$M$5)/($G$3-$G$5)*-1))/343),MAX($AC$31:AC412)))</f>
        <v>14.403453689168009</v>
      </c>
      <c r="AD413" s="61">
        <f t="shared" ref="AD413" si="1145">IF(AC413="","",AC413*$G$5+$M$5)</f>
        <v>53227.629513344073</v>
      </c>
      <c r="AE413" s="60">
        <f>IF($M$18&gt;($M$3-$M$5)/-($G$3-$G$5),"",IFERROR(IF(AE412+(($M$3-$M$5)/($G$3-$G$5)*-1)/343&gt;$AC$24,MAX($AE$31:AE412),AE412+((($M$3-$M$5)/($G$3-$G$5)*-1))/343),MAX($AE$31:AE412)))</f>
        <v>8.0100919488674851</v>
      </c>
      <c r="AF413" s="61">
        <f t="shared" si="977"/>
        <v>2080.735590939883</v>
      </c>
      <c r="AG413" s="61">
        <f t="shared" ref="AG413" si="1146">IF($M$18&gt;($M$3-$M$5)/-($G$3-$G$5),"",IF(AE413="","",AE413*$G$3+$M$3))</f>
        <v>84949.540255662578</v>
      </c>
    </row>
    <row r="414" spans="1:33" x14ac:dyDescent="0.55000000000000004">
      <c r="A414" s="11"/>
      <c r="B414" s="11"/>
      <c r="C414" s="11"/>
      <c r="D414" s="11"/>
      <c r="E414" s="11"/>
      <c r="F414" s="11"/>
      <c r="G414" s="11"/>
      <c r="H414" s="11"/>
      <c r="I414" s="11"/>
      <c r="J414" s="21"/>
      <c r="K414" s="21"/>
      <c r="L414" s="57"/>
      <c r="M414" s="57"/>
      <c r="N414" s="63"/>
      <c r="O414" s="57"/>
      <c r="P414" s="57"/>
      <c r="Q414" s="58"/>
      <c r="R414" s="57"/>
      <c r="S414" s="57"/>
      <c r="T414" s="11"/>
      <c r="U414" s="11"/>
      <c r="V414" s="11"/>
      <c r="W414" s="11"/>
      <c r="X414" s="11"/>
      <c r="Y414" s="11"/>
      <c r="Z414" s="11"/>
      <c r="AA414" s="11"/>
      <c r="AB414" s="11"/>
      <c r="AC414" s="60">
        <f t="shared" ref="AC414" si="1147">IFERROR(AC413,"")</f>
        <v>14.403453689168009</v>
      </c>
      <c r="AD414" s="61">
        <f t="shared" ref="AD414" si="1148">IF(AC414="","",AC414*$G$3+$M$3)</f>
        <v>52982.731554159953</v>
      </c>
      <c r="AE414" s="60">
        <f t="shared" ref="AE414" si="1149">IFERROR(AE413,"")</f>
        <v>8.0100919488674851</v>
      </c>
      <c r="AF414" s="61">
        <f t="shared" ref="AF414:AG414" si="1150">IF($M$18&gt;($M$3-$M$5)/-($G$3-$G$5),"",IF(AE414="","",$P$21))</f>
        <v>18000</v>
      </c>
      <c r="AG414" s="61">
        <f t="shared" si="1150"/>
        <v>18000</v>
      </c>
    </row>
    <row r="415" spans="1:33" x14ac:dyDescent="0.55000000000000004">
      <c r="A415" s="11"/>
      <c r="B415" s="11"/>
      <c r="C415" s="11"/>
      <c r="D415" s="11"/>
      <c r="E415" s="11"/>
      <c r="F415" s="11"/>
      <c r="G415" s="11"/>
      <c r="H415" s="11"/>
      <c r="I415" s="11"/>
      <c r="J415" s="21"/>
      <c r="K415" s="21"/>
      <c r="L415" s="57"/>
      <c r="M415" s="57"/>
      <c r="N415" s="63"/>
      <c r="O415" s="57"/>
      <c r="P415" s="57"/>
      <c r="Q415" s="58"/>
      <c r="R415" s="57"/>
      <c r="S415" s="57"/>
      <c r="T415" s="11"/>
      <c r="U415" s="11"/>
      <c r="V415" s="11"/>
      <c r="W415" s="11"/>
      <c r="X415" s="11"/>
      <c r="Y415" s="11"/>
      <c r="Z415" s="11"/>
      <c r="AA415" s="11"/>
      <c r="AB415" s="11"/>
      <c r="AC415" s="60">
        <f>IF($M$18&gt;($M$3-$M$5)/-($G$3-$G$5),AC414+($M$18-($M$3-$M$5)/-($G$3-$G$5))/342,IFERROR(IF(AC414+((($M$3-$M$5)/($G$3-$G$5)*-1)-$M$18)/343&gt;($M$3-$M$5)/-($G$3-$G$5),MAX($AC$31:AC414),AC414+((($M$3-$M$5)/($G$3-$G$5)*-1))/343),MAX($AC$31:AC414)))</f>
        <v>14.403453689168009</v>
      </c>
      <c r="AD415" s="61">
        <f t="shared" ref="AD415" si="1151">IF(AC415="","",AC415*$G$5+$M$5)</f>
        <v>53227.629513344073</v>
      </c>
      <c r="AE415" s="60">
        <f>IF($M$18&gt;($M$3-$M$5)/-($G$3-$G$5),"",IFERROR(IF(AE414+(($M$3-$M$5)/($G$3-$G$5)*-1)/343&gt;$AC$24,MAX($AE$31:AE414),AE414+((($M$3-$M$5)/($G$3-$G$5)*-1))/343),MAX($AE$31:AE414)))</f>
        <v>8.0520296030500376</v>
      </c>
      <c r="AF415" s="61">
        <f t="shared" si="977"/>
        <v>2416.236824400301</v>
      </c>
      <c r="AG415" s="61">
        <f t="shared" ref="AG415" si="1152">IF($M$18&gt;($M$3-$M$5)/-($G$3-$G$5),"",IF(AE415="","",AE415*$G$3+$M$3))</f>
        <v>84739.85198474981</v>
      </c>
    </row>
    <row r="416" spans="1:33" x14ac:dyDescent="0.55000000000000004">
      <c r="A416" s="11"/>
      <c r="B416" s="11"/>
      <c r="C416" s="11"/>
      <c r="D416" s="11"/>
      <c r="E416" s="11"/>
      <c r="F416" s="11"/>
      <c r="G416" s="11"/>
      <c r="H416" s="11"/>
      <c r="I416" s="11"/>
      <c r="J416" s="21"/>
      <c r="K416" s="21"/>
      <c r="L416" s="57"/>
      <c r="M416" s="57"/>
      <c r="N416" s="63"/>
      <c r="O416" s="57"/>
      <c r="P416" s="57"/>
      <c r="Q416" s="58"/>
      <c r="R416" s="57"/>
      <c r="S416" s="57"/>
      <c r="T416" s="11"/>
      <c r="U416" s="11"/>
      <c r="V416" s="11"/>
      <c r="W416" s="11"/>
      <c r="X416" s="11"/>
      <c r="Y416" s="11"/>
      <c r="Z416" s="11"/>
      <c r="AA416" s="11"/>
      <c r="AB416" s="11"/>
      <c r="AC416" s="60">
        <f t="shared" ref="AC416" si="1153">IFERROR(AC415,"")</f>
        <v>14.403453689168009</v>
      </c>
      <c r="AD416" s="61">
        <f t="shared" ref="AD416" si="1154">IF(AC416="","",AC416*$G$3+$M$3)</f>
        <v>52982.731554159953</v>
      </c>
      <c r="AE416" s="60">
        <f t="shared" ref="AE416" si="1155">IFERROR(AE415,"")</f>
        <v>8.0520296030500376</v>
      </c>
      <c r="AF416" s="61">
        <f t="shared" ref="AF416:AG416" si="1156">IF($M$18&gt;($M$3-$M$5)/-($G$3-$G$5),"",IF(AE416="","",$P$21))</f>
        <v>18000</v>
      </c>
      <c r="AG416" s="61">
        <f t="shared" si="1156"/>
        <v>18000</v>
      </c>
    </row>
    <row r="417" spans="1:33" x14ac:dyDescent="0.55000000000000004">
      <c r="A417" s="11"/>
      <c r="B417" s="11"/>
      <c r="C417" s="11"/>
      <c r="D417" s="11"/>
      <c r="E417" s="11"/>
      <c r="F417" s="11"/>
      <c r="G417" s="11"/>
      <c r="H417" s="11"/>
      <c r="I417" s="11"/>
      <c r="J417" s="21"/>
      <c r="K417" s="21"/>
      <c r="L417" s="57"/>
      <c r="M417" s="57"/>
      <c r="N417" s="63"/>
      <c r="O417" s="57"/>
      <c r="P417" s="57"/>
      <c r="Q417" s="58"/>
      <c r="R417" s="57"/>
      <c r="S417" s="57"/>
      <c r="T417" s="11"/>
      <c r="U417" s="11"/>
      <c r="V417" s="11"/>
      <c r="W417" s="11"/>
      <c r="X417" s="11"/>
      <c r="Y417" s="11"/>
      <c r="Z417" s="11"/>
      <c r="AA417" s="11"/>
      <c r="AB417" s="11"/>
      <c r="AC417" s="60">
        <f>IF($M$18&gt;($M$3-$M$5)/-($G$3-$G$5),AC416+($M$18-($M$3-$M$5)/-($G$3-$G$5))/342,IFERROR(IF(AC416+((($M$3-$M$5)/($G$3-$G$5)*-1)-$M$18)/343&gt;($M$3-$M$5)/-($G$3-$G$5),MAX($AC$31:AC416),AC416+((($M$3-$M$5)/($G$3-$G$5)*-1))/343),MAX($AC$31:AC416)))</f>
        <v>14.403453689168009</v>
      </c>
      <c r="AD417" s="61">
        <f t="shared" ref="AD417" si="1157">IF(AC417="","",AC417*$G$5+$M$5)</f>
        <v>53227.629513344073</v>
      </c>
      <c r="AE417" s="60">
        <f>IF($M$18&gt;($M$3-$M$5)/-($G$3-$G$5),"",IFERROR(IF(AE416+(($M$3-$M$5)/($G$3-$G$5)*-1)/343&gt;$AC$24,MAX($AE$31:AE416),AE416+((($M$3-$M$5)/($G$3-$G$5)*-1))/343),MAX($AE$31:AE416)))</f>
        <v>8.09396725723259</v>
      </c>
      <c r="AF417" s="61">
        <f t="shared" si="977"/>
        <v>2751.738057860719</v>
      </c>
      <c r="AG417" s="61">
        <f t="shared" ref="AG417" si="1158">IF($M$18&gt;($M$3-$M$5)/-($G$3-$G$5),"",IF(AE417="","",AE417*$G$3+$M$3))</f>
        <v>84530.163713837042</v>
      </c>
    </row>
    <row r="418" spans="1:33" x14ac:dyDescent="0.55000000000000004">
      <c r="A418" s="11"/>
      <c r="B418" s="11"/>
      <c r="C418" s="11"/>
      <c r="D418" s="11"/>
      <c r="E418" s="11"/>
      <c r="F418" s="11"/>
      <c r="G418" s="11"/>
      <c r="H418" s="11"/>
      <c r="I418" s="11"/>
      <c r="J418" s="21"/>
      <c r="K418" s="21"/>
      <c r="L418" s="57"/>
      <c r="M418" s="57"/>
      <c r="N418" s="63"/>
      <c r="O418" s="57"/>
      <c r="P418" s="57"/>
      <c r="Q418" s="58"/>
      <c r="R418" s="57"/>
      <c r="S418" s="57"/>
      <c r="T418" s="11"/>
      <c r="U418" s="11"/>
      <c r="V418" s="11"/>
      <c r="W418" s="11"/>
      <c r="X418" s="11"/>
      <c r="Y418" s="11"/>
      <c r="Z418" s="11"/>
      <c r="AA418" s="11"/>
      <c r="AB418" s="11"/>
      <c r="AC418" s="60">
        <f t="shared" ref="AC418" si="1159">IFERROR(AC417,"")</f>
        <v>14.403453689168009</v>
      </c>
      <c r="AD418" s="61">
        <f t="shared" ref="AD418" si="1160">IF(AC418="","",AC418*$G$3+$M$3)</f>
        <v>52982.731554159953</v>
      </c>
      <c r="AE418" s="60">
        <f t="shared" ref="AE418" si="1161">IFERROR(AE417,"")</f>
        <v>8.09396725723259</v>
      </c>
      <c r="AF418" s="61">
        <f t="shared" ref="AF418:AG418" si="1162">IF($M$18&gt;($M$3-$M$5)/-($G$3-$G$5),"",IF(AE418="","",$P$21))</f>
        <v>18000</v>
      </c>
      <c r="AG418" s="61">
        <f t="shared" si="1162"/>
        <v>18000</v>
      </c>
    </row>
    <row r="419" spans="1:33" x14ac:dyDescent="0.55000000000000004">
      <c r="A419" s="11"/>
      <c r="B419" s="11"/>
      <c r="C419" s="11"/>
      <c r="D419" s="11"/>
      <c r="E419" s="11"/>
      <c r="F419" s="11"/>
      <c r="G419" s="11"/>
      <c r="H419" s="11"/>
      <c r="I419" s="11"/>
      <c r="J419" s="21"/>
      <c r="K419" s="21"/>
      <c r="L419" s="57"/>
      <c r="M419" s="57"/>
      <c r="N419" s="63"/>
      <c r="O419" s="57"/>
      <c r="P419" s="57"/>
      <c r="Q419" s="58"/>
      <c r="R419" s="57"/>
      <c r="S419" s="57"/>
      <c r="T419" s="11"/>
      <c r="U419" s="11"/>
      <c r="V419" s="11"/>
      <c r="W419" s="11"/>
      <c r="X419" s="11"/>
      <c r="Y419" s="11"/>
      <c r="Z419" s="11"/>
      <c r="AA419" s="11"/>
      <c r="AB419" s="11"/>
      <c r="AC419" s="60">
        <f>IF($M$18&gt;($M$3-$M$5)/-($G$3-$G$5),AC418+($M$18-($M$3-$M$5)/-($G$3-$G$5))/342,IFERROR(IF(AC418+((($M$3-$M$5)/($G$3-$G$5)*-1)-$M$18)/343&gt;($M$3-$M$5)/-($G$3-$G$5),MAX($AC$31:AC418),AC418+((($M$3-$M$5)/($G$3-$G$5)*-1))/343),MAX($AC$31:AC418)))</f>
        <v>14.403453689168009</v>
      </c>
      <c r="AD419" s="61">
        <f t="shared" ref="AD419" si="1163">IF(AC419="","",AC419*$G$5+$M$5)</f>
        <v>53227.629513344073</v>
      </c>
      <c r="AE419" s="60">
        <f>IF($M$18&gt;($M$3-$M$5)/-($G$3-$G$5),"",IFERROR(IF(AE418+(($M$3-$M$5)/($G$3-$G$5)*-1)/343&gt;$AC$24,MAX($AE$31:AE418),AE418+((($M$3-$M$5)/($G$3-$G$5)*-1))/343),MAX($AE$31:AE418)))</f>
        <v>8.1359049114151425</v>
      </c>
      <c r="AF419" s="61">
        <f t="shared" si="977"/>
        <v>3087.239291321137</v>
      </c>
      <c r="AG419" s="61">
        <f t="shared" ref="AG419" si="1164">IF($M$18&gt;($M$3-$M$5)/-($G$3-$G$5),"",IF(AE419="","",AE419*$G$3+$M$3))</f>
        <v>84320.475442924289</v>
      </c>
    </row>
    <row r="420" spans="1:33" x14ac:dyDescent="0.55000000000000004">
      <c r="A420" s="11"/>
      <c r="B420" s="11"/>
      <c r="C420" s="11"/>
      <c r="D420" s="11"/>
      <c r="E420" s="11"/>
      <c r="F420" s="11"/>
      <c r="G420" s="11"/>
      <c r="H420" s="11"/>
      <c r="I420" s="11"/>
      <c r="J420" s="21"/>
      <c r="K420" s="21"/>
      <c r="L420" s="57"/>
      <c r="M420" s="57"/>
      <c r="N420" s="63"/>
      <c r="O420" s="57"/>
      <c r="P420" s="57"/>
      <c r="Q420" s="58"/>
      <c r="R420" s="57"/>
      <c r="S420" s="57"/>
      <c r="T420" s="11"/>
      <c r="U420" s="11"/>
      <c r="V420" s="11"/>
      <c r="W420" s="11"/>
      <c r="X420" s="11"/>
      <c r="Y420" s="11"/>
      <c r="Z420" s="11"/>
      <c r="AA420" s="11"/>
      <c r="AB420" s="11"/>
      <c r="AC420" s="60">
        <f t="shared" ref="AC420" si="1165">IFERROR(AC419,"")</f>
        <v>14.403453689168009</v>
      </c>
      <c r="AD420" s="61">
        <f t="shared" ref="AD420" si="1166">IF(AC420="","",AC420*$G$3+$M$3)</f>
        <v>52982.731554159953</v>
      </c>
      <c r="AE420" s="60">
        <f t="shared" ref="AE420" si="1167">IFERROR(AE419,"")</f>
        <v>8.1359049114151425</v>
      </c>
      <c r="AF420" s="61">
        <f t="shared" ref="AF420:AG420" si="1168">IF($M$18&gt;($M$3-$M$5)/-($G$3-$G$5),"",IF(AE420="","",$P$21))</f>
        <v>18000</v>
      </c>
      <c r="AG420" s="61">
        <f t="shared" si="1168"/>
        <v>18000</v>
      </c>
    </row>
    <row r="421" spans="1:33" x14ac:dyDescent="0.55000000000000004">
      <c r="A421" s="11"/>
      <c r="B421" s="11"/>
      <c r="C421" s="11"/>
      <c r="D421" s="11"/>
      <c r="E421" s="11"/>
      <c r="F421" s="11"/>
      <c r="G421" s="11"/>
      <c r="H421" s="11"/>
      <c r="I421" s="11"/>
      <c r="J421" s="21"/>
      <c r="K421" s="21"/>
      <c r="L421" s="57"/>
      <c r="M421" s="57"/>
      <c r="N421" s="63"/>
      <c r="O421" s="57"/>
      <c r="P421" s="57"/>
      <c r="Q421" s="58"/>
      <c r="R421" s="57"/>
      <c r="S421" s="57"/>
      <c r="T421" s="11"/>
      <c r="U421" s="11"/>
      <c r="V421" s="11"/>
      <c r="W421" s="11"/>
      <c r="X421" s="11"/>
      <c r="Y421" s="11"/>
      <c r="Z421" s="11"/>
      <c r="AA421" s="11"/>
      <c r="AB421" s="11"/>
      <c r="AC421" s="60">
        <f>IF($M$18&gt;($M$3-$M$5)/-($G$3-$G$5),AC420+($M$18-($M$3-$M$5)/-($G$3-$G$5))/342,IFERROR(IF(AC420+((($M$3-$M$5)/($G$3-$G$5)*-1)-$M$18)/343&gt;($M$3-$M$5)/-($G$3-$G$5),MAX($AC$31:AC420),AC420+((($M$3-$M$5)/($G$3-$G$5)*-1))/343),MAX($AC$31:AC420)))</f>
        <v>14.403453689168009</v>
      </c>
      <c r="AD421" s="61">
        <f t="shared" ref="AD421" si="1169">IF(AC421="","",AC421*$G$5+$M$5)</f>
        <v>53227.629513344073</v>
      </c>
      <c r="AE421" s="60">
        <f>IF($M$18&gt;($M$3-$M$5)/-($G$3-$G$5),"",IFERROR(IF(AE420+(($M$3-$M$5)/($G$3-$G$5)*-1)/343&gt;$AC$24,MAX($AE$31:AE420),AE420+((($M$3-$M$5)/($G$3-$G$5)*-1))/343),MAX($AE$31:AE420)))</f>
        <v>8.177842565597695</v>
      </c>
      <c r="AF421" s="61">
        <f t="shared" ref="AF421:AF483" si="1170">IF($M$18&gt;($M$3-$M$5)/-($G$3-$G$5),"",IF(AE421="","",AE421*$G$5+$M$5))</f>
        <v>3422.7405247815623</v>
      </c>
      <c r="AG421" s="61">
        <f t="shared" ref="AG421" si="1171">IF($M$18&gt;($M$3-$M$5)/-($G$3-$G$5),"",IF(AE421="","",AE421*$G$3+$M$3))</f>
        <v>84110.787172011522</v>
      </c>
    </row>
    <row r="422" spans="1:33" x14ac:dyDescent="0.55000000000000004">
      <c r="A422" s="11"/>
      <c r="B422" s="11"/>
      <c r="C422" s="11"/>
      <c r="D422" s="11"/>
      <c r="E422" s="11"/>
      <c r="F422" s="11"/>
      <c r="G422" s="11"/>
      <c r="H422" s="11"/>
      <c r="I422" s="11"/>
      <c r="J422" s="21"/>
      <c r="K422" s="21"/>
      <c r="L422" s="57"/>
      <c r="M422" s="57"/>
      <c r="N422" s="63"/>
      <c r="O422" s="57"/>
      <c r="P422" s="57"/>
      <c r="Q422" s="58"/>
      <c r="R422" s="57"/>
      <c r="S422" s="57"/>
      <c r="T422" s="11"/>
      <c r="U422" s="11"/>
      <c r="V422" s="11"/>
      <c r="W422" s="11"/>
      <c r="X422" s="11"/>
      <c r="Y422" s="11"/>
      <c r="Z422" s="11"/>
      <c r="AA422" s="11"/>
      <c r="AB422" s="11"/>
      <c r="AC422" s="60">
        <f t="shared" ref="AC422" si="1172">IFERROR(AC421,"")</f>
        <v>14.403453689168009</v>
      </c>
      <c r="AD422" s="61">
        <f t="shared" ref="AD422" si="1173">IF(AC422="","",AC422*$G$3+$M$3)</f>
        <v>52982.731554159953</v>
      </c>
      <c r="AE422" s="60">
        <f t="shared" ref="AE422" si="1174">IFERROR(AE421,"")</f>
        <v>8.177842565597695</v>
      </c>
      <c r="AF422" s="61">
        <f t="shared" ref="AF422:AG422" si="1175">IF($M$18&gt;($M$3-$M$5)/-($G$3-$G$5),"",IF(AE422="","",$P$21))</f>
        <v>18000</v>
      </c>
      <c r="AG422" s="61">
        <f t="shared" si="1175"/>
        <v>18000</v>
      </c>
    </row>
    <row r="423" spans="1:33" x14ac:dyDescent="0.55000000000000004">
      <c r="A423" s="11"/>
      <c r="B423" s="11"/>
      <c r="C423" s="11"/>
      <c r="D423" s="11"/>
      <c r="E423" s="11"/>
      <c r="F423" s="11"/>
      <c r="G423" s="11"/>
      <c r="H423" s="11"/>
      <c r="I423" s="11"/>
      <c r="J423" s="21"/>
      <c r="K423" s="21"/>
      <c r="L423" s="57"/>
      <c r="M423" s="57"/>
      <c r="N423" s="63"/>
      <c r="O423" s="57"/>
      <c r="P423" s="57"/>
      <c r="Q423" s="58"/>
      <c r="R423" s="57"/>
      <c r="S423" s="57"/>
      <c r="T423" s="11"/>
      <c r="U423" s="11"/>
      <c r="V423" s="11"/>
      <c r="W423" s="11"/>
      <c r="X423" s="11"/>
      <c r="Y423" s="11"/>
      <c r="Z423" s="11"/>
      <c r="AA423" s="11"/>
      <c r="AB423" s="11"/>
      <c r="AC423" s="60">
        <f>IF($M$18&gt;($M$3-$M$5)/-($G$3-$G$5),AC422+($M$18-($M$3-$M$5)/-($G$3-$G$5))/342,IFERROR(IF(AC422+((($M$3-$M$5)/($G$3-$G$5)*-1)-$M$18)/343&gt;($M$3-$M$5)/-($G$3-$G$5),MAX($AC$31:AC422),AC422+((($M$3-$M$5)/($G$3-$G$5)*-1))/343),MAX($AC$31:AC422)))</f>
        <v>14.403453689168009</v>
      </c>
      <c r="AD423" s="61">
        <f t="shared" ref="AD423" si="1176">IF(AC423="","",AC423*$G$5+$M$5)</f>
        <v>53227.629513344073</v>
      </c>
      <c r="AE423" s="60">
        <f>IF($M$18&gt;($M$3-$M$5)/-($G$3-$G$5),"",IFERROR(IF(AE422+(($M$3-$M$5)/($G$3-$G$5)*-1)/343&gt;$AC$24,MAX($AE$31:AE422),AE422+((($M$3-$M$5)/($G$3-$G$5)*-1))/343),MAX($AE$31:AE422)))</f>
        <v>8.2197802197802474</v>
      </c>
      <c r="AF423" s="61">
        <f t="shared" si="1170"/>
        <v>3758.241758241973</v>
      </c>
      <c r="AG423" s="61">
        <f t="shared" ref="AG423" si="1177">IF($M$18&gt;($M$3-$M$5)/-($G$3-$G$5),"",IF(AE423="","",AE423*$G$3+$M$3))</f>
        <v>83901.098901098769</v>
      </c>
    </row>
    <row r="424" spans="1:33" x14ac:dyDescent="0.55000000000000004">
      <c r="A424" s="11"/>
      <c r="B424" s="11"/>
      <c r="C424" s="11"/>
      <c r="D424" s="11"/>
      <c r="E424" s="11"/>
      <c r="F424" s="11"/>
      <c r="G424" s="11"/>
      <c r="H424" s="11"/>
      <c r="I424" s="11"/>
      <c r="J424" s="21"/>
      <c r="K424" s="21"/>
      <c r="L424" s="57"/>
      <c r="M424" s="57"/>
      <c r="N424" s="63"/>
      <c r="O424" s="57"/>
      <c r="P424" s="57"/>
      <c r="Q424" s="58"/>
      <c r="R424" s="57"/>
      <c r="S424" s="57"/>
      <c r="T424" s="11"/>
      <c r="U424" s="11"/>
      <c r="V424" s="11"/>
      <c r="W424" s="11"/>
      <c r="X424" s="11"/>
      <c r="Y424" s="11"/>
      <c r="Z424" s="11"/>
      <c r="AA424" s="11"/>
      <c r="AB424" s="11"/>
      <c r="AC424" s="60">
        <f t="shared" ref="AC424" si="1178">IFERROR(AC423,"")</f>
        <v>14.403453689168009</v>
      </c>
      <c r="AD424" s="61">
        <f t="shared" ref="AD424" si="1179">IF(AC424="","",AC424*$G$3+$M$3)</f>
        <v>52982.731554159953</v>
      </c>
      <c r="AE424" s="60">
        <f t="shared" ref="AE424" si="1180">IFERROR(AE423,"")</f>
        <v>8.2197802197802474</v>
      </c>
      <c r="AF424" s="61">
        <f t="shared" ref="AF424:AG424" si="1181">IF($M$18&gt;($M$3-$M$5)/-($G$3-$G$5),"",IF(AE424="","",$P$21))</f>
        <v>18000</v>
      </c>
      <c r="AG424" s="61">
        <f t="shared" si="1181"/>
        <v>18000</v>
      </c>
    </row>
    <row r="425" spans="1:33" x14ac:dyDescent="0.55000000000000004">
      <c r="A425" s="11"/>
      <c r="B425" s="11"/>
      <c r="C425" s="11"/>
      <c r="D425" s="11"/>
      <c r="E425" s="11"/>
      <c r="F425" s="11"/>
      <c r="G425" s="11"/>
      <c r="H425" s="11"/>
      <c r="I425" s="11"/>
      <c r="J425" s="21"/>
      <c r="K425" s="21"/>
      <c r="L425" s="57"/>
      <c r="M425" s="57"/>
      <c r="N425" s="63"/>
      <c r="O425" s="57"/>
      <c r="P425" s="57"/>
      <c r="Q425" s="58"/>
      <c r="R425" s="57"/>
      <c r="S425" s="57"/>
      <c r="T425" s="11"/>
      <c r="U425" s="11"/>
      <c r="V425" s="11"/>
      <c r="W425" s="11"/>
      <c r="X425" s="11"/>
      <c r="Y425" s="11"/>
      <c r="Z425" s="11"/>
      <c r="AA425" s="11"/>
      <c r="AB425" s="11"/>
      <c r="AC425" s="60">
        <f>IF($M$18&gt;($M$3-$M$5)/-($G$3-$G$5),AC424+($M$18-($M$3-$M$5)/-($G$3-$G$5))/342,IFERROR(IF(AC424+((($M$3-$M$5)/($G$3-$G$5)*-1)-$M$18)/343&gt;($M$3-$M$5)/-($G$3-$G$5),MAX($AC$31:AC424),AC424+((($M$3-$M$5)/($G$3-$G$5)*-1))/343),MAX($AC$31:AC424)))</f>
        <v>14.403453689168009</v>
      </c>
      <c r="AD425" s="61">
        <f t="shared" ref="AD425" si="1182">IF(AC425="","",AC425*$G$5+$M$5)</f>
        <v>53227.629513344073</v>
      </c>
      <c r="AE425" s="60">
        <f>IF($M$18&gt;($M$3-$M$5)/-($G$3-$G$5),"",IFERROR(IF(AE424+(($M$3-$M$5)/($G$3-$G$5)*-1)/343&gt;$AC$24,MAX($AE$31:AE424),AE424+((($M$3-$M$5)/($G$3-$G$5)*-1))/343),MAX($AE$31:AE424)))</f>
        <v>8.2617178739627999</v>
      </c>
      <c r="AF425" s="61">
        <f t="shared" si="1170"/>
        <v>4093.7429917023983</v>
      </c>
      <c r="AG425" s="61">
        <f t="shared" ref="AG425" si="1183">IF($M$18&gt;($M$3-$M$5)/-($G$3-$G$5),"",IF(AE425="","",AE425*$G$3+$M$3))</f>
        <v>83691.410630186001</v>
      </c>
    </row>
    <row r="426" spans="1:33" x14ac:dyDescent="0.55000000000000004">
      <c r="A426" s="11"/>
      <c r="B426" s="11"/>
      <c r="C426" s="11"/>
      <c r="D426" s="11"/>
      <c r="E426" s="11"/>
      <c r="F426" s="11"/>
      <c r="G426" s="11"/>
      <c r="H426" s="11"/>
      <c r="I426" s="11"/>
      <c r="J426" s="21"/>
      <c r="K426" s="21"/>
      <c r="L426" s="57"/>
      <c r="M426" s="57"/>
      <c r="N426" s="63"/>
      <c r="O426" s="57"/>
      <c r="P426" s="57"/>
      <c r="Q426" s="58"/>
      <c r="R426" s="57"/>
      <c r="S426" s="57"/>
      <c r="T426" s="11"/>
      <c r="U426" s="11"/>
      <c r="V426" s="11"/>
      <c r="W426" s="11"/>
      <c r="X426" s="11"/>
      <c r="Y426" s="11"/>
      <c r="Z426" s="11"/>
      <c r="AA426" s="11"/>
      <c r="AB426" s="11"/>
      <c r="AC426" s="60">
        <f t="shared" ref="AC426" si="1184">IFERROR(AC425,"")</f>
        <v>14.403453689168009</v>
      </c>
      <c r="AD426" s="61">
        <f t="shared" ref="AD426" si="1185">IF(AC426="","",AC426*$G$3+$M$3)</f>
        <v>52982.731554159953</v>
      </c>
      <c r="AE426" s="60">
        <f t="shared" ref="AE426" si="1186">IFERROR(AE425,"")</f>
        <v>8.2617178739627999</v>
      </c>
      <c r="AF426" s="61">
        <f t="shared" ref="AF426:AG426" si="1187">IF($M$18&gt;($M$3-$M$5)/-($G$3-$G$5),"",IF(AE426="","",$P$21))</f>
        <v>18000</v>
      </c>
      <c r="AG426" s="61">
        <f t="shared" si="1187"/>
        <v>18000</v>
      </c>
    </row>
    <row r="427" spans="1:33" x14ac:dyDescent="0.55000000000000004">
      <c r="A427" s="11"/>
      <c r="B427" s="11"/>
      <c r="C427" s="11"/>
      <c r="D427" s="11"/>
      <c r="E427" s="11"/>
      <c r="F427" s="11"/>
      <c r="G427" s="11"/>
      <c r="H427" s="11"/>
      <c r="I427" s="11"/>
      <c r="J427" s="21"/>
      <c r="K427" s="21"/>
      <c r="L427" s="57"/>
      <c r="M427" s="57"/>
      <c r="N427" s="63"/>
      <c r="O427" s="57"/>
      <c r="P427" s="57"/>
      <c r="Q427" s="58"/>
      <c r="R427" s="57"/>
      <c r="S427" s="57"/>
      <c r="T427" s="11"/>
      <c r="U427" s="11"/>
      <c r="V427" s="11"/>
      <c r="W427" s="11"/>
      <c r="X427" s="11"/>
      <c r="Y427" s="11"/>
      <c r="Z427" s="11"/>
      <c r="AA427" s="11"/>
      <c r="AB427" s="11"/>
      <c r="AC427" s="60">
        <f>IF($M$18&gt;($M$3-$M$5)/-($G$3-$G$5),AC426+($M$18-($M$3-$M$5)/-($G$3-$G$5))/342,IFERROR(IF(AC426+((($M$3-$M$5)/($G$3-$G$5)*-1)-$M$18)/343&gt;($M$3-$M$5)/-($G$3-$G$5),MAX($AC$31:AC426),AC426+((($M$3-$M$5)/($G$3-$G$5)*-1))/343),MAX($AC$31:AC426)))</f>
        <v>14.403453689168009</v>
      </c>
      <c r="AD427" s="61">
        <f t="shared" ref="AD427" si="1188">IF(AC427="","",AC427*$G$5+$M$5)</f>
        <v>53227.629513344073</v>
      </c>
      <c r="AE427" s="60">
        <f>IF($M$18&gt;($M$3-$M$5)/-($G$3-$G$5),"",IFERROR(IF(AE426+(($M$3-$M$5)/($G$3-$G$5)*-1)/343&gt;$AC$24,MAX($AE$31:AE426),AE426+((($M$3-$M$5)/($G$3-$G$5)*-1))/343),MAX($AE$31:AE426)))</f>
        <v>8.3036555281453523</v>
      </c>
      <c r="AF427" s="61">
        <f t="shared" si="1170"/>
        <v>4429.2442251628236</v>
      </c>
      <c r="AG427" s="61">
        <f t="shared" ref="AG427" si="1189">IF($M$18&gt;($M$3-$M$5)/-($G$3-$G$5),"",IF(AE427="","",AE427*$G$3+$M$3))</f>
        <v>83481.722359273233</v>
      </c>
    </row>
    <row r="428" spans="1:33" x14ac:dyDescent="0.55000000000000004">
      <c r="A428" s="11"/>
      <c r="B428" s="11"/>
      <c r="C428" s="11"/>
      <c r="D428" s="11"/>
      <c r="E428" s="11"/>
      <c r="F428" s="11"/>
      <c r="G428" s="11"/>
      <c r="H428" s="11"/>
      <c r="I428" s="11"/>
      <c r="J428" s="21"/>
      <c r="K428" s="21"/>
      <c r="L428" s="57"/>
      <c r="M428" s="57"/>
      <c r="N428" s="63"/>
      <c r="O428" s="57"/>
      <c r="P428" s="57"/>
      <c r="Q428" s="58"/>
      <c r="R428" s="57"/>
      <c r="S428" s="57"/>
      <c r="T428" s="11"/>
      <c r="U428" s="11"/>
      <c r="V428" s="11"/>
      <c r="W428" s="11"/>
      <c r="X428" s="11"/>
      <c r="Y428" s="11"/>
      <c r="Z428" s="11"/>
      <c r="AA428" s="11"/>
      <c r="AB428" s="11"/>
      <c r="AC428" s="60">
        <f t="shared" ref="AC428" si="1190">IFERROR(AC427,"")</f>
        <v>14.403453689168009</v>
      </c>
      <c r="AD428" s="61">
        <f t="shared" ref="AD428" si="1191">IF(AC428="","",AC428*$G$3+$M$3)</f>
        <v>52982.731554159953</v>
      </c>
      <c r="AE428" s="60">
        <f t="shared" ref="AE428" si="1192">IFERROR(AE427,"")</f>
        <v>8.3036555281453523</v>
      </c>
      <c r="AF428" s="61">
        <f t="shared" ref="AF428:AG428" si="1193">IF($M$18&gt;($M$3-$M$5)/-($G$3-$G$5),"",IF(AE428="","",$P$21))</f>
        <v>18000</v>
      </c>
      <c r="AG428" s="61">
        <f t="shared" si="1193"/>
        <v>18000</v>
      </c>
    </row>
    <row r="429" spans="1:33" x14ac:dyDescent="0.55000000000000004">
      <c r="A429" s="11"/>
      <c r="B429" s="11"/>
      <c r="C429" s="11"/>
      <c r="D429" s="11"/>
      <c r="E429" s="11"/>
      <c r="F429" s="11"/>
      <c r="G429" s="11"/>
      <c r="H429" s="11"/>
      <c r="I429" s="11"/>
      <c r="J429" s="21"/>
      <c r="K429" s="21"/>
      <c r="L429" s="57"/>
      <c r="M429" s="57"/>
      <c r="N429" s="63"/>
      <c r="O429" s="57"/>
      <c r="P429" s="57"/>
      <c r="Q429" s="58"/>
      <c r="R429" s="57"/>
      <c r="S429" s="57"/>
      <c r="T429" s="11"/>
      <c r="U429" s="11"/>
      <c r="V429" s="11"/>
      <c r="W429" s="11"/>
      <c r="X429" s="11"/>
      <c r="Y429" s="11"/>
      <c r="Z429" s="11"/>
      <c r="AA429" s="11"/>
      <c r="AB429" s="11"/>
      <c r="AC429" s="60">
        <f>IF($M$18&gt;($M$3-$M$5)/-($G$3-$G$5),AC428+($M$18-($M$3-$M$5)/-($G$3-$G$5))/342,IFERROR(IF(AC428+((($M$3-$M$5)/($G$3-$G$5)*-1)-$M$18)/343&gt;($M$3-$M$5)/-($G$3-$G$5),MAX($AC$31:AC428),AC428+((($M$3-$M$5)/($G$3-$G$5)*-1))/343),MAX($AC$31:AC428)))</f>
        <v>14.403453689168009</v>
      </c>
      <c r="AD429" s="61">
        <f t="shared" ref="AD429" si="1194">IF(AC429="","",AC429*$G$5+$M$5)</f>
        <v>53227.629513344073</v>
      </c>
      <c r="AE429" s="60">
        <f>IF($M$18&gt;($M$3-$M$5)/-($G$3-$G$5),"",IFERROR(IF(AE428+(($M$3-$M$5)/($G$3-$G$5)*-1)/343&gt;$AC$24,MAX($AE$31:AE428),AE428+((($M$3-$M$5)/($G$3-$G$5)*-1))/343),MAX($AE$31:AE428)))</f>
        <v>8.3455931823279048</v>
      </c>
      <c r="AF429" s="61">
        <f t="shared" si="1170"/>
        <v>4764.7454586232343</v>
      </c>
      <c r="AG429" s="61">
        <f t="shared" ref="AG429" si="1195">IF($M$18&gt;($M$3-$M$5)/-($G$3-$G$5),"",IF(AE429="","",AE429*$G$3+$M$3))</f>
        <v>83272.034088360466</v>
      </c>
    </row>
    <row r="430" spans="1:33" x14ac:dyDescent="0.55000000000000004">
      <c r="A430" s="11"/>
      <c r="B430" s="11"/>
      <c r="C430" s="11"/>
      <c r="D430" s="11"/>
      <c r="E430" s="11"/>
      <c r="F430" s="11"/>
      <c r="G430" s="11"/>
      <c r="H430" s="11"/>
      <c r="I430" s="11"/>
      <c r="J430" s="21"/>
      <c r="K430" s="21"/>
      <c r="L430" s="57"/>
      <c r="M430" s="57"/>
      <c r="N430" s="63"/>
      <c r="O430" s="57"/>
      <c r="P430" s="57"/>
      <c r="Q430" s="58"/>
      <c r="R430" s="57"/>
      <c r="S430" s="57"/>
      <c r="T430" s="11"/>
      <c r="U430" s="11"/>
      <c r="V430" s="11"/>
      <c r="W430" s="11"/>
      <c r="X430" s="11"/>
      <c r="Y430" s="11"/>
      <c r="Z430" s="11"/>
      <c r="AA430" s="11"/>
      <c r="AB430" s="11"/>
      <c r="AC430" s="60">
        <f t="shared" ref="AC430" si="1196">IFERROR(AC429,"")</f>
        <v>14.403453689168009</v>
      </c>
      <c r="AD430" s="61">
        <f t="shared" ref="AD430" si="1197">IF(AC430="","",AC430*$G$3+$M$3)</f>
        <v>52982.731554159953</v>
      </c>
      <c r="AE430" s="60">
        <f t="shared" ref="AE430" si="1198">IFERROR(AE429,"")</f>
        <v>8.3455931823279048</v>
      </c>
      <c r="AF430" s="61">
        <f t="shared" ref="AF430:AG430" si="1199">IF($M$18&gt;($M$3-$M$5)/-($G$3-$G$5),"",IF(AE430="","",$P$21))</f>
        <v>18000</v>
      </c>
      <c r="AG430" s="61">
        <f t="shared" si="1199"/>
        <v>18000</v>
      </c>
    </row>
    <row r="431" spans="1:33" x14ac:dyDescent="0.55000000000000004">
      <c r="A431" s="11"/>
      <c r="B431" s="11"/>
      <c r="C431" s="11"/>
      <c r="D431" s="11"/>
      <c r="E431" s="11"/>
      <c r="F431" s="11"/>
      <c r="G431" s="11"/>
      <c r="H431" s="11"/>
      <c r="I431" s="11"/>
      <c r="J431" s="21"/>
      <c r="K431" s="21"/>
      <c r="L431" s="57"/>
      <c r="M431" s="57"/>
      <c r="N431" s="63"/>
      <c r="O431" s="57"/>
      <c r="P431" s="57"/>
      <c r="Q431" s="58"/>
      <c r="R431" s="57"/>
      <c r="S431" s="57"/>
      <c r="T431" s="11"/>
      <c r="U431" s="11"/>
      <c r="V431" s="11"/>
      <c r="W431" s="11"/>
      <c r="X431" s="11"/>
      <c r="Y431" s="11"/>
      <c r="Z431" s="11"/>
      <c r="AA431" s="11"/>
      <c r="AB431" s="11"/>
      <c r="AC431" s="60">
        <f>IF($M$18&gt;($M$3-$M$5)/-($G$3-$G$5),AC430+($M$18-($M$3-$M$5)/-($G$3-$G$5))/342,IFERROR(IF(AC430+((($M$3-$M$5)/($G$3-$G$5)*-1)-$M$18)/343&gt;($M$3-$M$5)/-($G$3-$G$5),MAX($AC$31:AC430),AC430+((($M$3-$M$5)/($G$3-$G$5)*-1))/343),MAX($AC$31:AC430)))</f>
        <v>14.403453689168009</v>
      </c>
      <c r="AD431" s="61">
        <f t="shared" ref="AD431" si="1200">IF(AC431="","",AC431*$G$5+$M$5)</f>
        <v>53227.629513344073</v>
      </c>
      <c r="AE431" s="60">
        <f>IF($M$18&gt;($M$3-$M$5)/-($G$3-$G$5),"",IFERROR(IF(AE430+(($M$3-$M$5)/($G$3-$G$5)*-1)/343&gt;$AC$24,MAX($AE$31:AE430),AE430+((($M$3-$M$5)/($G$3-$G$5)*-1))/343),MAX($AE$31:AE430)))</f>
        <v>8.3875308365104573</v>
      </c>
      <c r="AF431" s="61">
        <f t="shared" si="1170"/>
        <v>5100.2466920836596</v>
      </c>
      <c r="AG431" s="61">
        <f t="shared" ref="AG431" si="1201">IF($M$18&gt;($M$3-$M$5)/-($G$3-$G$5),"",IF(AE431="","",AE431*$G$3+$M$3))</f>
        <v>83062.345817447713</v>
      </c>
    </row>
    <row r="432" spans="1:33" x14ac:dyDescent="0.55000000000000004">
      <c r="A432" s="11"/>
      <c r="B432" s="11"/>
      <c r="C432" s="11"/>
      <c r="D432" s="11"/>
      <c r="E432" s="11"/>
      <c r="F432" s="11"/>
      <c r="G432" s="11"/>
      <c r="H432" s="11"/>
      <c r="I432" s="11"/>
      <c r="J432" s="21"/>
      <c r="K432" s="21"/>
      <c r="L432" s="57"/>
      <c r="M432" s="57"/>
      <c r="N432" s="63"/>
      <c r="O432" s="57"/>
      <c r="P432" s="57"/>
      <c r="Q432" s="58"/>
      <c r="R432" s="57"/>
      <c r="S432" s="57"/>
      <c r="T432" s="11"/>
      <c r="U432" s="11"/>
      <c r="V432" s="11"/>
      <c r="W432" s="11"/>
      <c r="X432" s="11"/>
      <c r="Y432" s="11"/>
      <c r="Z432" s="11"/>
      <c r="AA432" s="11"/>
      <c r="AB432" s="11"/>
      <c r="AC432" s="60">
        <f t="shared" ref="AC432" si="1202">IFERROR(AC431,"")</f>
        <v>14.403453689168009</v>
      </c>
      <c r="AD432" s="61">
        <f t="shared" ref="AD432" si="1203">IF(AC432="","",AC432*$G$3+$M$3)</f>
        <v>52982.731554159953</v>
      </c>
      <c r="AE432" s="60">
        <f t="shared" ref="AE432" si="1204">IFERROR(AE431,"")</f>
        <v>8.3875308365104573</v>
      </c>
      <c r="AF432" s="61">
        <f t="shared" ref="AF432:AG432" si="1205">IF($M$18&gt;($M$3-$M$5)/-($G$3-$G$5),"",IF(AE432="","",$P$21))</f>
        <v>18000</v>
      </c>
      <c r="AG432" s="61">
        <f t="shared" si="1205"/>
        <v>18000</v>
      </c>
    </row>
    <row r="433" spans="1:33" x14ac:dyDescent="0.55000000000000004">
      <c r="A433" s="11"/>
      <c r="B433" s="11"/>
      <c r="C433" s="11"/>
      <c r="D433" s="11"/>
      <c r="E433" s="11"/>
      <c r="F433" s="11"/>
      <c r="G433" s="11"/>
      <c r="H433" s="11"/>
      <c r="I433" s="11"/>
      <c r="J433" s="21"/>
      <c r="K433" s="21"/>
      <c r="L433" s="57"/>
      <c r="M433" s="57"/>
      <c r="N433" s="63"/>
      <c r="O433" s="57"/>
      <c r="P433" s="57"/>
      <c r="Q433" s="58"/>
      <c r="R433" s="57"/>
      <c r="S433" s="57"/>
      <c r="T433" s="11"/>
      <c r="U433" s="11"/>
      <c r="V433" s="11"/>
      <c r="W433" s="11"/>
      <c r="X433" s="11"/>
      <c r="Y433" s="11"/>
      <c r="Z433" s="11"/>
      <c r="AA433" s="11"/>
      <c r="AB433" s="11"/>
      <c r="AC433" s="60">
        <f>IF($M$18&gt;($M$3-$M$5)/-($G$3-$G$5),AC432+($M$18-($M$3-$M$5)/-($G$3-$G$5))/342,IFERROR(IF(AC432+((($M$3-$M$5)/($G$3-$G$5)*-1)-$M$18)/343&gt;($M$3-$M$5)/-($G$3-$G$5),MAX($AC$31:AC432),AC432+((($M$3-$M$5)/($G$3-$G$5)*-1))/343),MAX($AC$31:AC432)))</f>
        <v>14.403453689168009</v>
      </c>
      <c r="AD433" s="61">
        <f t="shared" ref="AD433" si="1206">IF(AC433="","",AC433*$G$5+$M$5)</f>
        <v>53227.629513344073</v>
      </c>
      <c r="AE433" s="60">
        <f>IF($M$18&gt;($M$3-$M$5)/-($G$3-$G$5),"",IFERROR(IF(AE432+(($M$3-$M$5)/($G$3-$G$5)*-1)/343&gt;$AC$24,MAX($AE$31:AE432),AE432+((($M$3-$M$5)/($G$3-$G$5)*-1))/343),MAX($AE$31:AE432)))</f>
        <v>8.4294684906930097</v>
      </c>
      <c r="AF433" s="61">
        <f t="shared" si="1170"/>
        <v>5435.7479255440849</v>
      </c>
      <c r="AG433" s="61">
        <f t="shared" ref="AG433" si="1207">IF($M$18&gt;($M$3-$M$5)/-($G$3-$G$5),"",IF(AE433="","",AE433*$G$3+$M$3))</f>
        <v>82852.65754653496</v>
      </c>
    </row>
    <row r="434" spans="1:33" x14ac:dyDescent="0.55000000000000004">
      <c r="A434" s="11"/>
      <c r="B434" s="11"/>
      <c r="C434" s="11"/>
      <c r="D434" s="11"/>
      <c r="E434" s="11"/>
      <c r="F434" s="11"/>
      <c r="G434" s="11"/>
      <c r="H434" s="11"/>
      <c r="I434" s="11"/>
      <c r="J434" s="21"/>
      <c r="K434" s="21"/>
      <c r="L434" s="57"/>
      <c r="M434" s="57"/>
      <c r="N434" s="63"/>
      <c r="O434" s="57"/>
      <c r="P434" s="57"/>
      <c r="Q434" s="58"/>
      <c r="R434" s="57"/>
      <c r="S434" s="57"/>
      <c r="T434" s="11"/>
      <c r="U434" s="11"/>
      <c r="V434" s="11"/>
      <c r="W434" s="11"/>
      <c r="X434" s="11"/>
      <c r="Y434" s="11"/>
      <c r="Z434" s="11"/>
      <c r="AA434" s="11"/>
      <c r="AB434" s="11"/>
      <c r="AC434" s="60">
        <f t="shared" ref="AC434" si="1208">IFERROR(AC433,"")</f>
        <v>14.403453689168009</v>
      </c>
      <c r="AD434" s="61">
        <f t="shared" ref="AD434" si="1209">IF(AC434="","",AC434*$G$3+$M$3)</f>
        <v>52982.731554159953</v>
      </c>
      <c r="AE434" s="60">
        <f t="shared" ref="AE434" si="1210">IFERROR(AE433,"")</f>
        <v>8.4294684906930097</v>
      </c>
      <c r="AF434" s="61">
        <f t="shared" ref="AF434:AG434" si="1211">IF($M$18&gt;($M$3-$M$5)/-($G$3-$G$5),"",IF(AE434="","",$P$21))</f>
        <v>18000</v>
      </c>
      <c r="AG434" s="61">
        <f t="shared" si="1211"/>
        <v>18000</v>
      </c>
    </row>
    <row r="435" spans="1:33" x14ac:dyDescent="0.55000000000000004">
      <c r="A435" s="11"/>
      <c r="B435" s="11"/>
      <c r="C435" s="11"/>
      <c r="D435" s="11"/>
      <c r="E435" s="11"/>
      <c r="F435" s="11"/>
      <c r="G435" s="11"/>
      <c r="H435" s="11"/>
      <c r="I435" s="11"/>
      <c r="J435" s="21"/>
      <c r="K435" s="21"/>
      <c r="L435" s="57"/>
      <c r="M435" s="57"/>
      <c r="N435" s="63"/>
      <c r="O435" s="57"/>
      <c r="P435" s="57"/>
      <c r="Q435" s="58"/>
      <c r="R435" s="57"/>
      <c r="S435" s="57"/>
      <c r="T435" s="11"/>
      <c r="U435" s="11"/>
      <c r="V435" s="11"/>
      <c r="W435" s="11"/>
      <c r="X435" s="11"/>
      <c r="Y435" s="11"/>
      <c r="Z435" s="11"/>
      <c r="AA435" s="11"/>
      <c r="AB435" s="11"/>
      <c r="AC435" s="60">
        <f>IF($M$18&gt;($M$3-$M$5)/-($G$3-$G$5),AC434+($M$18-($M$3-$M$5)/-($G$3-$G$5))/342,IFERROR(IF(AC434+((($M$3-$M$5)/($G$3-$G$5)*-1)-$M$18)/343&gt;($M$3-$M$5)/-($G$3-$G$5),MAX($AC$31:AC434),AC434+((($M$3-$M$5)/($G$3-$G$5)*-1))/343),MAX($AC$31:AC434)))</f>
        <v>14.403453689168009</v>
      </c>
      <c r="AD435" s="61">
        <f t="shared" ref="AD435" si="1212">IF(AC435="","",AC435*$G$5+$M$5)</f>
        <v>53227.629513344073</v>
      </c>
      <c r="AE435" s="60">
        <f>IF($M$18&gt;($M$3-$M$5)/-($G$3-$G$5),"",IFERROR(IF(AE434+(($M$3-$M$5)/($G$3-$G$5)*-1)/343&gt;$AC$24,MAX($AE$31:AE434),AE434+((($M$3-$M$5)/($G$3-$G$5)*-1))/343),MAX($AE$31:AE434)))</f>
        <v>8.4714061448755622</v>
      </c>
      <c r="AF435" s="61">
        <f t="shared" si="1170"/>
        <v>5771.2491590044956</v>
      </c>
      <c r="AG435" s="61">
        <f t="shared" ref="AG435" si="1213">IF($M$18&gt;($M$3-$M$5)/-($G$3-$G$5),"",IF(AE435="","",AE435*$G$3+$M$3))</f>
        <v>82642.969275622192</v>
      </c>
    </row>
    <row r="436" spans="1:33" x14ac:dyDescent="0.55000000000000004">
      <c r="A436" s="11"/>
      <c r="B436" s="11"/>
      <c r="C436" s="11"/>
      <c r="D436" s="11"/>
      <c r="E436" s="11"/>
      <c r="F436" s="11"/>
      <c r="G436" s="11"/>
      <c r="H436" s="11"/>
      <c r="I436" s="11"/>
      <c r="J436" s="21"/>
      <c r="K436" s="21"/>
      <c r="L436" s="57"/>
      <c r="M436" s="57"/>
      <c r="N436" s="63"/>
      <c r="O436" s="57"/>
      <c r="P436" s="57"/>
      <c r="Q436" s="58"/>
      <c r="R436" s="57"/>
      <c r="S436" s="57"/>
      <c r="T436" s="11"/>
      <c r="U436" s="11"/>
      <c r="V436" s="11"/>
      <c r="W436" s="11"/>
      <c r="X436" s="11"/>
      <c r="Y436" s="11"/>
      <c r="Z436" s="11"/>
      <c r="AA436" s="11"/>
      <c r="AB436" s="11"/>
      <c r="AC436" s="60">
        <f t="shared" ref="AC436" si="1214">IFERROR(AC435,"")</f>
        <v>14.403453689168009</v>
      </c>
      <c r="AD436" s="61">
        <f t="shared" ref="AD436" si="1215">IF(AC436="","",AC436*$G$3+$M$3)</f>
        <v>52982.731554159953</v>
      </c>
      <c r="AE436" s="60">
        <f t="shared" ref="AE436" si="1216">IFERROR(AE435,"")</f>
        <v>8.4714061448755622</v>
      </c>
      <c r="AF436" s="61">
        <f t="shared" ref="AF436:AG436" si="1217">IF($M$18&gt;($M$3-$M$5)/-($G$3-$G$5),"",IF(AE436="","",$P$21))</f>
        <v>18000</v>
      </c>
      <c r="AG436" s="61">
        <f t="shared" si="1217"/>
        <v>18000</v>
      </c>
    </row>
    <row r="437" spans="1:33" x14ac:dyDescent="0.55000000000000004">
      <c r="A437" s="11"/>
      <c r="B437" s="11"/>
      <c r="C437" s="11"/>
      <c r="D437" s="11"/>
      <c r="E437" s="11"/>
      <c r="F437" s="11"/>
      <c r="G437" s="11"/>
      <c r="H437" s="11"/>
      <c r="I437" s="11"/>
      <c r="J437" s="21"/>
      <c r="K437" s="21"/>
      <c r="L437" s="57"/>
      <c r="M437" s="57"/>
      <c r="N437" s="63"/>
      <c r="O437" s="57"/>
      <c r="P437" s="57"/>
      <c r="Q437" s="58"/>
      <c r="R437" s="57"/>
      <c r="S437" s="57"/>
      <c r="T437" s="11"/>
      <c r="U437" s="11"/>
      <c r="V437" s="11"/>
      <c r="W437" s="11"/>
      <c r="X437" s="11"/>
      <c r="Y437" s="11"/>
      <c r="Z437" s="11"/>
      <c r="AA437" s="11"/>
      <c r="AB437" s="11"/>
      <c r="AC437" s="60">
        <f>IF($M$18&gt;($M$3-$M$5)/-($G$3-$G$5),AC436+($M$18-($M$3-$M$5)/-($G$3-$G$5))/342,IFERROR(IF(AC436+((($M$3-$M$5)/($G$3-$G$5)*-1)-$M$18)/343&gt;($M$3-$M$5)/-($G$3-$G$5),MAX($AC$31:AC436),AC436+((($M$3-$M$5)/($G$3-$G$5)*-1))/343),MAX($AC$31:AC436)))</f>
        <v>14.403453689168009</v>
      </c>
      <c r="AD437" s="61">
        <f t="shared" ref="AD437" si="1218">IF(AC437="","",AC437*$G$5+$M$5)</f>
        <v>53227.629513344073</v>
      </c>
      <c r="AE437" s="60">
        <f>IF($M$18&gt;($M$3-$M$5)/-($G$3-$G$5),"",IFERROR(IF(AE436+(($M$3-$M$5)/($G$3-$G$5)*-1)/343&gt;$AC$24,MAX($AE$31:AE436),AE436+((($M$3-$M$5)/($G$3-$G$5)*-1))/343),MAX($AE$31:AE436)))</f>
        <v>8.5133437990581147</v>
      </c>
      <c r="AF437" s="61">
        <f t="shared" si="1170"/>
        <v>6106.7503924649209</v>
      </c>
      <c r="AG437" s="61">
        <f t="shared" ref="AG437" si="1219">IF($M$18&gt;($M$3-$M$5)/-($G$3-$G$5),"",IF(AE437="","",AE437*$G$3+$M$3))</f>
        <v>82433.281004709424</v>
      </c>
    </row>
    <row r="438" spans="1:33" x14ac:dyDescent="0.55000000000000004">
      <c r="A438" s="11"/>
      <c r="B438" s="11"/>
      <c r="C438" s="11"/>
      <c r="D438" s="11"/>
      <c r="E438" s="11"/>
      <c r="F438" s="11"/>
      <c r="G438" s="11"/>
      <c r="H438" s="11"/>
      <c r="I438" s="11"/>
      <c r="J438" s="21"/>
      <c r="K438" s="21"/>
      <c r="L438" s="57"/>
      <c r="M438" s="57"/>
      <c r="N438" s="63"/>
      <c r="O438" s="57"/>
      <c r="P438" s="57"/>
      <c r="Q438" s="58"/>
      <c r="R438" s="57"/>
      <c r="S438" s="57"/>
      <c r="T438" s="11"/>
      <c r="U438" s="11"/>
      <c r="V438" s="11"/>
      <c r="W438" s="11"/>
      <c r="X438" s="11"/>
      <c r="Y438" s="11"/>
      <c r="Z438" s="11"/>
      <c r="AA438" s="11"/>
      <c r="AB438" s="11"/>
      <c r="AC438" s="60">
        <f t="shared" ref="AC438" si="1220">IFERROR(AC437,"")</f>
        <v>14.403453689168009</v>
      </c>
      <c r="AD438" s="61">
        <f t="shared" ref="AD438" si="1221">IF(AC438="","",AC438*$G$3+$M$3)</f>
        <v>52982.731554159953</v>
      </c>
      <c r="AE438" s="60">
        <f t="shared" ref="AE438" si="1222">IFERROR(AE437,"")</f>
        <v>8.5133437990581147</v>
      </c>
      <c r="AF438" s="61">
        <f t="shared" ref="AF438:AG438" si="1223">IF($M$18&gt;($M$3-$M$5)/-($G$3-$G$5),"",IF(AE438="","",$P$21))</f>
        <v>18000</v>
      </c>
      <c r="AG438" s="61">
        <f t="shared" si="1223"/>
        <v>18000</v>
      </c>
    </row>
    <row r="439" spans="1:33" x14ac:dyDescent="0.55000000000000004">
      <c r="A439" s="11"/>
      <c r="B439" s="11"/>
      <c r="C439" s="11"/>
      <c r="D439" s="11"/>
      <c r="E439" s="11"/>
      <c r="F439" s="11"/>
      <c r="G439" s="11"/>
      <c r="H439" s="11"/>
      <c r="I439" s="11"/>
      <c r="J439" s="21"/>
      <c r="K439" s="21"/>
      <c r="L439" s="57"/>
      <c r="M439" s="57"/>
      <c r="N439" s="63"/>
      <c r="O439" s="57"/>
      <c r="P439" s="57"/>
      <c r="Q439" s="58"/>
      <c r="R439" s="57"/>
      <c r="S439" s="57"/>
      <c r="T439" s="11"/>
      <c r="U439" s="11"/>
      <c r="V439" s="11"/>
      <c r="W439" s="11"/>
      <c r="X439" s="11"/>
      <c r="Y439" s="11"/>
      <c r="Z439" s="11"/>
      <c r="AA439" s="11"/>
      <c r="AB439" s="11"/>
      <c r="AC439" s="60">
        <f>IF($M$18&gt;($M$3-$M$5)/-($G$3-$G$5),AC438+($M$18-($M$3-$M$5)/-($G$3-$G$5))/342,IFERROR(IF(AC438+((($M$3-$M$5)/($G$3-$G$5)*-1)-$M$18)/343&gt;($M$3-$M$5)/-($G$3-$G$5),MAX($AC$31:AC438),AC438+((($M$3-$M$5)/($G$3-$G$5)*-1))/343),MAX($AC$31:AC438)))</f>
        <v>14.403453689168009</v>
      </c>
      <c r="AD439" s="61">
        <f t="shared" ref="AD439" si="1224">IF(AC439="","",AC439*$G$5+$M$5)</f>
        <v>53227.629513344073</v>
      </c>
      <c r="AE439" s="60">
        <f>IF($M$18&gt;($M$3-$M$5)/-($G$3-$G$5),"",IFERROR(IF(AE438+(($M$3-$M$5)/($G$3-$G$5)*-1)/343&gt;$AC$24,MAX($AE$31:AE438),AE438+((($M$3-$M$5)/($G$3-$G$5)*-1))/343),MAX($AE$31:AE438)))</f>
        <v>8.5552814532406671</v>
      </c>
      <c r="AF439" s="61">
        <f t="shared" si="1170"/>
        <v>6442.2516259253316</v>
      </c>
      <c r="AG439" s="61">
        <f t="shared" ref="AG439" si="1225">IF($M$18&gt;($M$3-$M$5)/-($G$3-$G$5),"",IF(AE439="","",AE439*$G$3+$M$3))</f>
        <v>82223.592733796657</v>
      </c>
    </row>
    <row r="440" spans="1:33" x14ac:dyDescent="0.55000000000000004">
      <c r="A440" s="11"/>
      <c r="B440" s="11"/>
      <c r="C440" s="11"/>
      <c r="D440" s="11"/>
      <c r="E440" s="11"/>
      <c r="F440" s="11"/>
      <c r="G440" s="11"/>
      <c r="H440" s="11"/>
      <c r="I440" s="11"/>
      <c r="J440" s="21"/>
      <c r="K440" s="21"/>
      <c r="L440" s="57"/>
      <c r="M440" s="57"/>
      <c r="N440" s="63"/>
      <c r="O440" s="57"/>
      <c r="P440" s="57"/>
      <c r="Q440" s="58"/>
      <c r="R440" s="57"/>
      <c r="S440" s="57"/>
      <c r="T440" s="11"/>
      <c r="U440" s="11"/>
      <c r="V440" s="11"/>
      <c r="W440" s="11"/>
      <c r="X440" s="11"/>
      <c r="Y440" s="11"/>
      <c r="Z440" s="11"/>
      <c r="AA440" s="11"/>
      <c r="AB440" s="11"/>
      <c r="AC440" s="60">
        <f t="shared" ref="AC440" si="1226">IFERROR(AC439,"")</f>
        <v>14.403453689168009</v>
      </c>
      <c r="AD440" s="61">
        <f t="shared" ref="AD440" si="1227">IF(AC440="","",AC440*$G$3+$M$3)</f>
        <v>52982.731554159953</v>
      </c>
      <c r="AE440" s="60">
        <f t="shared" ref="AE440" si="1228">IFERROR(AE439,"")</f>
        <v>8.5552814532406671</v>
      </c>
      <c r="AF440" s="61">
        <f t="shared" ref="AF440:AG440" si="1229">IF($M$18&gt;($M$3-$M$5)/-($G$3-$G$5),"",IF(AE440="","",$P$21))</f>
        <v>18000</v>
      </c>
      <c r="AG440" s="61">
        <f t="shared" si="1229"/>
        <v>18000</v>
      </c>
    </row>
    <row r="441" spans="1:33" x14ac:dyDescent="0.55000000000000004">
      <c r="A441" s="11"/>
      <c r="B441" s="11"/>
      <c r="C441" s="11"/>
      <c r="D441" s="11"/>
      <c r="E441" s="11"/>
      <c r="F441" s="11"/>
      <c r="G441" s="11"/>
      <c r="H441" s="11"/>
      <c r="I441" s="11"/>
      <c r="J441" s="21"/>
      <c r="K441" s="21"/>
      <c r="L441" s="57"/>
      <c r="M441" s="57"/>
      <c r="N441" s="63"/>
      <c r="O441" s="57"/>
      <c r="P441" s="57"/>
      <c r="Q441" s="58"/>
      <c r="R441" s="57"/>
      <c r="S441" s="57"/>
      <c r="T441" s="11"/>
      <c r="U441" s="11"/>
      <c r="V441" s="11"/>
      <c r="W441" s="11"/>
      <c r="X441" s="11"/>
      <c r="Y441" s="11"/>
      <c r="Z441" s="11"/>
      <c r="AA441" s="11"/>
      <c r="AB441" s="11"/>
      <c r="AC441" s="60">
        <f>IF($M$18&gt;($M$3-$M$5)/-($G$3-$G$5),AC440+($M$18-($M$3-$M$5)/-($G$3-$G$5))/342,IFERROR(IF(AC440+((($M$3-$M$5)/($G$3-$G$5)*-1)-$M$18)/343&gt;($M$3-$M$5)/-($G$3-$G$5),MAX($AC$31:AC440),AC440+((($M$3-$M$5)/($G$3-$G$5)*-1))/343),MAX($AC$31:AC440)))</f>
        <v>14.403453689168009</v>
      </c>
      <c r="AD441" s="61">
        <f t="shared" ref="AD441" si="1230">IF(AC441="","",AC441*$G$5+$M$5)</f>
        <v>53227.629513344073</v>
      </c>
      <c r="AE441" s="60">
        <f>IF($M$18&gt;($M$3-$M$5)/-($G$3-$G$5),"",IFERROR(IF(AE440+(($M$3-$M$5)/($G$3-$G$5)*-1)/343&gt;$AC$24,MAX($AE$31:AE440),AE440+((($M$3-$M$5)/($G$3-$G$5)*-1))/343),MAX($AE$31:AE440)))</f>
        <v>8.5972191074232196</v>
      </c>
      <c r="AF441" s="61">
        <f t="shared" si="1170"/>
        <v>6777.7528593857569</v>
      </c>
      <c r="AG441" s="61">
        <f t="shared" ref="AG441" si="1231">IF($M$18&gt;($M$3-$M$5)/-($G$3-$G$5),"",IF(AE441="","",AE441*$G$3+$M$3))</f>
        <v>82013.904462883904</v>
      </c>
    </row>
    <row r="442" spans="1:33" x14ac:dyDescent="0.55000000000000004">
      <c r="A442" s="11"/>
      <c r="B442" s="11"/>
      <c r="C442" s="11"/>
      <c r="D442" s="11"/>
      <c r="E442" s="11"/>
      <c r="F442" s="11"/>
      <c r="G442" s="11"/>
      <c r="H442" s="11"/>
      <c r="I442" s="11"/>
      <c r="J442" s="21"/>
      <c r="K442" s="21"/>
      <c r="L442" s="57"/>
      <c r="M442" s="57"/>
      <c r="N442" s="63"/>
      <c r="O442" s="57"/>
      <c r="P442" s="57"/>
      <c r="Q442" s="58"/>
      <c r="R442" s="57"/>
      <c r="S442" s="57"/>
      <c r="T442" s="11"/>
      <c r="U442" s="11"/>
      <c r="V442" s="11"/>
      <c r="W442" s="11"/>
      <c r="X442" s="11"/>
      <c r="Y442" s="11"/>
      <c r="Z442" s="11"/>
      <c r="AA442" s="11"/>
      <c r="AB442" s="11"/>
      <c r="AC442" s="60">
        <f t="shared" ref="AC442" si="1232">IFERROR(AC441,"")</f>
        <v>14.403453689168009</v>
      </c>
      <c r="AD442" s="61">
        <f t="shared" ref="AD442" si="1233">IF(AC442="","",AC442*$G$3+$M$3)</f>
        <v>52982.731554159953</v>
      </c>
      <c r="AE442" s="60">
        <f t="shared" ref="AE442" si="1234">IFERROR(AE441,"")</f>
        <v>8.5972191074232196</v>
      </c>
      <c r="AF442" s="61">
        <f t="shared" ref="AF442:AG442" si="1235">IF($M$18&gt;($M$3-$M$5)/-($G$3-$G$5),"",IF(AE442="","",$P$21))</f>
        <v>18000</v>
      </c>
      <c r="AG442" s="61">
        <f t="shared" si="1235"/>
        <v>18000</v>
      </c>
    </row>
    <row r="443" spans="1:33" x14ac:dyDescent="0.55000000000000004">
      <c r="A443" s="11"/>
      <c r="B443" s="11"/>
      <c r="C443" s="11"/>
      <c r="D443" s="11"/>
      <c r="E443" s="11"/>
      <c r="F443" s="11"/>
      <c r="G443" s="11"/>
      <c r="H443" s="11"/>
      <c r="I443" s="11"/>
      <c r="J443" s="21"/>
      <c r="K443" s="21"/>
      <c r="L443" s="57"/>
      <c r="M443" s="57"/>
      <c r="N443" s="63"/>
      <c r="O443" s="57"/>
      <c r="P443" s="57"/>
      <c r="Q443" s="58"/>
      <c r="R443" s="57"/>
      <c r="S443" s="57"/>
      <c r="T443" s="11"/>
      <c r="U443" s="11"/>
      <c r="V443" s="11"/>
      <c r="W443" s="11"/>
      <c r="X443" s="11"/>
      <c r="Y443" s="11"/>
      <c r="Z443" s="11"/>
      <c r="AA443" s="11"/>
      <c r="AB443" s="11"/>
      <c r="AC443" s="60">
        <f>IF($M$18&gt;($M$3-$M$5)/-($G$3-$G$5),AC442+($M$18-($M$3-$M$5)/-($G$3-$G$5))/342,IFERROR(IF(AC442+((($M$3-$M$5)/($G$3-$G$5)*-1)-$M$18)/343&gt;($M$3-$M$5)/-($G$3-$G$5),MAX($AC$31:AC442),AC442+((($M$3-$M$5)/($G$3-$G$5)*-1))/343),MAX($AC$31:AC442)))</f>
        <v>14.403453689168009</v>
      </c>
      <c r="AD443" s="61">
        <f t="shared" ref="AD443" si="1236">IF(AC443="","",AC443*$G$5+$M$5)</f>
        <v>53227.629513344073</v>
      </c>
      <c r="AE443" s="60">
        <f>IF($M$18&gt;($M$3-$M$5)/-($G$3-$G$5),"",IFERROR(IF(AE442+(($M$3-$M$5)/($G$3-$G$5)*-1)/343&gt;$AC$24,MAX($AE$31:AE442),AE442+((($M$3-$M$5)/($G$3-$G$5)*-1))/343),MAX($AE$31:AE442)))</f>
        <v>8.6391567616057721</v>
      </c>
      <c r="AF443" s="61">
        <f t="shared" si="1170"/>
        <v>7113.2540928461822</v>
      </c>
      <c r="AG443" s="61">
        <f t="shared" ref="AG443" si="1237">IF($M$18&gt;($M$3-$M$5)/-($G$3-$G$5),"",IF(AE443="","",AE443*$G$3+$M$3))</f>
        <v>81804.216191971136</v>
      </c>
    </row>
    <row r="444" spans="1:33" x14ac:dyDescent="0.55000000000000004">
      <c r="A444" s="11"/>
      <c r="B444" s="11"/>
      <c r="C444" s="11"/>
      <c r="D444" s="11"/>
      <c r="E444" s="11"/>
      <c r="F444" s="11"/>
      <c r="G444" s="11"/>
      <c r="H444" s="11"/>
      <c r="I444" s="11"/>
      <c r="J444" s="21"/>
      <c r="K444" s="21"/>
      <c r="L444" s="57"/>
      <c r="M444" s="57"/>
      <c r="N444" s="63"/>
      <c r="O444" s="57"/>
      <c r="P444" s="57"/>
      <c r="Q444" s="58"/>
      <c r="R444" s="57"/>
      <c r="S444" s="57"/>
      <c r="T444" s="11"/>
      <c r="U444" s="11"/>
      <c r="V444" s="11"/>
      <c r="W444" s="11"/>
      <c r="X444" s="11"/>
      <c r="Y444" s="11"/>
      <c r="Z444" s="11"/>
      <c r="AA444" s="11"/>
      <c r="AB444" s="11"/>
      <c r="AC444" s="60">
        <f t="shared" ref="AC444" si="1238">IFERROR(AC443,"")</f>
        <v>14.403453689168009</v>
      </c>
      <c r="AD444" s="61">
        <f t="shared" ref="AD444" si="1239">IF(AC444="","",AC444*$G$3+$M$3)</f>
        <v>52982.731554159953</v>
      </c>
      <c r="AE444" s="60">
        <f t="shared" ref="AE444" si="1240">IFERROR(AE443,"")</f>
        <v>8.6391567616057721</v>
      </c>
      <c r="AF444" s="61">
        <f t="shared" ref="AF444:AG444" si="1241">IF($M$18&gt;($M$3-$M$5)/-($G$3-$G$5),"",IF(AE444="","",$P$21))</f>
        <v>18000</v>
      </c>
      <c r="AG444" s="61">
        <f t="shared" si="1241"/>
        <v>18000</v>
      </c>
    </row>
    <row r="445" spans="1:33" x14ac:dyDescent="0.55000000000000004">
      <c r="A445" s="11"/>
      <c r="B445" s="11"/>
      <c r="C445" s="11"/>
      <c r="D445" s="11"/>
      <c r="E445" s="11"/>
      <c r="F445" s="11"/>
      <c r="G445" s="11"/>
      <c r="H445" s="11"/>
      <c r="I445" s="11"/>
      <c r="J445" s="21"/>
      <c r="K445" s="21"/>
      <c r="L445" s="57"/>
      <c r="M445" s="57"/>
      <c r="N445" s="63"/>
      <c r="O445" s="57"/>
      <c r="P445" s="57"/>
      <c r="Q445" s="58"/>
      <c r="R445" s="57"/>
      <c r="S445" s="57"/>
      <c r="T445" s="11"/>
      <c r="U445" s="11"/>
      <c r="V445" s="11"/>
      <c r="W445" s="11"/>
      <c r="X445" s="11"/>
      <c r="Y445" s="11"/>
      <c r="Z445" s="11"/>
      <c r="AA445" s="11"/>
      <c r="AB445" s="11"/>
      <c r="AC445" s="60">
        <f>IF($M$18&gt;($M$3-$M$5)/-($G$3-$G$5),AC444+($M$18-($M$3-$M$5)/-($G$3-$G$5))/342,IFERROR(IF(AC444+((($M$3-$M$5)/($G$3-$G$5)*-1)-$M$18)/343&gt;($M$3-$M$5)/-($G$3-$G$5),MAX($AC$31:AC444),AC444+((($M$3-$M$5)/($G$3-$G$5)*-1))/343),MAX($AC$31:AC444)))</f>
        <v>14.403453689168009</v>
      </c>
      <c r="AD445" s="61">
        <f t="shared" ref="AD445" si="1242">IF(AC445="","",AC445*$G$5+$M$5)</f>
        <v>53227.629513344073</v>
      </c>
      <c r="AE445" s="60">
        <f>IF($M$18&gt;($M$3-$M$5)/-($G$3-$G$5),"",IFERROR(IF(AE444+(($M$3-$M$5)/($G$3-$G$5)*-1)/343&gt;$AC$24,MAX($AE$31:AE444),AE444+((($M$3-$M$5)/($G$3-$G$5)*-1))/343),MAX($AE$31:AE444)))</f>
        <v>8.6810944157883245</v>
      </c>
      <c r="AF445" s="61">
        <f t="shared" si="1170"/>
        <v>7448.7553263065929</v>
      </c>
      <c r="AG445" s="61">
        <f t="shared" ref="AG445" si="1243">IF($M$18&gt;($M$3-$M$5)/-($G$3-$G$5),"",IF(AE445="","",AE445*$G$3+$M$3))</f>
        <v>81594.527921058383</v>
      </c>
    </row>
    <row r="446" spans="1:33" x14ac:dyDescent="0.55000000000000004">
      <c r="A446" s="11"/>
      <c r="B446" s="11"/>
      <c r="C446" s="11"/>
      <c r="D446" s="11"/>
      <c r="E446" s="11"/>
      <c r="F446" s="11"/>
      <c r="G446" s="11"/>
      <c r="H446" s="11"/>
      <c r="I446" s="11"/>
      <c r="J446" s="21"/>
      <c r="K446" s="21"/>
      <c r="L446" s="57"/>
      <c r="M446" s="57"/>
      <c r="N446" s="63"/>
      <c r="O446" s="57"/>
      <c r="P446" s="57"/>
      <c r="Q446" s="58"/>
      <c r="R446" s="57"/>
      <c r="S446" s="57"/>
      <c r="T446" s="11"/>
      <c r="U446" s="11"/>
      <c r="V446" s="11"/>
      <c r="W446" s="11"/>
      <c r="X446" s="11"/>
      <c r="Y446" s="11"/>
      <c r="Z446" s="11"/>
      <c r="AA446" s="11"/>
      <c r="AB446" s="11"/>
      <c r="AC446" s="60">
        <f t="shared" ref="AC446" si="1244">IFERROR(AC445,"")</f>
        <v>14.403453689168009</v>
      </c>
      <c r="AD446" s="61">
        <f t="shared" ref="AD446" si="1245">IF(AC446="","",AC446*$G$3+$M$3)</f>
        <v>52982.731554159953</v>
      </c>
      <c r="AE446" s="60">
        <f t="shared" ref="AE446" si="1246">IFERROR(AE445,"")</f>
        <v>8.6810944157883245</v>
      </c>
      <c r="AF446" s="61">
        <f t="shared" ref="AF446:AG446" si="1247">IF($M$18&gt;($M$3-$M$5)/-($G$3-$G$5),"",IF(AE446="","",$P$21))</f>
        <v>18000</v>
      </c>
      <c r="AG446" s="61">
        <f t="shared" si="1247"/>
        <v>18000</v>
      </c>
    </row>
    <row r="447" spans="1:33" x14ac:dyDescent="0.55000000000000004">
      <c r="A447" s="11"/>
      <c r="B447" s="11"/>
      <c r="C447" s="11"/>
      <c r="D447" s="11"/>
      <c r="E447" s="11"/>
      <c r="F447" s="11"/>
      <c r="G447" s="11"/>
      <c r="H447" s="11"/>
      <c r="I447" s="11"/>
      <c r="J447" s="21"/>
      <c r="K447" s="21"/>
      <c r="L447" s="57"/>
      <c r="M447" s="57"/>
      <c r="N447" s="63"/>
      <c r="O447" s="57"/>
      <c r="P447" s="57"/>
      <c r="Q447" s="58"/>
      <c r="R447" s="57"/>
      <c r="S447" s="57"/>
      <c r="T447" s="11"/>
      <c r="U447" s="11"/>
      <c r="V447" s="11"/>
      <c r="W447" s="11"/>
      <c r="X447" s="11"/>
      <c r="Y447" s="11"/>
      <c r="Z447" s="11"/>
      <c r="AA447" s="11"/>
      <c r="AB447" s="11"/>
      <c r="AC447" s="60">
        <f>IF($M$18&gt;($M$3-$M$5)/-($G$3-$G$5),AC446+($M$18-($M$3-$M$5)/-($G$3-$G$5))/342,IFERROR(IF(AC446+((($M$3-$M$5)/($G$3-$G$5)*-1)-$M$18)/343&gt;($M$3-$M$5)/-($G$3-$G$5),MAX($AC$31:AC446),AC446+((($M$3-$M$5)/($G$3-$G$5)*-1))/343),MAX($AC$31:AC446)))</f>
        <v>14.403453689168009</v>
      </c>
      <c r="AD447" s="61">
        <f t="shared" ref="AD447" si="1248">IF(AC447="","",AC447*$G$5+$M$5)</f>
        <v>53227.629513344073</v>
      </c>
      <c r="AE447" s="60">
        <f>IF($M$18&gt;($M$3-$M$5)/-($G$3-$G$5),"",IFERROR(IF(AE446+(($M$3-$M$5)/($G$3-$G$5)*-1)/343&gt;$AC$24,MAX($AE$31:AE446),AE446+((($M$3-$M$5)/($G$3-$G$5)*-1))/343),MAX($AE$31:AE446)))</f>
        <v>8.723032069970877</v>
      </c>
      <c r="AF447" s="61">
        <f t="shared" si="1170"/>
        <v>7784.2565597670182</v>
      </c>
      <c r="AG447" s="61">
        <f t="shared" ref="AG447" si="1249">IF($M$18&gt;($M$3-$M$5)/-($G$3-$G$5),"",IF(AE447="","",AE447*$G$3+$M$3))</f>
        <v>81384.839650145615</v>
      </c>
    </row>
    <row r="448" spans="1:33" x14ac:dyDescent="0.55000000000000004">
      <c r="A448" s="11"/>
      <c r="B448" s="11"/>
      <c r="C448" s="11"/>
      <c r="D448" s="11"/>
      <c r="E448" s="11"/>
      <c r="F448" s="11"/>
      <c r="G448" s="11"/>
      <c r="H448" s="11"/>
      <c r="I448" s="11"/>
      <c r="J448" s="21"/>
      <c r="K448" s="21"/>
      <c r="L448" s="57"/>
      <c r="M448" s="57"/>
      <c r="N448" s="63"/>
      <c r="O448" s="57"/>
      <c r="P448" s="57"/>
      <c r="Q448" s="58"/>
      <c r="R448" s="57"/>
      <c r="S448" s="57"/>
      <c r="T448" s="11"/>
      <c r="U448" s="11"/>
      <c r="V448" s="11"/>
      <c r="W448" s="11"/>
      <c r="X448" s="11"/>
      <c r="Y448" s="11"/>
      <c r="Z448" s="11"/>
      <c r="AA448" s="11"/>
      <c r="AB448" s="11"/>
      <c r="AC448" s="60">
        <f t="shared" ref="AC448" si="1250">IFERROR(AC447,"")</f>
        <v>14.403453689168009</v>
      </c>
      <c r="AD448" s="61">
        <f t="shared" ref="AD448" si="1251">IF(AC448="","",AC448*$G$3+$M$3)</f>
        <v>52982.731554159953</v>
      </c>
      <c r="AE448" s="60">
        <f t="shared" ref="AE448" si="1252">IFERROR(AE447,"")</f>
        <v>8.723032069970877</v>
      </c>
      <c r="AF448" s="61">
        <f t="shared" ref="AF448:AG448" si="1253">IF($M$18&gt;($M$3-$M$5)/-($G$3-$G$5),"",IF(AE448="","",$P$21))</f>
        <v>18000</v>
      </c>
      <c r="AG448" s="61">
        <f t="shared" si="1253"/>
        <v>18000</v>
      </c>
    </row>
    <row r="449" spans="1:33" x14ac:dyDescent="0.55000000000000004">
      <c r="A449" s="11"/>
      <c r="B449" s="11"/>
      <c r="C449" s="11"/>
      <c r="D449" s="11"/>
      <c r="E449" s="11"/>
      <c r="F449" s="11"/>
      <c r="G449" s="11"/>
      <c r="H449" s="11"/>
      <c r="I449" s="11"/>
      <c r="J449" s="21"/>
      <c r="K449" s="21"/>
      <c r="L449" s="57"/>
      <c r="M449" s="57"/>
      <c r="N449" s="63"/>
      <c r="O449" s="57"/>
      <c r="P449" s="57"/>
      <c r="Q449" s="58"/>
      <c r="R449" s="57"/>
      <c r="S449" s="57"/>
      <c r="T449" s="11"/>
      <c r="U449" s="11"/>
      <c r="V449" s="11"/>
      <c r="W449" s="11"/>
      <c r="X449" s="11"/>
      <c r="Y449" s="11"/>
      <c r="Z449" s="11"/>
      <c r="AA449" s="11"/>
      <c r="AB449" s="11"/>
      <c r="AC449" s="60">
        <f>IF($M$18&gt;($M$3-$M$5)/-($G$3-$G$5),AC448+($M$18-($M$3-$M$5)/-($G$3-$G$5))/342,IFERROR(IF(AC448+((($M$3-$M$5)/($G$3-$G$5)*-1)-$M$18)/343&gt;($M$3-$M$5)/-($G$3-$G$5),MAX($AC$31:AC448),AC448+((($M$3-$M$5)/($G$3-$G$5)*-1))/343),MAX($AC$31:AC448)))</f>
        <v>14.403453689168009</v>
      </c>
      <c r="AD449" s="61">
        <f t="shared" ref="AD449" si="1254">IF(AC449="","",AC449*$G$5+$M$5)</f>
        <v>53227.629513344073</v>
      </c>
      <c r="AE449" s="60">
        <f>IF($M$18&gt;($M$3-$M$5)/-($G$3-$G$5),"",IFERROR(IF(AE448+(($M$3-$M$5)/($G$3-$G$5)*-1)/343&gt;$AC$24,MAX($AE$31:AE448),AE448+((($M$3-$M$5)/($G$3-$G$5)*-1))/343),MAX($AE$31:AE448)))</f>
        <v>8.7649697241534295</v>
      </c>
      <c r="AF449" s="61">
        <f t="shared" si="1170"/>
        <v>8119.7577932274289</v>
      </c>
      <c r="AG449" s="61">
        <f t="shared" ref="AG449" si="1255">IF($M$18&gt;($M$3-$M$5)/-($G$3-$G$5),"",IF(AE449="","",AE449*$G$3+$M$3))</f>
        <v>81175.151379232848</v>
      </c>
    </row>
    <row r="450" spans="1:33" x14ac:dyDescent="0.55000000000000004">
      <c r="A450" s="11"/>
      <c r="B450" s="11"/>
      <c r="C450" s="11"/>
      <c r="D450" s="11"/>
      <c r="E450" s="11"/>
      <c r="F450" s="11"/>
      <c r="G450" s="11"/>
      <c r="H450" s="11"/>
      <c r="I450" s="11"/>
      <c r="J450" s="21"/>
      <c r="K450" s="21"/>
      <c r="L450" s="57"/>
      <c r="M450" s="57"/>
      <c r="N450" s="63"/>
      <c r="O450" s="57"/>
      <c r="P450" s="57"/>
      <c r="Q450" s="58"/>
      <c r="R450" s="57"/>
      <c r="S450" s="57"/>
      <c r="T450" s="11"/>
      <c r="U450" s="11"/>
      <c r="V450" s="11"/>
      <c r="W450" s="11"/>
      <c r="X450" s="11"/>
      <c r="Y450" s="11"/>
      <c r="Z450" s="11"/>
      <c r="AA450" s="11"/>
      <c r="AB450" s="11"/>
      <c r="AC450" s="60">
        <f t="shared" ref="AC450" si="1256">IFERROR(AC449,"")</f>
        <v>14.403453689168009</v>
      </c>
      <c r="AD450" s="61">
        <f t="shared" ref="AD450" si="1257">IF(AC450="","",AC450*$G$3+$M$3)</f>
        <v>52982.731554159953</v>
      </c>
      <c r="AE450" s="60">
        <f t="shared" ref="AE450" si="1258">IFERROR(AE449,"")</f>
        <v>8.7649697241534295</v>
      </c>
      <c r="AF450" s="61">
        <f t="shared" ref="AF450:AG450" si="1259">IF($M$18&gt;($M$3-$M$5)/-($G$3-$G$5),"",IF(AE450="","",$P$21))</f>
        <v>18000</v>
      </c>
      <c r="AG450" s="61">
        <f t="shared" si="1259"/>
        <v>18000</v>
      </c>
    </row>
    <row r="451" spans="1:33" x14ac:dyDescent="0.55000000000000004">
      <c r="A451" s="11"/>
      <c r="B451" s="11"/>
      <c r="C451" s="11"/>
      <c r="D451" s="11"/>
      <c r="E451" s="11"/>
      <c r="F451" s="11"/>
      <c r="G451" s="11"/>
      <c r="H451" s="11"/>
      <c r="I451" s="11"/>
      <c r="J451" s="21"/>
      <c r="K451" s="21"/>
      <c r="L451" s="57"/>
      <c r="M451" s="57"/>
      <c r="N451" s="63"/>
      <c r="O451" s="57"/>
      <c r="P451" s="57"/>
      <c r="Q451" s="58"/>
      <c r="R451" s="57"/>
      <c r="S451" s="57"/>
      <c r="T451" s="11"/>
      <c r="U451" s="11"/>
      <c r="V451" s="11"/>
      <c r="W451" s="11"/>
      <c r="X451" s="11"/>
      <c r="Y451" s="11"/>
      <c r="Z451" s="11"/>
      <c r="AA451" s="11"/>
      <c r="AB451" s="11"/>
      <c r="AC451" s="60">
        <f>IF($M$18&gt;($M$3-$M$5)/-($G$3-$G$5),AC450+($M$18-($M$3-$M$5)/-($G$3-$G$5))/342,IFERROR(IF(AC450+((($M$3-$M$5)/($G$3-$G$5)*-1)-$M$18)/343&gt;($M$3-$M$5)/-($G$3-$G$5),MAX($AC$31:AC450),AC450+((($M$3-$M$5)/($G$3-$G$5)*-1))/343),MAX($AC$31:AC450)))</f>
        <v>14.403453689168009</v>
      </c>
      <c r="AD451" s="61">
        <f t="shared" ref="AD451" si="1260">IF(AC451="","",AC451*$G$5+$M$5)</f>
        <v>53227.629513344073</v>
      </c>
      <c r="AE451" s="60">
        <f>IF($M$18&gt;($M$3-$M$5)/-($G$3-$G$5),"",IFERROR(IF(AE450+(($M$3-$M$5)/($G$3-$G$5)*-1)/343&gt;$AC$24,MAX($AE$31:AE450),AE450+((($M$3-$M$5)/($G$3-$G$5)*-1))/343),MAX($AE$31:AE450)))</f>
        <v>8.8069073783359819</v>
      </c>
      <c r="AF451" s="61">
        <f t="shared" si="1170"/>
        <v>8455.2590266878542</v>
      </c>
      <c r="AG451" s="61">
        <f t="shared" ref="AG451" si="1261">IF($M$18&gt;($M$3-$M$5)/-($G$3-$G$5),"",IF(AE451="","",AE451*$G$3+$M$3))</f>
        <v>80965.46310832008</v>
      </c>
    </row>
    <row r="452" spans="1:33" x14ac:dyDescent="0.55000000000000004">
      <c r="A452" s="11"/>
      <c r="B452" s="11"/>
      <c r="C452" s="11"/>
      <c r="D452" s="11"/>
      <c r="E452" s="11"/>
      <c r="F452" s="11"/>
      <c r="G452" s="11"/>
      <c r="H452" s="11"/>
      <c r="I452" s="11"/>
      <c r="J452" s="21"/>
      <c r="K452" s="21"/>
      <c r="L452" s="57"/>
      <c r="M452" s="57"/>
      <c r="N452" s="63"/>
      <c r="O452" s="57"/>
      <c r="P452" s="57"/>
      <c r="Q452" s="58"/>
      <c r="R452" s="57"/>
      <c r="S452" s="57"/>
      <c r="T452" s="11"/>
      <c r="U452" s="11"/>
      <c r="V452" s="11"/>
      <c r="W452" s="11"/>
      <c r="X452" s="11"/>
      <c r="Y452" s="11"/>
      <c r="Z452" s="11"/>
      <c r="AA452" s="11"/>
      <c r="AB452" s="11"/>
      <c r="AC452" s="60">
        <f t="shared" ref="AC452" si="1262">IFERROR(AC451,"")</f>
        <v>14.403453689168009</v>
      </c>
      <c r="AD452" s="61">
        <f t="shared" ref="AD452" si="1263">IF(AC452="","",AC452*$G$3+$M$3)</f>
        <v>52982.731554159953</v>
      </c>
      <c r="AE452" s="60">
        <f t="shared" ref="AE452" si="1264">IFERROR(AE451,"")</f>
        <v>8.8069073783359819</v>
      </c>
      <c r="AF452" s="61">
        <f t="shared" ref="AF452:AG452" si="1265">IF($M$18&gt;($M$3-$M$5)/-($G$3-$G$5),"",IF(AE452="","",$P$21))</f>
        <v>18000</v>
      </c>
      <c r="AG452" s="61">
        <f t="shared" si="1265"/>
        <v>18000</v>
      </c>
    </row>
    <row r="453" spans="1:33" x14ac:dyDescent="0.55000000000000004">
      <c r="A453" s="11"/>
      <c r="B453" s="11"/>
      <c r="C453" s="11"/>
      <c r="D453" s="11"/>
      <c r="E453" s="11"/>
      <c r="F453" s="11"/>
      <c r="G453" s="11"/>
      <c r="H453" s="11"/>
      <c r="I453" s="11"/>
      <c r="J453" s="21"/>
      <c r="K453" s="21"/>
      <c r="L453" s="57"/>
      <c r="M453" s="57"/>
      <c r="N453" s="63"/>
      <c r="O453" s="57"/>
      <c r="P453" s="57"/>
      <c r="Q453" s="58"/>
      <c r="R453" s="57"/>
      <c r="S453" s="57"/>
      <c r="T453" s="11"/>
      <c r="U453" s="11"/>
      <c r="V453" s="11"/>
      <c r="W453" s="11"/>
      <c r="X453" s="11"/>
      <c r="Y453" s="11"/>
      <c r="Z453" s="11"/>
      <c r="AA453" s="11"/>
      <c r="AB453" s="11"/>
      <c r="AC453" s="60">
        <f>IF($M$18&gt;($M$3-$M$5)/-($G$3-$G$5),AC452+($M$18-($M$3-$M$5)/-($G$3-$G$5))/342,IFERROR(IF(AC452+((($M$3-$M$5)/($G$3-$G$5)*-1)-$M$18)/343&gt;($M$3-$M$5)/-($G$3-$G$5),MAX($AC$31:AC452),AC452+((($M$3-$M$5)/($G$3-$G$5)*-1))/343),MAX($AC$31:AC452)))</f>
        <v>14.403453689168009</v>
      </c>
      <c r="AD453" s="61">
        <f t="shared" ref="AD453" si="1266">IF(AC453="","",AC453*$G$5+$M$5)</f>
        <v>53227.629513344073</v>
      </c>
      <c r="AE453" s="60">
        <f>IF($M$18&gt;($M$3-$M$5)/-($G$3-$G$5),"",IFERROR(IF(AE452+(($M$3-$M$5)/($G$3-$G$5)*-1)/343&gt;$AC$24,MAX($AE$31:AE452),AE452+((($M$3-$M$5)/($G$3-$G$5)*-1))/343),MAX($AE$31:AE452)))</f>
        <v>8.8488450325185344</v>
      </c>
      <c r="AF453" s="61">
        <f t="shared" si="1170"/>
        <v>8790.7602601482795</v>
      </c>
      <c r="AG453" s="61">
        <f t="shared" ref="AG453" si="1267">IF($M$18&gt;($M$3-$M$5)/-($G$3-$G$5),"",IF(AE453="","",AE453*$G$3+$M$3))</f>
        <v>80755.774837407327</v>
      </c>
    </row>
    <row r="454" spans="1:33" x14ac:dyDescent="0.55000000000000004">
      <c r="A454" s="11"/>
      <c r="B454" s="11"/>
      <c r="C454" s="11"/>
      <c r="D454" s="11"/>
      <c r="E454" s="11"/>
      <c r="F454" s="11"/>
      <c r="G454" s="11"/>
      <c r="H454" s="11"/>
      <c r="I454" s="11"/>
      <c r="J454" s="21"/>
      <c r="K454" s="21"/>
      <c r="L454" s="57"/>
      <c r="M454" s="57"/>
      <c r="N454" s="63"/>
      <c r="O454" s="57"/>
      <c r="P454" s="57"/>
      <c r="Q454" s="58"/>
      <c r="R454" s="57"/>
      <c r="S454" s="57"/>
      <c r="T454" s="11"/>
      <c r="U454" s="11"/>
      <c r="V454" s="11"/>
      <c r="W454" s="11"/>
      <c r="X454" s="11"/>
      <c r="Y454" s="11"/>
      <c r="Z454" s="11"/>
      <c r="AA454" s="11"/>
      <c r="AB454" s="11"/>
      <c r="AC454" s="60">
        <f t="shared" ref="AC454" si="1268">IFERROR(AC453,"")</f>
        <v>14.403453689168009</v>
      </c>
      <c r="AD454" s="61">
        <f t="shared" ref="AD454" si="1269">IF(AC454="","",AC454*$G$3+$M$3)</f>
        <v>52982.731554159953</v>
      </c>
      <c r="AE454" s="60">
        <f t="shared" ref="AE454" si="1270">IFERROR(AE453,"")</f>
        <v>8.8488450325185344</v>
      </c>
      <c r="AF454" s="61">
        <f t="shared" ref="AF454:AG454" si="1271">IF($M$18&gt;($M$3-$M$5)/-($G$3-$G$5),"",IF(AE454="","",$P$21))</f>
        <v>18000</v>
      </c>
      <c r="AG454" s="61">
        <f t="shared" si="1271"/>
        <v>18000</v>
      </c>
    </row>
    <row r="455" spans="1:33" x14ac:dyDescent="0.55000000000000004">
      <c r="A455" s="11"/>
      <c r="B455" s="11"/>
      <c r="C455" s="11"/>
      <c r="D455" s="11"/>
      <c r="E455" s="11"/>
      <c r="F455" s="11"/>
      <c r="G455" s="11"/>
      <c r="H455" s="11"/>
      <c r="I455" s="11"/>
      <c r="J455" s="21"/>
      <c r="K455" s="21"/>
      <c r="L455" s="57"/>
      <c r="M455" s="57"/>
      <c r="N455" s="63"/>
      <c r="O455" s="57"/>
      <c r="P455" s="57"/>
      <c r="Q455" s="58"/>
      <c r="R455" s="57"/>
      <c r="S455" s="57"/>
      <c r="T455" s="11"/>
      <c r="U455" s="11"/>
      <c r="V455" s="11"/>
      <c r="W455" s="11"/>
      <c r="X455" s="11"/>
      <c r="Y455" s="11"/>
      <c r="Z455" s="11"/>
      <c r="AA455" s="11"/>
      <c r="AB455" s="11"/>
      <c r="AC455" s="60">
        <f>IF($M$18&gt;($M$3-$M$5)/-($G$3-$G$5),AC454+($M$18-($M$3-$M$5)/-($G$3-$G$5))/342,IFERROR(IF(AC454+((($M$3-$M$5)/($G$3-$G$5)*-1)-$M$18)/343&gt;($M$3-$M$5)/-($G$3-$G$5),MAX($AC$31:AC454),AC454+((($M$3-$M$5)/($G$3-$G$5)*-1))/343),MAX($AC$31:AC454)))</f>
        <v>14.403453689168009</v>
      </c>
      <c r="AD455" s="61">
        <f t="shared" ref="AD455" si="1272">IF(AC455="","",AC455*$G$5+$M$5)</f>
        <v>53227.629513344073</v>
      </c>
      <c r="AE455" s="60">
        <f>IF($M$18&gt;($M$3-$M$5)/-($G$3-$G$5),"",IFERROR(IF(AE454+(($M$3-$M$5)/($G$3-$G$5)*-1)/343&gt;$AC$24,MAX($AE$31:AE454),AE454+((($M$3-$M$5)/($G$3-$G$5)*-1))/343),MAX($AE$31:AE454)))</f>
        <v>8.8907826867010868</v>
      </c>
      <c r="AF455" s="61">
        <f t="shared" si="1170"/>
        <v>9126.2614936086902</v>
      </c>
      <c r="AG455" s="61">
        <f t="shared" ref="AG455" si="1273">IF($M$18&gt;($M$3-$M$5)/-($G$3-$G$5),"",IF(AE455="","",AE455*$G$3+$M$3))</f>
        <v>80546.086566494574</v>
      </c>
    </row>
    <row r="456" spans="1:33" x14ac:dyDescent="0.55000000000000004">
      <c r="A456" s="11"/>
      <c r="B456" s="11"/>
      <c r="C456" s="11"/>
      <c r="D456" s="11"/>
      <c r="E456" s="11"/>
      <c r="F456" s="11"/>
      <c r="G456" s="11"/>
      <c r="H456" s="11"/>
      <c r="I456" s="11"/>
      <c r="J456" s="21"/>
      <c r="K456" s="21"/>
      <c r="L456" s="57"/>
      <c r="M456" s="57"/>
      <c r="N456" s="63"/>
      <c r="O456" s="57"/>
      <c r="P456" s="57"/>
      <c r="Q456" s="58"/>
      <c r="R456" s="57"/>
      <c r="S456" s="57"/>
      <c r="T456" s="11"/>
      <c r="U456" s="11"/>
      <c r="V456" s="11"/>
      <c r="W456" s="11"/>
      <c r="X456" s="11"/>
      <c r="Y456" s="11"/>
      <c r="Z456" s="11"/>
      <c r="AA456" s="11"/>
      <c r="AB456" s="11"/>
      <c r="AC456" s="60">
        <f t="shared" ref="AC456" si="1274">IFERROR(AC455,"")</f>
        <v>14.403453689168009</v>
      </c>
      <c r="AD456" s="61">
        <f t="shared" ref="AD456" si="1275">IF(AC456="","",AC456*$G$3+$M$3)</f>
        <v>52982.731554159953</v>
      </c>
      <c r="AE456" s="60">
        <f t="shared" ref="AE456" si="1276">IFERROR(AE455,"")</f>
        <v>8.8907826867010868</v>
      </c>
      <c r="AF456" s="61">
        <f t="shared" ref="AF456:AG456" si="1277">IF($M$18&gt;($M$3-$M$5)/-($G$3-$G$5),"",IF(AE456="","",$P$21))</f>
        <v>18000</v>
      </c>
      <c r="AG456" s="61">
        <f t="shared" si="1277"/>
        <v>18000</v>
      </c>
    </row>
    <row r="457" spans="1:33" x14ac:dyDescent="0.55000000000000004">
      <c r="A457" s="11"/>
      <c r="B457" s="11"/>
      <c r="C457" s="11"/>
      <c r="D457" s="11"/>
      <c r="E457" s="11"/>
      <c r="F457" s="11"/>
      <c r="G457" s="11"/>
      <c r="H457" s="11"/>
      <c r="I457" s="11"/>
      <c r="J457" s="21"/>
      <c r="K457" s="21"/>
      <c r="L457" s="57"/>
      <c r="M457" s="57"/>
      <c r="N457" s="63"/>
      <c r="O457" s="57"/>
      <c r="P457" s="57"/>
      <c r="Q457" s="58"/>
      <c r="R457" s="57"/>
      <c r="S457" s="57"/>
      <c r="T457" s="11"/>
      <c r="U457" s="11"/>
      <c r="V457" s="11"/>
      <c r="W457" s="11"/>
      <c r="X457" s="11"/>
      <c r="Y457" s="11"/>
      <c r="Z457" s="11"/>
      <c r="AA457" s="11"/>
      <c r="AB457" s="11"/>
      <c r="AC457" s="60">
        <f>IF($M$18&gt;($M$3-$M$5)/-($G$3-$G$5),AC456+($M$18-($M$3-$M$5)/-($G$3-$G$5))/342,IFERROR(IF(AC456+((($M$3-$M$5)/($G$3-$G$5)*-1)-$M$18)/343&gt;($M$3-$M$5)/-($G$3-$G$5),MAX($AC$31:AC456),AC456+((($M$3-$M$5)/($G$3-$G$5)*-1))/343),MAX($AC$31:AC456)))</f>
        <v>14.403453689168009</v>
      </c>
      <c r="AD457" s="61">
        <f t="shared" ref="AD457" si="1278">IF(AC457="","",AC457*$G$5+$M$5)</f>
        <v>53227.629513344073</v>
      </c>
      <c r="AE457" s="60">
        <f>IF($M$18&gt;($M$3-$M$5)/-($G$3-$G$5),"",IFERROR(IF(AE456+(($M$3-$M$5)/($G$3-$G$5)*-1)/343&gt;$AC$24,MAX($AE$31:AE456),AE456+((($M$3-$M$5)/($G$3-$G$5)*-1))/343),MAX($AE$31:AE456)))</f>
        <v>8.9327203408836393</v>
      </c>
      <c r="AF457" s="61">
        <f t="shared" si="1170"/>
        <v>9461.7627270691155</v>
      </c>
      <c r="AG457" s="61">
        <f t="shared" ref="AG457" si="1279">IF($M$18&gt;($M$3-$M$5)/-($G$3-$G$5),"",IF(AE457="","",AE457*$G$3+$M$3))</f>
        <v>80336.398295581806</v>
      </c>
    </row>
    <row r="458" spans="1:33" x14ac:dyDescent="0.55000000000000004">
      <c r="A458" s="11"/>
      <c r="B458" s="11"/>
      <c r="C458" s="11"/>
      <c r="D458" s="11"/>
      <c r="E458" s="11"/>
      <c r="F458" s="11"/>
      <c r="G458" s="11"/>
      <c r="H458" s="11"/>
      <c r="I458" s="11"/>
      <c r="J458" s="21"/>
      <c r="K458" s="21"/>
      <c r="L458" s="57"/>
      <c r="M458" s="57"/>
      <c r="N458" s="63"/>
      <c r="O458" s="57"/>
      <c r="P458" s="57"/>
      <c r="Q458" s="58"/>
      <c r="R458" s="57"/>
      <c r="S458" s="57"/>
      <c r="T458" s="11"/>
      <c r="U458" s="11"/>
      <c r="V458" s="11"/>
      <c r="W458" s="11"/>
      <c r="X458" s="11"/>
      <c r="Y458" s="11"/>
      <c r="Z458" s="11"/>
      <c r="AA458" s="11"/>
      <c r="AB458" s="11"/>
      <c r="AC458" s="60">
        <f t="shared" ref="AC458" si="1280">IFERROR(AC457,"")</f>
        <v>14.403453689168009</v>
      </c>
      <c r="AD458" s="61">
        <f t="shared" ref="AD458" si="1281">IF(AC458="","",AC458*$G$3+$M$3)</f>
        <v>52982.731554159953</v>
      </c>
      <c r="AE458" s="60">
        <f t="shared" ref="AE458" si="1282">IFERROR(AE457,"")</f>
        <v>8.9327203408836393</v>
      </c>
      <c r="AF458" s="61">
        <f t="shared" ref="AF458:AG458" si="1283">IF($M$18&gt;($M$3-$M$5)/-($G$3-$G$5),"",IF(AE458="","",$P$21))</f>
        <v>18000</v>
      </c>
      <c r="AG458" s="61">
        <f t="shared" si="1283"/>
        <v>18000</v>
      </c>
    </row>
    <row r="459" spans="1:33" x14ac:dyDescent="0.55000000000000004">
      <c r="A459" s="11"/>
      <c r="B459" s="11"/>
      <c r="C459" s="11"/>
      <c r="D459" s="11"/>
      <c r="E459" s="11"/>
      <c r="F459" s="11"/>
      <c r="G459" s="11"/>
      <c r="H459" s="11"/>
      <c r="I459" s="11"/>
      <c r="J459" s="21"/>
      <c r="K459" s="21"/>
      <c r="L459" s="57"/>
      <c r="M459" s="57"/>
      <c r="N459" s="63"/>
      <c r="O459" s="57"/>
      <c r="P459" s="57"/>
      <c r="Q459" s="58"/>
      <c r="R459" s="57"/>
      <c r="S459" s="57"/>
      <c r="T459" s="11"/>
      <c r="U459" s="11"/>
      <c r="V459" s="11"/>
      <c r="W459" s="11"/>
      <c r="X459" s="11"/>
      <c r="Y459" s="11"/>
      <c r="Z459" s="11"/>
      <c r="AA459" s="11"/>
      <c r="AB459" s="11"/>
      <c r="AC459" s="60">
        <f>IF($M$18&gt;($M$3-$M$5)/-($G$3-$G$5),AC458+($M$18-($M$3-$M$5)/-($G$3-$G$5))/342,IFERROR(IF(AC458+((($M$3-$M$5)/($G$3-$G$5)*-1)-$M$18)/343&gt;($M$3-$M$5)/-($G$3-$G$5),MAX($AC$31:AC458),AC458+((($M$3-$M$5)/($G$3-$G$5)*-1))/343),MAX($AC$31:AC458)))</f>
        <v>14.403453689168009</v>
      </c>
      <c r="AD459" s="61">
        <f t="shared" ref="AD459" si="1284">IF(AC459="","",AC459*$G$5+$M$5)</f>
        <v>53227.629513344073</v>
      </c>
      <c r="AE459" s="60">
        <f>IF($M$18&gt;($M$3-$M$5)/-($G$3-$G$5),"",IFERROR(IF(AE458+(($M$3-$M$5)/($G$3-$G$5)*-1)/343&gt;$AC$24,MAX($AE$31:AE458),AE458+((($M$3-$M$5)/($G$3-$G$5)*-1))/343),MAX($AE$31:AE458)))</f>
        <v>8.9746579950661918</v>
      </c>
      <c r="AF459" s="61">
        <f t="shared" si="1170"/>
        <v>9797.2639605295408</v>
      </c>
      <c r="AG459" s="61">
        <f t="shared" ref="AG459" si="1285">IF($M$18&gt;($M$3-$M$5)/-($G$3-$G$5),"",IF(AE459="","",AE459*$G$3+$M$3))</f>
        <v>80126.710024669039</v>
      </c>
    </row>
    <row r="460" spans="1:33" x14ac:dyDescent="0.55000000000000004">
      <c r="A460" s="11"/>
      <c r="B460" s="11"/>
      <c r="C460" s="11"/>
      <c r="D460" s="11"/>
      <c r="E460" s="11"/>
      <c r="F460" s="11"/>
      <c r="G460" s="11"/>
      <c r="H460" s="11"/>
      <c r="I460" s="11"/>
      <c r="J460" s="21"/>
      <c r="K460" s="21"/>
      <c r="L460" s="57"/>
      <c r="M460" s="57"/>
      <c r="N460" s="63"/>
      <c r="O460" s="57"/>
      <c r="P460" s="57"/>
      <c r="Q460" s="58"/>
      <c r="R460" s="57"/>
      <c r="S460" s="57"/>
      <c r="T460" s="11"/>
      <c r="U460" s="11"/>
      <c r="V460" s="11"/>
      <c r="W460" s="11"/>
      <c r="X460" s="11"/>
      <c r="Y460" s="11"/>
      <c r="Z460" s="11"/>
      <c r="AA460" s="11"/>
      <c r="AB460" s="11"/>
      <c r="AC460" s="60">
        <f t="shared" ref="AC460" si="1286">IFERROR(AC459,"")</f>
        <v>14.403453689168009</v>
      </c>
      <c r="AD460" s="61">
        <f t="shared" ref="AD460" si="1287">IF(AC460="","",AC460*$G$3+$M$3)</f>
        <v>52982.731554159953</v>
      </c>
      <c r="AE460" s="60">
        <f t="shared" ref="AE460" si="1288">IFERROR(AE459,"")</f>
        <v>8.9746579950661918</v>
      </c>
      <c r="AF460" s="61">
        <f t="shared" ref="AF460:AG460" si="1289">IF($M$18&gt;($M$3-$M$5)/-($G$3-$G$5),"",IF(AE460="","",$P$21))</f>
        <v>18000</v>
      </c>
      <c r="AG460" s="61">
        <f t="shared" si="1289"/>
        <v>18000</v>
      </c>
    </row>
    <row r="461" spans="1:33" x14ac:dyDescent="0.55000000000000004">
      <c r="A461" s="11"/>
      <c r="B461" s="11"/>
      <c r="C461" s="11"/>
      <c r="D461" s="11"/>
      <c r="E461" s="11"/>
      <c r="F461" s="11"/>
      <c r="G461" s="11"/>
      <c r="H461" s="11"/>
      <c r="I461" s="11"/>
      <c r="J461" s="21"/>
      <c r="K461" s="21"/>
      <c r="L461" s="57"/>
      <c r="M461" s="57"/>
      <c r="N461" s="63"/>
      <c r="O461" s="57"/>
      <c r="P461" s="57"/>
      <c r="Q461" s="58"/>
      <c r="R461" s="57"/>
      <c r="S461" s="57"/>
      <c r="T461" s="11"/>
      <c r="U461" s="11"/>
      <c r="V461" s="11"/>
      <c r="W461" s="11"/>
      <c r="X461" s="11"/>
      <c r="Y461" s="11"/>
      <c r="Z461" s="11"/>
      <c r="AA461" s="11"/>
      <c r="AB461" s="11"/>
      <c r="AC461" s="60">
        <f>IF($M$18&gt;($M$3-$M$5)/-($G$3-$G$5),AC460+($M$18-($M$3-$M$5)/-($G$3-$G$5))/342,IFERROR(IF(AC460+((($M$3-$M$5)/($G$3-$G$5)*-1)-$M$18)/343&gt;($M$3-$M$5)/-($G$3-$G$5),MAX($AC$31:AC460),AC460+((($M$3-$M$5)/($G$3-$G$5)*-1))/343),MAX($AC$31:AC460)))</f>
        <v>14.403453689168009</v>
      </c>
      <c r="AD461" s="61">
        <f t="shared" ref="AD461" si="1290">IF(AC461="","",AC461*$G$5+$M$5)</f>
        <v>53227.629513344073</v>
      </c>
      <c r="AE461" s="60">
        <f>IF($M$18&gt;($M$3-$M$5)/-($G$3-$G$5),"",IFERROR(IF(AE460+(($M$3-$M$5)/($G$3-$G$5)*-1)/343&gt;$AC$24,MAX($AE$31:AE460),AE460+((($M$3-$M$5)/($G$3-$G$5)*-1))/343),MAX($AE$31:AE460)))</f>
        <v>9.0165956492487442</v>
      </c>
      <c r="AF461" s="61">
        <f t="shared" si="1170"/>
        <v>10132.765193989952</v>
      </c>
      <c r="AG461" s="61">
        <f t="shared" ref="AG461" si="1291">IF($M$18&gt;($M$3-$M$5)/-($G$3-$G$5),"",IF(AE461="","",AE461*$G$3+$M$3))</f>
        <v>79917.021753756271</v>
      </c>
    </row>
    <row r="462" spans="1:33" x14ac:dyDescent="0.55000000000000004">
      <c r="A462" s="11"/>
      <c r="B462" s="11"/>
      <c r="C462" s="11"/>
      <c r="D462" s="11"/>
      <c r="E462" s="11"/>
      <c r="F462" s="11"/>
      <c r="G462" s="11"/>
      <c r="H462" s="11"/>
      <c r="I462" s="11"/>
      <c r="J462" s="21"/>
      <c r="K462" s="21"/>
      <c r="L462" s="57"/>
      <c r="M462" s="57"/>
      <c r="N462" s="63"/>
      <c r="O462" s="57"/>
      <c r="P462" s="57"/>
      <c r="Q462" s="58"/>
      <c r="R462" s="57"/>
      <c r="S462" s="57"/>
      <c r="T462" s="11"/>
      <c r="U462" s="11"/>
      <c r="V462" s="11"/>
      <c r="W462" s="11"/>
      <c r="X462" s="11"/>
      <c r="Y462" s="11"/>
      <c r="Z462" s="11"/>
      <c r="AA462" s="11"/>
      <c r="AB462" s="11"/>
      <c r="AC462" s="60">
        <f t="shared" ref="AC462" si="1292">IFERROR(AC461,"")</f>
        <v>14.403453689168009</v>
      </c>
      <c r="AD462" s="61">
        <f t="shared" ref="AD462" si="1293">IF(AC462="","",AC462*$G$3+$M$3)</f>
        <v>52982.731554159953</v>
      </c>
      <c r="AE462" s="60">
        <f t="shared" ref="AE462" si="1294">IFERROR(AE461,"")</f>
        <v>9.0165956492487442</v>
      </c>
      <c r="AF462" s="61">
        <f t="shared" ref="AF462:AG462" si="1295">IF($M$18&gt;($M$3-$M$5)/-($G$3-$G$5),"",IF(AE462="","",$P$21))</f>
        <v>18000</v>
      </c>
      <c r="AG462" s="61">
        <f t="shared" si="1295"/>
        <v>18000</v>
      </c>
    </row>
    <row r="463" spans="1:33" x14ac:dyDescent="0.55000000000000004">
      <c r="A463" s="11"/>
      <c r="B463" s="11"/>
      <c r="C463" s="11"/>
      <c r="D463" s="11"/>
      <c r="E463" s="11"/>
      <c r="F463" s="11"/>
      <c r="G463" s="11"/>
      <c r="H463" s="11"/>
      <c r="I463" s="11"/>
      <c r="J463" s="21"/>
      <c r="K463" s="21"/>
      <c r="L463" s="57"/>
      <c r="M463" s="57"/>
      <c r="N463" s="63"/>
      <c r="O463" s="57"/>
      <c r="P463" s="57"/>
      <c r="Q463" s="58"/>
      <c r="R463" s="57"/>
      <c r="S463" s="57"/>
      <c r="T463" s="11"/>
      <c r="U463" s="11"/>
      <c r="V463" s="11"/>
      <c r="W463" s="11"/>
      <c r="X463" s="11"/>
      <c r="Y463" s="11"/>
      <c r="Z463" s="11"/>
      <c r="AA463" s="11"/>
      <c r="AB463" s="11"/>
      <c r="AC463" s="60">
        <f>IF($M$18&gt;($M$3-$M$5)/-($G$3-$G$5),AC462+($M$18-($M$3-$M$5)/-($G$3-$G$5))/342,IFERROR(IF(AC462+((($M$3-$M$5)/($G$3-$G$5)*-1)-$M$18)/343&gt;($M$3-$M$5)/-($G$3-$G$5),MAX($AC$31:AC462),AC462+((($M$3-$M$5)/($G$3-$G$5)*-1))/343),MAX($AC$31:AC462)))</f>
        <v>14.403453689168009</v>
      </c>
      <c r="AD463" s="61">
        <f t="shared" ref="AD463" si="1296">IF(AC463="","",AC463*$G$5+$M$5)</f>
        <v>53227.629513344073</v>
      </c>
      <c r="AE463" s="60">
        <f>IF($M$18&gt;($M$3-$M$5)/-($G$3-$G$5),"",IFERROR(IF(AE462+(($M$3-$M$5)/($G$3-$G$5)*-1)/343&gt;$AC$24,MAX($AE$31:AE462),AE462+((($M$3-$M$5)/($G$3-$G$5)*-1))/343),MAX($AE$31:AE462)))</f>
        <v>9.0585333034312967</v>
      </c>
      <c r="AF463" s="61">
        <f t="shared" si="1170"/>
        <v>10468.266427450377</v>
      </c>
      <c r="AG463" s="61">
        <f t="shared" ref="AG463" si="1297">IF($M$18&gt;($M$3-$M$5)/-($G$3-$G$5),"",IF(AE463="","",AE463*$G$3+$M$3))</f>
        <v>79707.333482843518</v>
      </c>
    </row>
    <row r="464" spans="1:33" x14ac:dyDescent="0.55000000000000004">
      <c r="A464" s="11"/>
      <c r="B464" s="11"/>
      <c r="C464" s="11"/>
      <c r="D464" s="11"/>
      <c r="E464" s="11"/>
      <c r="F464" s="11"/>
      <c r="G464" s="11"/>
      <c r="H464" s="11"/>
      <c r="I464" s="11"/>
      <c r="J464" s="21"/>
      <c r="K464" s="21"/>
      <c r="L464" s="57"/>
      <c r="M464" s="57"/>
      <c r="N464" s="63"/>
      <c r="O464" s="57"/>
      <c r="P464" s="57"/>
      <c r="Q464" s="58"/>
      <c r="R464" s="57"/>
      <c r="S464" s="57"/>
      <c r="T464" s="11"/>
      <c r="U464" s="11"/>
      <c r="V464" s="11"/>
      <c r="W464" s="11"/>
      <c r="X464" s="11"/>
      <c r="Y464" s="11"/>
      <c r="Z464" s="11"/>
      <c r="AA464" s="11"/>
      <c r="AB464" s="11"/>
      <c r="AC464" s="60">
        <f t="shared" ref="AC464" si="1298">IFERROR(AC463,"")</f>
        <v>14.403453689168009</v>
      </c>
      <c r="AD464" s="61">
        <f t="shared" ref="AD464" si="1299">IF(AC464="","",AC464*$G$3+$M$3)</f>
        <v>52982.731554159953</v>
      </c>
      <c r="AE464" s="60">
        <f t="shared" ref="AE464" si="1300">IFERROR(AE463,"")</f>
        <v>9.0585333034312967</v>
      </c>
      <c r="AF464" s="61">
        <f t="shared" ref="AF464:AG464" si="1301">IF($M$18&gt;($M$3-$M$5)/-($G$3-$G$5),"",IF(AE464="","",$P$21))</f>
        <v>18000</v>
      </c>
      <c r="AG464" s="61">
        <f t="shared" si="1301"/>
        <v>18000</v>
      </c>
    </row>
    <row r="465" spans="1:33" x14ac:dyDescent="0.55000000000000004">
      <c r="A465" s="11"/>
      <c r="B465" s="11"/>
      <c r="C465" s="11"/>
      <c r="D465" s="11"/>
      <c r="E465" s="11"/>
      <c r="F465" s="11"/>
      <c r="G465" s="11"/>
      <c r="H465" s="11"/>
      <c r="I465" s="11"/>
      <c r="J465" s="21"/>
      <c r="K465" s="21"/>
      <c r="L465" s="57"/>
      <c r="M465" s="57"/>
      <c r="N465" s="63"/>
      <c r="O465" s="57"/>
      <c r="P465" s="57"/>
      <c r="Q465" s="58"/>
      <c r="R465" s="57"/>
      <c r="S465" s="57"/>
      <c r="T465" s="11"/>
      <c r="U465" s="11"/>
      <c r="V465" s="11"/>
      <c r="W465" s="11"/>
      <c r="X465" s="11"/>
      <c r="Y465" s="11"/>
      <c r="Z465" s="11"/>
      <c r="AA465" s="11"/>
      <c r="AB465" s="11"/>
      <c r="AC465" s="60">
        <f>IF($M$18&gt;($M$3-$M$5)/-($G$3-$G$5),AC464+($M$18-($M$3-$M$5)/-($G$3-$G$5))/342,IFERROR(IF(AC464+((($M$3-$M$5)/($G$3-$G$5)*-1)-$M$18)/343&gt;($M$3-$M$5)/-($G$3-$G$5),MAX($AC$31:AC464),AC464+((($M$3-$M$5)/($G$3-$G$5)*-1))/343),MAX($AC$31:AC464)))</f>
        <v>14.403453689168009</v>
      </c>
      <c r="AD465" s="61">
        <f t="shared" ref="AD465" si="1302">IF(AC465="","",AC465*$G$5+$M$5)</f>
        <v>53227.629513344073</v>
      </c>
      <c r="AE465" s="60">
        <f>IF($M$18&gt;($M$3-$M$5)/-($G$3-$G$5),"",IFERROR(IF(AE464+(($M$3-$M$5)/($G$3-$G$5)*-1)/343&gt;$AC$24,MAX($AE$31:AE464),AE464+((($M$3-$M$5)/($G$3-$G$5)*-1))/343),MAX($AE$31:AE464)))</f>
        <v>9.1004709576138492</v>
      </c>
      <c r="AF465" s="61">
        <f t="shared" si="1170"/>
        <v>10803.767660910788</v>
      </c>
      <c r="AG465" s="61">
        <f t="shared" ref="AG465" si="1303">IF($M$18&gt;($M$3-$M$5)/-($G$3-$G$5),"",IF(AE465="","",AE465*$G$3+$M$3))</f>
        <v>79497.645211930765</v>
      </c>
    </row>
    <row r="466" spans="1:33" x14ac:dyDescent="0.55000000000000004">
      <c r="A466" s="11"/>
      <c r="B466" s="11"/>
      <c r="C466" s="11"/>
      <c r="D466" s="11"/>
      <c r="E466" s="11"/>
      <c r="F466" s="11"/>
      <c r="G466" s="11"/>
      <c r="H466" s="11"/>
      <c r="I466" s="11"/>
      <c r="J466" s="21"/>
      <c r="K466" s="21"/>
      <c r="L466" s="57"/>
      <c r="M466" s="57"/>
      <c r="N466" s="63"/>
      <c r="O466" s="57"/>
      <c r="P466" s="57"/>
      <c r="Q466" s="58"/>
      <c r="R466" s="57"/>
      <c r="S466" s="57"/>
      <c r="T466" s="11"/>
      <c r="U466" s="11"/>
      <c r="V466" s="11"/>
      <c r="W466" s="11"/>
      <c r="X466" s="11"/>
      <c r="Y466" s="11"/>
      <c r="Z466" s="11"/>
      <c r="AA466" s="11"/>
      <c r="AB466" s="11"/>
      <c r="AC466" s="60">
        <f t="shared" ref="AC466" si="1304">IFERROR(AC465,"")</f>
        <v>14.403453689168009</v>
      </c>
      <c r="AD466" s="61">
        <f t="shared" ref="AD466" si="1305">IF(AC466="","",AC466*$G$3+$M$3)</f>
        <v>52982.731554159953</v>
      </c>
      <c r="AE466" s="60">
        <f t="shared" ref="AE466" si="1306">IFERROR(AE465,"")</f>
        <v>9.1004709576138492</v>
      </c>
      <c r="AF466" s="61">
        <f t="shared" ref="AF466:AG466" si="1307">IF($M$18&gt;($M$3-$M$5)/-($G$3-$G$5),"",IF(AE466="","",$P$21))</f>
        <v>18000</v>
      </c>
      <c r="AG466" s="61">
        <f t="shared" si="1307"/>
        <v>18000</v>
      </c>
    </row>
    <row r="467" spans="1:33" x14ac:dyDescent="0.55000000000000004">
      <c r="A467" s="11"/>
      <c r="B467" s="11"/>
      <c r="C467" s="11"/>
      <c r="D467" s="11"/>
      <c r="E467" s="11"/>
      <c r="F467" s="11"/>
      <c r="G467" s="11"/>
      <c r="H467" s="11"/>
      <c r="I467" s="11"/>
      <c r="J467" s="21"/>
      <c r="K467" s="21"/>
      <c r="L467" s="57"/>
      <c r="M467" s="57"/>
      <c r="N467" s="63"/>
      <c r="O467" s="57"/>
      <c r="P467" s="57"/>
      <c r="Q467" s="58"/>
      <c r="R467" s="57"/>
      <c r="S467" s="57"/>
      <c r="T467" s="11"/>
      <c r="U467" s="11"/>
      <c r="V467" s="11"/>
      <c r="W467" s="11"/>
      <c r="X467" s="11"/>
      <c r="Y467" s="11"/>
      <c r="Z467" s="11"/>
      <c r="AA467" s="11"/>
      <c r="AB467" s="11"/>
      <c r="AC467" s="60">
        <f>IF($M$18&gt;($M$3-$M$5)/-($G$3-$G$5),AC466+($M$18-($M$3-$M$5)/-($G$3-$G$5))/342,IFERROR(IF(AC466+((($M$3-$M$5)/($G$3-$G$5)*-1)-$M$18)/343&gt;($M$3-$M$5)/-($G$3-$G$5),MAX($AC$31:AC466),AC466+((($M$3-$M$5)/($G$3-$G$5)*-1))/343),MAX($AC$31:AC466)))</f>
        <v>14.403453689168009</v>
      </c>
      <c r="AD467" s="61">
        <f t="shared" ref="AD467" si="1308">IF(AC467="","",AC467*$G$5+$M$5)</f>
        <v>53227.629513344073</v>
      </c>
      <c r="AE467" s="60">
        <f>IF($M$18&gt;($M$3-$M$5)/-($G$3-$G$5),"",IFERROR(IF(AE466+(($M$3-$M$5)/($G$3-$G$5)*-1)/343&gt;$AC$24,MAX($AE$31:AE466),AE466+((($M$3-$M$5)/($G$3-$G$5)*-1))/343),MAX($AE$31:AE466)))</f>
        <v>9.1424086117964016</v>
      </c>
      <c r="AF467" s="61">
        <f t="shared" si="1170"/>
        <v>11139.268894371213</v>
      </c>
      <c r="AG467" s="61">
        <f t="shared" ref="AG467" si="1309">IF($M$18&gt;($M$3-$M$5)/-($G$3-$G$5),"",IF(AE467="","",AE467*$G$3+$M$3))</f>
        <v>79287.956941017997</v>
      </c>
    </row>
    <row r="468" spans="1:33" x14ac:dyDescent="0.55000000000000004">
      <c r="A468" s="11"/>
      <c r="B468" s="11"/>
      <c r="C468" s="11"/>
      <c r="D468" s="11"/>
      <c r="E468" s="11"/>
      <c r="F468" s="11"/>
      <c r="G468" s="11"/>
      <c r="H468" s="11"/>
      <c r="I468" s="11"/>
      <c r="J468" s="21"/>
      <c r="K468" s="21"/>
      <c r="L468" s="57"/>
      <c r="M468" s="57"/>
      <c r="N468" s="63"/>
      <c r="O468" s="57"/>
      <c r="P468" s="57"/>
      <c r="Q468" s="58"/>
      <c r="R468" s="57"/>
      <c r="S468" s="57"/>
      <c r="T468" s="11"/>
      <c r="U468" s="11"/>
      <c r="V468" s="11"/>
      <c r="W468" s="11"/>
      <c r="X468" s="11"/>
      <c r="Y468" s="11"/>
      <c r="Z468" s="11"/>
      <c r="AA468" s="11"/>
      <c r="AB468" s="11"/>
      <c r="AC468" s="60">
        <f t="shared" ref="AC468" si="1310">IFERROR(AC467,"")</f>
        <v>14.403453689168009</v>
      </c>
      <c r="AD468" s="61">
        <f t="shared" ref="AD468" si="1311">IF(AC468="","",AC468*$G$3+$M$3)</f>
        <v>52982.731554159953</v>
      </c>
      <c r="AE468" s="60">
        <f t="shared" ref="AE468" si="1312">IFERROR(AE467,"")</f>
        <v>9.1424086117964016</v>
      </c>
      <c r="AF468" s="61">
        <f t="shared" ref="AF468:AG468" si="1313">IF($M$18&gt;($M$3-$M$5)/-($G$3-$G$5),"",IF(AE468="","",$P$21))</f>
        <v>18000</v>
      </c>
      <c r="AG468" s="61">
        <f t="shared" si="1313"/>
        <v>18000</v>
      </c>
    </row>
    <row r="469" spans="1:33" x14ac:dyDescent="0.55000000000000004">
      <c r="A469" s="11"/>
      <c r="B469" s="11"/>
      <c r="C469" s="11"/>
      <c r="D469" s="11"/>
      <c r="E469" s="11"/>
      <c r="F469" s="11"/>
      <c r="G469" s="11"/>
      <c r="H469" s="11"/>
      <c r="I469" s="11"/>
      <c r="J469" s="21"/>
      <c r="K469" s="21"/>
      <c r="L469" s="57"/>
      <c r="M469" s="57"/>
      <c r="N469" s="63"/>
      <c r="O469" s="57"/>
      <c r="P469" s="57"/>
      <c r="Q469" s="58"/>
      <c r="R469" s="57"/>
      <c r="S469" s="57"/>
      <c r="T469" s="11"/>
      <c r="U469" s="11"/>
      <c r="V469" s="11"/>
      <c r="W469" s="11"/>
      <c r="X469" s="11"/>
      <c r="Y469" s="11"/>
      <c r="Z469" s="11"/>
      <c r="AA469" s="11"/>
      <c r="AB469" s="11"/>
      <c r="AC469" s="60">
        <f>IF($M$18&gt;($M$3-$M$5)/-($G$3-$G$5),AC468+($M$18-($M$3-$M$5)/-($G$3-$G$5))/342,IFERROR(IF(AC468+((($M$3-$M$5)/($G$3-$G$5)*-1)-$M$18)/343&gt;($M$3-$M$5)/-($G$3-$G$5),MAX($AC$31:AC468),AC468+((($M$3-$M$5)/($G$3-$G$5)*-1))/343),MAX($AC$31:AC468)))</f>
        <v>14.403453689168009</v>
      </c>
      <c r="AD469" s="61">
        <f t="shared" ref="AD469" si="1314">IF(AC469="","",AC469*$G$5+$M$5)</f>
        <v>53227.629513344073</v>
      </c>
      <c r="AE469" s="60">
        <f>IF($M$18&gt;($M$3-$M$5)/-($G$3-$G$5),"",IFERROR(IF(AE468+(($M$3-$M$5)/($G$3-$G$5)*-1)/343&gt;$AC$24,MAX($AE$31:AE468),AE468+((($M$3-$M$5)/($G$3-$G$5)*-1))/343),MAX($AE$31:AE468)))</f>
        <v>9.1843462659789541</v>
      </c>
      <c r="AF469" s="61">
        <f t="shared" si="1170"/>
        <v>11474.770127831638</v>
      </c>
      <c r="AG469" s="61">
        <f t="shared" ref="AG469" si="1315">IF($M$18&gt;($M$3-$M$5)/-($G$3-$G$5),"",IF(AE469="","",AE469*$G$3+$M$3))</f>
        <v>79078.26867010523</v>
      </c>
    </row>
    <row r="470" spans="1:33" x14ac:dyDescent="0.55000000000000004">
      <c r="A470" s="11"/>
      <c r="B470" s="11"/>
      <c r="C470" s="11"/>
      <c r="D470" s="11"/>
      <c r="E470" s="11"/>
      <c r="F470" s="11"/>
      <c r="G470" s="11"/>
      <c r="H470" s="11"/>
      <c r="I470" s="11"/>
      <c r="J470" s="21"/>
      <c r="K470" s="21"/>
      <c r="L470" s="57"/>
      <c r="M470" s="57"/>
      <c r="N470" s="63"/>
      <c r="O470" s="57"/>
      <c r="P470" s="57"/>
      <c r="Q470" s="58"/>
      <c r="R470" s="57"/>
      <c r="S470" s="57"/>
      <c r="T470" s="11"/>
      <c r="U470" s="11"/>
      <c r="V470" s="11"/>
      <c r="W470" s="11"/>
      <c r="X470" s="11"/>
      <c r="Y470" s="11"/>
      <c r="Z470" s="11"/>
      <c r="AA470" s="11"/>
      <c r="AB470" s="11"/>
      <c r="AC470" s="60">
        <f t="shared" ref="AC470" si="1316">IFERROR(AC469,"")</f>
        <v>14.403453689168009</v>
      </c>
      <c r="AD470" s="61">
        <f t="shared" ref="AD470" si="1317">IF(AC470="","",AC470*$G$3+$M$3)</f>
        <v>52982.731554159953</v>
      </c>
      <c r="AE470" s="60">
        <f t="shared" ref="AE470" si="1318">IFERROR(AE469,"")</f>
        <v>9.1843462659789541</v>
      </c>
      <c r="AF470" s="61">
        <f t="shared" ref="AF470:AG470" si="1319">IF($M$18&gt;($M$3-$M$5)/-($G$3-$G$5),"",IF(AE470="","",$P$21))</f>
        <v>18000</v>
      </c>
      <c r="AG470" s="61">
        <f t="shared" si="1319"/>
        <v>18000</v>
      </c>
    </row>
    <row r="471" spans="1:33" x14ac:dyDescent="0.55000000000000004">
      <c r="A471" s="11"/>
      <c r="B471" s="11"/>
      <c r="C471" s="11"/>
      <c r="D471" s="11"/>
      <c r="E471" s="11"/>
      <c r="F471" s="11"/>
      <c r="G471" s="11"/>
      <c r="H471" s="11"/>
      <c r="I471" s="11"/>
      <c r="J471" s="21"/>
      <c r="K471" s="21"/>
      <c r="L471" s="57"/>
      <c r="M471" s="57"/>
      <c r="N471" s="63"/>
      <c r="O471" s="57"/>
      <c r="P471" s="57"/>
      <c r="Q471" s="58"/>
      <c r="R471" s="57"/>
      <c r="S471" s="57"/>
      <c r="T471" s="11"/>
      <c r="U471" s="11"/>
      <c r="V471" s="11"/>
      <c r="W471" s="11"/>
      <c r="X471" s="11"/>
      <c r="Y471" s="11"/>
      <c r="Z471" s="11"/>
      <c r="AA471" s="11"/>
      <c r="AB471" s="11"/>
      <c r="AC471" s="60">
        <f>IF($M$18&gt;($M$3-$M$5)/-($G$3-$G$5),AC470+($M$18-($M$3-$M$5)/-($G$3-$G$5))/342,IFERROR(IF(AC470+((($M$3-$M$5)/($G$3-$G$5)*-1)-$M$18)/343&gt;($M$3-$M$5)/-($G$3-$G$5),MAX($AC$31:AC470),AC470+((($M$3-$M$5)/($G$3-$G$5)*-1))/343),MAX($AC$31:AC470)))</f>
        <v>14.403453689168009</v>
      </c>
      <c r="AD471" s="61">
        <f t="shared" ref="AD471" si="1320">IF(AC471="","",AC471*$G$5+$M$5)</f>
        <v>53227.629513344073</v>
      </c>
      <c r="AE471" s="60">
        <f>IF($M$18&gt;($M$3-$M$5)/-($G$3-$G$5),"",IFERROR(IF(AE470+(($M$3-$M$5)/($G$3-$G$5)*-1)/343&gt;$AC$24,MAX($AE$31:AE470),AE470+((($M$3-$M$5)/($G$3-$G$5)*-1))/343),MAX($AE$31:AE470)))</f>
        <v>9.2262839201615066</v>
      </c>
      <c r="AF471" s="61">
        <f t="shared" si="1170"/>
        <v>11810.271361292049</v>
      </c>
      <c r="AG471" s="61">
        <f t="shared" ref="AG471" si="1321">IF($M$18&gt;($M$3-$M$5)/-($G$3-$G$5),"",IF(AE471="","",AE471*$G$3+$M$3))</f>
        <v>78868.580399192462</v>
      </c>
    </row>
    <row r="472" spans="1:33" x14ac:dyDescent="0.55000000000000004">
      <c r="A472" s="11"/>
      <c r="B472" s="11"/>
      <c r="C472" s="11"/>
      <c r="D472" s="11"/>
      <c r="E472" s="11"/>
      <c r="F472" s="11"/>
      <c r="G472" s="11"/>
      <c r="H472" s="11"/>
      <c r="I472" s="11"/>
      <c r="J472" s="21"/>
      <c r="K472" s="21"/>
      <c r="L472" s="57"/>
      <c r="M472" s="57"/>
      <c r="N472" s="63"/>
      <c r="O472" s="57"/>
      <c r="P472" s="57"/>
      <c r="Q472" s="58"/>
      <c r="R472" s="57"/>
      <c r="S472" s="57"/>
      <c r="T472" s="11"/>
      <c r="U472" s="11"/>
      <c r="V472" s="11"/>
      <c r="W472" s="11"/>
      <c r="X472" s="11"/>
      <c r="Y472" s="11"/>
      <c r="Z472" s="11"/>
      <c r="AA472" s="11"/>
      <c r="AB472" s="11"/>
      <c r="AC472" s="60">
        <f t="shared" ref="AC472" si="1322">IFERROR(AC471,"")</f>
        <v>14.403453689168009</v>
      </c>
      <c r="AD472" s="61">
        <f t="shared" ref="AD472" si="1323">IF(AC472="","",AC472*$G$3+$M$3)</f>
        <v>52982.731554159953</v>
      </c>
      <c r="AE472" s="60">
        <f t="shared" ref="AE472" si="1324">IFERROR(AE471,"")</f>
        <v>9.2262839201615066</v>
      </c>
      <c r="AF472" s="61">
        <f t="shared" ref="AF472:AG472" si="1325">IF($M$18&gt;($M$3-$M$5)/-($G$3-$G$5),"",IF(AE472="","",$P$21))</f>
        <v>18000</v>
      </c>
      <c r="AG472" s="61">
        <f t="shared" si="1325"/>
        <v>18000</v>
      </c>
    </row>
    <row r="473" spans="1:33" x14ac:dyDescent="0.55000000000000004">
      <c r="A473" s="11"/>
      <c r="B473" s="11"/>
      <c r="C473" s="11"/>
      <c r="D473" s="11"/>
      <c r="E473" s="11"/>
      <c r="F473" s="11"/>
      <c r="G473" s="11"/>
      <c r="H473" s="11"/>
      <c r="I473" s="11"/>
      <c r="J473" s="21"/>
      <c r="K473" s="21"/>
      <c r="L473" s="57"/>
      <c r="M473" s="57"/>
      <c r="N473" s="63"/>
      <c r="O473" s="57"/>
      <c r="P473" s="57"/>
      <c r="Q473" s="58"/>
      <c r="R473" s="57"/>
      <c r="S473" s="57"/>
      <c r="T473" s="11"/>
      <c r="U473" s="11"/>
      <c r="V473" s="11"/>
      <c r="W473" s="11"/>
      <c r="X473" s="11"/>
      <c r="Y473" s="11"/>
      <c r="Z473" s="11"/>
      <c r="AA473" s="11"/>
      <c r="AB473" s="11"/>
      <c r="AC473" s="60">
        <f>IF($M$18&gt;($M$3-$M$5)/-($G$3-$G$5),AC472+($M$18-($M$3-$M$5)/-($G$3-$G$5))/342,IFERROR(IF(AC472+((($M$3-$M$5)/($G$3-$G$5)*-1)-$M$18)/343&gt;($M$3-$M$5)/-($G$3-$G$5),MAX($AC$31:AC472),AC472+((($M$3-$M$5)/($G$3-$G$5)*-1))/343),MAX($AC$31:AC472)))</f>
        <v>14.403453689168009</v>
      </c>
      <c r="AD473" s="61">
        <f t="shared" ref="AD473" si="1326">IF(AC473="","",AC473*$G$5+$M$5)</f>
        <v>53227.629513344073</v>
      </c>
      <c r="AE473" s="60">
        <f>IF($M$18&gt;($M$3-$M$5)/-($G$3-$G$5),"",IFERROR(IF(AE472+(($M$3-$M$5)/($G$3-$G$5)*-1)/343&gt;$AC$24,MAX($AE$31:AE472),AE472+((($M$3-$M$5)/($G$3-$G$5)*-1))/343),MAX($AE$31:AE472)))</f>
        <v>9.268221574344059</v>
      </c>
      <c r="AF473" s="61">
        <f t="shared" si="1170"/>
        <v>12145.772594752474</v>
      </c>
      <c r="AG473" s="61">
        <f t="shared" ref="AG473" si="1327">IF($M$18&gt;($M$3-$M$5)/-($G$3-$G$5),"",IF(AE473="","",AE473*$G$3+$M$3))</f>
        <v>78658.892128279695</v>
      </c>
    </row>
    <row r="474" spans="1:33" x14ac:dyDescent="0.55000000000000004">
      <c r="A474" s="11"/>
      <c r="B474" s="11"/>
      <c r="C474" s="11"/>
      <c r="D474" s="11"/>
      <c r="E474" s="11"/>
      <c r="F474" s="11"/>
      <c r="G474" s="11"/>
      <c r="H474" s="11"/>
      <c r="I474" s="11"/>
      <c r="J474" s="21"/>
      <c r="K474" s="21"/>
      <c r="L474" s="57"/>
      <c r="M474" s="57"/>
      <c r="N474" s="63"/>
      <c r="O474" s="57"/>
      <c r="P474" s="57"/>
      <c r="Q474" s="58"/>
      <c r="R474" s="57"/>
      <c r="S474" s="57"/>
      <c r="T474" s="11"/>
      <c r="U474" s="11"/>
      <c r="V474" s="11"/>
      <c r="W474" s="11"/>
      <c r="X474" s="11"/>
      <c r="Y474" s="11"/>
      <c r="Z474" s="11"/>
      <c r="AA474" s="11"/>
      <c r="AB474" s="11"/>
      <c r="AC474" s="60">
        <f t="shared" ref="AC474" si="1328">IFERROR(AC473,"")</f>
        <v>14.403453689168009</v>
      </c>
      <c r="AD474" s="61">
        <f t="shared" ref="AD474" si="1329">IF(AC474="","",AC474*$G$3+$M$3)</f>
        <v>52982.731554159953</v>
      </c>
      <c r="AE474" s="60">
        <f t="shared" ref="AE474" si="1330">IFERROR(AE473,"")</f>
        <v>9.268221574344059</v>
      </c>
      <c r="AF474" s="61">
        <f t="shared" ref="AF474:AG474" si="1331">IF($M$18&gt;($M$3-$M$5)/-($G$3-$G$5),"",IF(AE474="","",$P$21))</f>
        <v>18000</v>
      </c>
      <c r="AG474" s="61">
        <f t="shared" si="1331"/>
        <v>18000</v>
      </c>
    </row>
    <row r="475" spans="1:33" x14ac:dyDescent="0.55000000000000004">
      <c r="A475" s="11"/>
      <c r="B475" s="11"/>
      <c r="C475" s="11"/>
      <c r="D475" s="11"/>
      <c r="E475" s="11"/>
      <c r="F475" s="11"/>
      <c r="G475" s="11"/>
      <c r="H475" s="11"/>
      <c r="I475" s="11"/>
      <c r="J475" s="21"/>
      <c r="K475" s="21"/>
      <c r="L475" s="57"/>
      <c r="M475" s="57"/>
      <c r="N475" s="63"/>
      <c r="O475" s="57"/>
      <c r="P475" s="57"/>
      <c r="Q475" s="58"/>
      <c r="R475" s="57"/>
      <c r="S475" s="57"/>
      <c r="T475" s="11"/>
      <c r="U475" s="11"/>
      <c r="V475" s="11"/>
      <c r="W475" s="11"/>
      <c r="X475" s="11"/>
      <c r="Y475" s="11"/>
      <c r="Z475" s="11"/>
      <c r="AA475" s="11"/>
      <c r="AB475" s="11"/>
      <c r="AC475" s="60">
        <f>IF($M$18&gt;($M$3-$M$5)/-($G$3-$G$5),AC474+($M$18-($M$3-$M$5)/-($G$3-$G$5))/342,IFERROR(IF(AC474+((($M$3-$M$5)/($G$3-$G$5)*-1)-$M$18)/343&gt;($M$3-$M$5)/-($G$3-$G$5),MAX($AC$31:AC474),AC474+((($M$3-$M$5)/($G$3-$G$5)*-1))/343),MAX($AC$31:AC474)))</f>
        <v>14.403453689168009</v>
      </c>
      <c r="AD475" s="61">
        <f t="shared" ref="AD475" si="1332">IF(AC475="","",AC475*$G$5+$M$5)</f>
        <v>53227.629513344073</v>
      </c>
      <c r="AE475" s="60">
        <f>IF($M$18&gt;($M$3-$M$5)/-($G$3-$G$5),"",IFERROR(IF(AE474+(($M$3-$M$5)/($G$3-$G$5)*-1)/343&gt;$AC$24,MAX($AE$31:AE474),AE474+((($M$3-$M$5)/($G$3-$G$5)*-1))/343),MAX($AE$31:AE474)))</f>
        <v>9.3101592285266115</v>
      </c>
      <c r="AF475" s="61">
        <f t="shared" si="1170"/>
        <v>12481.273828212885</v>
      </c>
      <c r="AG475" s="61">
        <f t="shared" ref="AG475" si="1333">IF($M$18&gt;($M$3-$M$5)/-($G$3-$G$5),"",IF(AE475="","",AE475*$G$3+$M$3))</f>
        <v>78449.203857366942</v>
      </c>
    </row>
    <row r="476" spans="1:33" x14ac:dyDescent="0.55000000000000004">
      <c r="A476" s="11"/>
      <c r="B476" s="11"/>
      <c r="C476" s="11"/>
      <c r="D476" s="11"/>
      <c r="E476" s="11"/>
      <c r="F476" s="11"/>
      <c r="G476" s="11"/>
      <c r="H476" s="11"/>
      <c r="I476" s="11"/>
      <c r="J476" s="21"/>
      <c r="K476" s="21"/>
      <c r="L476" s="57"/>
      <c r="M476" s="57"/>
      <c r="N476" s="63"/>
      <c r="O476" s="57"/>
      <c r="P476" s="57"/>
      <c r="Q476" s="58"/>
      <c r="R476" s="57"/>
      <c r="S476" s="57"/>
      <c r="T476" s="11"/>
      <c r="U476" s="11"/>
      <c r="V476" s="11"/>
      <c r="W476" s="11"/>
      <c r="X476" s="11"/>
      <c r="Y476" s="11"/>
      <c r="Z476" s="11"/>
      <c r="AA476" s="11"/>
      <c r="AB476" s="11"/>
      <c r="AC476" s="60">
        <f t="shared" ref="AC476" si="1334">IFERROR(AC475,"")</f>
        <v>14.403453689168009</v>
      </c>
      <c r="AD476" s="61">
        <f t="shared" ref="AD476" si="1335">IF(AC476="","",AC476*$G$3+$M$3)</f>
        <v>52982.731554159953</v>
      </c>
      <c r="AE476" s="60">
        <f t="shared" ref="AE476" si="1336">IFERROR(AE475,"")</f>
        <v>9.3101592285266115</v>
      </c>
      <c r="AF476" s="61">
        <f t="shared" ref="AF476:AG476" si="1337">IF($M$18&gt;($M$3-$M$5)/-($G$3-$G$5),"",IF(AE476="","",$P$21))</f>
        <v>18000</v>
      </c>
      <c r="AG476" s="61">
        <f t="shared" si="1337"/>
        <v>18000</v>
      </c>
    </row>
    <row r="477" spans="1:33" x14ac:dyDescent="0.55000000000000004">
      <c r="A477" s="11"/>
      <c r="B477" s="11"/>
      <c r="C477" s="11"/>
      <c r="D477" s="11"/>
      <c r="E477" s="11"/>
      <c r="F477" s="11"/>
      <c r="G477" s="11"/>
      <c r="H477" s="11"/>
      <c r="I477" s="11"/>
      <c r="J477" s="21"/>
      <c r="K477" s="21"/>
      <c r="L477" s="57"/>
      <c r="M477" s="57"/>
      <c r="N477" s="63"/>
      <c r="O477" s="57"/>
      <c r="P477" s="57"/>
      <c r="Q477" s="58"/>
      <c r="R477" s="57"/>
      <c r="S477" s="57"/>
      <c r="T477" s="11"/>
      <c r="U477" s="11"/>
      <c r="V477" s="11"/>
      <c r="W477" s="11"/>
      <c r="X477" s="11"/>
      <c r="Y477" s="11"/>
      <c r="Z477" s="11"/>
      <c r="AA477" s="11"/>
      <c r="AB477" s="11"/>
      <c r="AC477" s="60">
        <f>IF($M$18&gt;($M$3-$M$5)/-($G$3-$G$5),AC476+($M$18-($M$3-$M$5)/-($G$3-$G$5))/342,IFERROR(IF(AC476+((($M$3-$M$5)/($G$3-$G$5)*-1)-$M$18)/343&gt;($M$3-$M$5)/-($G$3-$G$5),MAX($AC$31:AC476),AC476+((($M$3-$M$5)/($G$3-$G$5)*-1))/343),MAX($AC$31:AC476)))</f>
        <v>14.403453689168009</v>
      </c>
      <c r="AD477" s="61">
        <f t="shared" ref="AD477" si="1338">IF(AC477="","",AC477*$G$5+$M$5)</f>
        <v>53227.629513344073</v>
      </c>
      <c r="AE477" s="60">
        <f>IF($M$18&gt;($M$3-$M$5)/-($G$3-$G$5),"",IFERROR(IF(AE476+(($M$3-$M$5)/($G$3-$G$5)*-1)/343&gt;$AC$24,MAX($AE$31:AE476),AE476+((($M$3-$M$5)/($G$3-$G$5)*-1))/343),MAX($AE$31:AE476)))</f>
        <v>9.3520968827091639</v>
      </c>
      <c r="AF477" s="61">
        <f t="shared" si="1170"/>
        <v>12816.77506167331</v>
      </c>
      <c r="AG477" s="61">
        <f t="shared" ref="AG477" si="1339">IF($M$18&gt;($M$3-$M$5)/-($G$3-$G$5),"",IF(AE477="","",AE477*$G$3+$M$3))</f>
        <v>78239.515586454188</v>
      </c>
    </row>
    <row r="478" spans="1:33" x14ac:dyDescent="0.55000000000000004">
      <c r="A478" s="11"/>
      <c r="B478" s="11"/>
      <c r="C478" s="11"/>
      <c r="D478" s="11"/>
      <c r="E478" s="11"/>
      <c r="F478" s="11"/>
      <c r="G478" s="11"/>
      <c r="H478" s="11"/>
      <c r="I478" s="11"/>
      <c r="J478" s="21"/>
      <c r="K478" s="21"/>
      <c r="L478" s="57"/>
      <c r="M478" s="57"/>
      <c r="N478" s="63"/>
      <c r="O478" s="57"/>
      <c r="P478" s="57"/>
      <c r="Q478" s="58"/>
      <c r="R478" s="57"/>
      <c r="S478" s="57"/>
      <c r="T478" s="11"/>
      <c r="U478" s="11"/>
      <c r="V478" s="11"/>
      <c r="W478" s="11"/>
      <c r="X478" s="11"/>
      <c r="Y478" s="11"/>
      <c r="Z478" s="11"/>
      <c r="AA478" s="11"/>
      <c r="AB478" s="11"/>
      <c r="AC478" s="60">
        <f t="shared" ref="AC478" si="1340">IFERROR(AC477,"")</f>
        <v>14.403453689168009</v>
      </c>
      <c r="AD478" s="61">
        <f t="shared" ref="AD478" si="1341">IF(AC478="","",AC478*$G$3+$M$3)</f>
        <v>52982.731554159953</v>
      </c>
      <c r="AE478" s="60">
        <f t="shared" ref="AE478" si="1342">IFERROR(AE477,"")</f>
        <v>9.3520968827091639</v>
      </c>
      <c r="AF478" s="61">
        <f t="shared" ref="AF478:AG478" si="1343">IF($M$18&gt;($M$3-$M$5)/-($G$3-$G$5),"",IF(AE478="","",$P$21))</f>
        <v>18000</v>
      </c>
      <c r="AG478" s="61">
        <f t="shared" si="1343"/>
        <v>18000</v>
      </c>
    </row>
    <row r="479" spans="1:33" x14ac:dyDescent="0.55000000000000004">
      <c r="A479" s="11"/>
      <c r="B479" s="11"/>
      <c r="C479" s="11"/>
      <c r="D479" s="11"/>
      <c r="E479" s="11"/>
      <c r="F479" s="11"/>
      <c r="G479" s="11"/>
      <c r="H479" s="11"/>
      <c r="I479" s="11"/>
      <c r="J479" s="21"/>
      <c r="K479" s="21"/>
      <c r="L479" s="57"/>
      <c r="M479" s="57"/>
      <c r="N479" s="63"/>
      <c r="O479" s="57"/>
      <c r="P479" s="57"/>
      <c r="Q479" s="58"/>
      <c r="R479" s="57"/>
      <c r="S479" s="57"/>
      <c r="T479" s="11"/>
      <c r="U479" s="11"/>
      <c r="V479" s="11"/>
      <c r="W479" s="11"/>
      <c r="X479" s="11"/>
      <c r="Y479" s="11"/>
      <c r="Z479" s="11"/>
      <c r="AA479" s="11"/>
      <c r="AB479" s="11"/>
      <c r="AC479" s="60">
        <f>IF($M$18&gt;($M$3-$M$5)/-($G$3-$G$5),AC478+($M$18-($M$3-$M$5)/-($G$3-$G$5))/342,IFERROR(IF(AC478+((($M$3-$M$5)/($G$3-$G$5)*-1)-$M$18)/343&gt;($M$3-$M$5)/-($G$3-$G$5),MAX($AC$31:AC478),AC478+((($M$3-$M$5)/($G$3-$G$5)*-1))/343),MAX($AC$31:AC478)))</f>
        <v>14.403453689168009</v>
      </c>
      <c r="AD479" s="61">
        <f t="shared" ref="AD479" si="1344">IF(AC479="","",AC479*$G$5+$M$5)</f>
        <v>53227.629513344073</v>
      </c>
      <c r="AE479" s="60">
        <f>IF($M$18&gt;($M$3-$M$5)/-($G$3-$G$5),"",IFERROR(IF(AE478+(($M$3-$M$5)/($G$3-$G$5)*-1)/343&gt;$AC$24,MAX($AE$31:AE478),AE478+((($M$3-$M$5)/($G$3-$G$5)*-1))/343),MAX($AE$31:AE478)))</f>
        <v>9.3940345368917164</v>
      </c>
      <c r="AF479" s="61">
        <f t="shared" si="1170"/>
        <v>13152.276295133735</v>
      </c>
      <c r="AG479" s="61">
        <f t="shared" ref="AG479" si="1345">IF($M$18&gt;($M$3-$M$5)/-($G$3-$G$5),"",IF(AE479="","",AE479*$G$3+$M$3))</f>
        <v>78029.827315541421</v>
      </c>
    </row>
    <row r="480" spans="1:33" x14ac:dyDescent="0.55000000000000004">
      <c r="A480" s="11"/>
      <c r="B480" s="11"/>
      <c r="C480" s="11"/>
      <c r="D480" s="11"/>
      <c r="E480" s="11"/>
      <c r="F480" s="11"/>
      <c r="G480" s="11"/>
      <c r="H480" s="11"/>
      <c r="I480" s="11"/>
      <c r="J480" s="21"/>
      <c r="K480" s="21"/>
      <c r="L480" s="57"/>
      <c r="M480" s="57"/>
      <c r="N480" s="63"/>
      <c r="O480" s="57"/>
      <c r="P480" s="57"/>
      <c r="Q480" s="58"/>
      <c r="R480" s="57"/>
      <c r="S480" s="57"/>
      <c r="T480" s="11"/>
      <c r="U480" s="11"/>
      <c r="V480" s="11"/>
      <c r="W480" s="11"/>
      <c r="X480" s="11"/>
      <c r="Y480" s="11"/>
      <c r="Z480" s="11"/>
      <c r="AA480" s="11"/>
      <c r="AB480" s="11"/>
      <c r="AC480" s="60">
        <f t="shared" ref="AC480" si="1346">IFERROR(AC479,"")</f>
        <v>14.403453689168009</v>
      </c>
      <c r="AD480" s="61">
        <f t="shared" ref="AD480" si="1347">IF(AC480="","",AC480*$G$3+$M$3)</f>
        <v>52982.731554159953</v>
      </c>
      <c r="AE480" s="60">
        <f t="shared" ref="AE480" si="1348">IFERROR(AE479,"")</f>
        <v>9.3940345368917164</v>
      </c>
      <c r="AF480" s="61">
        <f t="shared" ref="AF480:AG480" si="1349">IF($M$18&gt;($M$3-$M$5)/-($G$3-$G$5),"",IF(AE480="","",$P$21))</f>
        <v>18000</v>
      </c>
      <c r="AG480" s="61">
        <f t="shared" si="1349"/>
        <v>18000</v>
      </c>
    </row>
    <row r="481" spans="1:33" x14ac:dyDescent="0.55000000000000004">
      <c r="A481" s="11"/>
      <c r="B481" s="11"/>
      <c r="C481" s="11"/>
      <c r="D481" s="11"/>
      <c r="E481" s="11"/>
      <c r="F481" s="11"/>
      <c r="G481" s="11"/>
      <c r="H481" s="11"/>
      <c r="I481" s="11"/>
      <c r="J481" s="21"/>
      <c r="K481" s="21"/>
      <c r="L481" s="57"/>
      <c r="M481" s="57"/>
      <c r="N481" s="63"/>
      <c r="O481" s="57"/>
      <c r="P481" s="57"/>
      <c r="Q481" s="58"/>
      <c r="R481" s="57"/>
      <c r="S481" s="57"/>
      <c r="T481" s="11"/>
      <c r="U481" s="11"/>
      <c r="V481" s="11"/>
      <c r="W481" s="11"/>
      <c r="X481" s="11"/>
      <c r="Y481" s="11"/>
      <c r="Z481" s="11"/>
      <c r="AA481" s="11"/>
      <c r="AB481" s="11"/>
      <c r="AC481" s="60">
        <f>IF($M$18&gt;($M$3-$M$5)/-($G$3-$G$5),AC480+($M$18-($M$3-$M$5)/-($G$3-$G$5))/342,IFERROR(IF(AC480+((($M$3-$M$5)/($G$3-$G$5)*-1)-$M$18)/343&gt;($M$3-$M$5)/-($G$3-$G$5),MAX($AC$31:AC480),AC480+((($M$3-$M$5)/($G$3-$G$5)*-1))/343),MAX($AC$31:AC480)))</f>
        <v>14.403453689168009</v>
      </c>
      <c r="AD481" s="61">
        <f t="shared" ref="AD481" si="1350">IF(AC481="","",AC481*$G$5+$M$5)</f>
        <v>53227.629513344073</v>
      </c>
      <c r="AE481" s="60">
        <f>IF($M$18&gt;($M$3-$M$5)/-($G$3-$G$5),"",IFERROR(IF(AE480+(($M$3-$M$5)/($G$3-$G$5)*-1)/343&gt;$AC$24,MAX($AE$31:AE480),AE480+((($M$3-$M$5)/($G$3-$G$5)*-1))/343),MAX($AE$31:AE480)))</f>
        <v>9.4359721910742689</v>
      </c>
      <c r="AF481" s="61">
        <f t="shared" si="1170"/>
        <v>13487.777528594146</v>
      </c>
      <c r="AG481" s="61">
        <f t="shared" ref="AG481" si="1351">IF($M$18&gt;($M$3-$M$5)/-($G$3-$G$5),"",IF(AE481="","",AE481*$G$3+$M$3))</f>
        <v>77820.139044628653</v>
      </c>
    </row>
    <row r="482" spans="1:33" x14ac:dyDescent="0.55000000000000004">
      <c r="A482" s="11"/>
      <c r="B482" s="11"/>
      <c r="C482" s="11"/>
      <c r="D482" s="11"/>
      <c r="E482" s="11"/>
      <c r="F482" s="11"/>
      <c r="G482" s="11"/>
      <c r="H482" s="11"/>
      <c r="I482" s="11"/>
      <c r="J482" s="21"/>
      <c r="K482" s="21"/>
      <c r="L482" s="57"/>
      <c r="M482" s="57"/>
      <c r="N482" s="63"/>
      <c r="O482" s="57"/>
      <c r="P482" s="57"/>
      <c r="Q482" s="58"/>
      <c r="R482" s="57"/>
      <c r="S482" s="57"/>
      <c r="T482" s="11"/>
      <c r="U482" s="11"/>
      <c r="V482" s="11"/>
      <c r="W482" s="11"/>
      <c r="X482" s="11"/>
      <c r="Y482" s="11"/>
      <c r="Z482" s="11"/>
      <c r="AA482" s="11"/>
      <c r="AB482" s="11"/>
      <c r="AC482" s="60">
        <f t="shared" ref="AC482" si="1352">IFERROR(AC481,"")</f>
        <v>14.403453689168009</v>
      </c>
      <c r="AD482" s="61">
        <f t="shared" ref="AD482" si="1353">IF(AC482="","",AC482*$G$3+$M$3)</f>
        <v>52982.731554159953</v>
      </c>
      <c r="AE482" s="60">
        <f t="shared" ref="AE482" si="1354">IFERROR(AE481,"")</f>
        <v>9.4359721910742689</v>
      </c>
      <c r="AF482" s="61">
        <f t="shared" ref="AF482:AG482" si="1355">IF($M$18&gt;($M$3-$M$5)/-($G$3-$G$5),"",IF(AE482="","",$P$21))</f>
        <v>18000</v>
      </c>
      <c r="AG482" s="61">
        <f t="shared" si="1355"/>
        <v>18000</v>
      </c>
    </row>
    <row r="483" spans="1:33" x14ac:dyDescent="0.55000000000000004">
      <c r="A483" s="11"/>
      <c r="B483" s="11"/>
      <c r="C483" s="11"/>
      <c r="D483" s="11"/>
      <c r="E483" s="11"/>
      <c r="F483" s="11"/>
      <c r="G483" s="11"/>
      <c r="H483" s="11"/>
      <c r="I483" s="11"/>
      <c r="J483" s="21"/>
      <c r="K483" s="21"/>
      <c r="L483" s="57"/>
      <c r="M483" s="57"/>
      <c r="N483" s="63"/>
      <c r="O483" s="57"/>
      <c r="P483" s="57"/>
      <c r="Q483" s="58"/>
      <c r="R483" s="57"/>
      <c r="S483" s="57"/>
      <c r="T483" s="11"/>
      <c r="U483" s="11"/>
      <c r="V483" s="11"/>
      <c r="W483" s="11"/>
      <c r="X483" s="11"/>
      <c r="Y483" s="11"/>
      <c r="Z483" s="11"/>
      <c r="AA483" s="11"/>
      <c r="AB483" s="11"/>
      <c r="AC483" s="60">
        <f>IF($M$18&gt;($M$3-$M$5)/-($G$3-$G$5),AC482+($M$18-($M$3-$M$5)/-($G$3-$G$5))/342,IFERROR(IF(AC482+((($M$3-$M$5)/($G$3-$G$5)*-1)-$M$18)/343&gt;($M$3-$M$5)/-($G$3-$G$5),MAX($AC$31:AC482),AC482+((($M$3-$M$5)/($G$3-$G$5)*-1))/343),MAX($AC$31:AC482)))</f>
        <v>14.403453689168009</v>
      </c>
      <c r="AD483" s="61">
        <f t="shared" ref="AD483" si="1356">IF(AC483="","",AC483*$G$5+$M$5)</f>
        <v>53227.629513344073</v>
      </c>
      <c r="AE483" s="60">
        <f>IF($M$18&gt;($M$3-$M$5)/-($G$3-$G$5),"",IFERROR(IF(AE482+(($M$3-$M$5)/($G$3-$G$5)*-1)/343&gt;$AC$24,MAX($AE$31:AE482),AE482+((($M$3-$M$5)/($G$3-$G$5)*-1))/343),MAX($AE$31:AE482)))</f>
        <v>9.4779098452568213</v>
      </c>
      <c r="AF483" s="61">
        <f t="shared" si="1170"/>
        <v>13823.278762054571</v>
      </c>
      <c r="AG483" s="61">
        <f t="shared" ref="AG483" si="1357">IF($M$18&gt;($M$3-$M$5)/-($G$3-$G$5),"",IF(AE483="","",AE483*$G$3+$M$3))</f>
        <v>77610.450773715886</v>
      </c>
    </row>
    <row r="484" spans="1:33" x14ac:dyDescent="0.55000000000000004">
      <c r="A484" s="11"/>
      <c r="B484" s="11"/>
      <c r="C484" s="11"/>
      <c r="D484" s="11"/>
      <c r="E484" s="11"/>
      <c r="F484" s="11"/>
      <c r="G484" s="11"/>
      <c r="H484" s="11"/>
      <c r="I484" s="11"/>
      <c r="J484" s="21"/>
      <c r="K484" s="21"/>
      <c r="L484" s="57"/>
      <c r="M484" s="57"/>
      <c r="N484" s="63"/>
      <c r="O484" s="57"/>
      <c r="P484" s="57"/>
      <c r="Q484" s="58"/>
      <c r="R484" s="57"/>
      <c r="S484" s="57"/>
      <c r="T484" s="11"/>
      <c r="U484" s="11"/>
      <c r="V484" s="11"/>
      <c r="W484" s="11"/>
      <c r="X484" s="11"/>
      <c r="Y484" s="11"/>
      <c r="Z484" s="11"/>
      <c r="AA484" s="11"/>
      <c r="AB484" s="11"/>
      <c r="AC484" s="60">
        <f t="shared" ref="AC484" si="1358">IFERROR(AC483,"")</f>
        <v>14.403453689168009</v>
      </c>
      <c r="AD484" s="61">
        <f t="shared" ref="AD484" si="1359">IF(AC484="","",AC484*$G$3+$M$3)</f>
        <v>52982.731554159953</v>
      </c>
      <c r="AE484" s="60">
        <f t="shared" ref="AE484" si="1360">IFERROR(AE483,"")</f>
        <v>9.4779098452568213</v>
      </c>
      <c r="AF484" s="61">
        <f t="shared" ref="AF484:AG484" si="1361">IF($M$18&gt;($M$3-$M$5)/-($G$3-$G$5),"",IF(AE484="","",$P$21))</f>
        <v>18000</v>
      </c>
      <c r="AG484" s="61">
        <f t="shared" si="1361"/>
        <v>18000</v>
      </c>
    </row>
    <row r="485" spans="1:33" x14ac:dyDescent="0.55000000000000004">
      <c r="A485" s="11"/>
      <c r="B485" s="11"/>
      <c r="C485" s="11"/>
      <c r="D485" s="11"/>
      <c r="E485" s="11"/>
      <c r="F485" s="11"/>
      <c r="G485" s="11"/>
      <c r="H485" s="11"/>
      <c r="I485" s="11"/>
      <c r="J485" s="21"/>
      <c r="K485" s="21"/>
      <c r="L485" s="57"/>
      <c r="M485" s="57"/>
      <c r="N485" s="63"/>
      <c r="O485" s="57"/>
      <c r="P485" s="57"/>
      <c r="Q485" s="58"/>
      <c r="R485" s="57"/>
      <c r="S485" s="57"/>
      <c r="T485" s="11"/>
      <c r="U485" s="11"/>
      <c r="V485" s="11"/>
      <c r="W485" s="11"/>
      <c r="X485" s="11"/>
      <c r="Y485" s="11"/>
      <c r="Z485" s="11"/>
      <c r="AA485" s="11"/>
      <c r="AB485" s="11"/>
      <c r="AC485" s="60">
        <f>IF($M$18&gt;($M$3-$M$5)/-($G$3-$G$5),AC484+($M$18-($M$3-$M$5)/-($G$3-$G$5))/342,IFERROR(IF(AC484+((($M$3-$M$5)/($G$3-$G$5)*-1)-$M$18)/343&gt;($M$3-$M$5)/-($G$3-$G$5),MAX($AC$31:AC484),AC484+((($M$3-$M$5)/($G$3-$G$5)*-1))/343),MAX($AC$31:AC484)))</f>
        <v>14.403453689168009</v>
      </c>
      <c r="AD485" s="61">
        <f t="shared" ref="AD485" si="1362">IF(AC485="","",AC485*$G$5+$M$5)</f>
        <v>53227.629513344073</v>
      </c>
      <c r="AE485" s="60">
        <f>IF($M$18&gt;($M$3-$M$5)/-($G$3-$G$5),"",IFERROR(IF(AE484+(($M$3-$M$5)/($G$3-$G$5)*-1)/343&gt;$AC$24,MAX($AE$31:AE484),AE484+((($M$3-$M$5)/($G$3-$G$5)*-1))/343),MAX($AE$31:AE484)))</f>
        <v>9.5198474994393738</v>
      </c>
      <c r="AF485" s="61">
        <f t="shared" ref="AF485:AF547" si="1363">IF($M$18&gt;($M$3-$M$5)/-($G$3-$G$5),"",IF(AE485="","",AE485*$G$5+$M$5))</f>
        <v>14158.779995514997</v>
      </c>
      <c r="AG485" s="61">
        <f t="shared" ref="AG485" si="1364">IF($M$18&gt;($M$3-$M$5)/-($G$3-$G$5),"",IF(AE485="","",AE485*$G$3+$M$3))</f>
        <v>77400.762502803133</v>
      </c>
    </row>
    <row r="486" spans="1:33" x14ac:dyDescent="0.55000000000000004">
      <c r="A486" s="11"/>
      <c r="B486" s="11"/>
      <c r="C486" s="11"/>
      <c r="D486" s="11"/>
      <c r="E486" s="11"/>
      <c r="F486" s="11"/>
      <c r="G486" s="11"/>
      <c r="H486" s="11"/>
      <c r="I486" s="11"/>
      <c r="J486" s="21"/>
      <c r="K486" s="21"/>
      <c r="L486" s="57"/>
      <c r="M486" s="57"/>
      <c r="N486" s="63"/>
      <c r="O486" s="57"/>
      <c r="P486" s="57"/>
      <c r="Q486" s="58"/>
      <c r="R486" s="57"/>
      <c r="S486" s="57"/>
      <c r="T486" s="11"/>
      <c r="U486" s="11"/>
      <c r="V486" s="11"/>
      <c r="W486" s="11"/>
      <c r="X486" s="11"/>
      <c r="Y486" s="11"/>
      <c r="Z486" s="11"/>
      <c r="AA486" s="11"/>
      <c r="AB486" s="11"/>
      <c r="AC486" s="60">
        <f t="shared" ref="AC486" si="1365">IFERROR(AC485,"")</f>
        <v>14.403453689168009</v>
      </c>
      <c r="AD486" s="61">
        <f t="shared" ref="AD486" si="1366">IF(AC486="","",AC486*$G$3+$M$3)</f>
        <v>52982.731554159953</v>
      </c>
      <c r="AE486" s="60">
        <f t="shared" ref="AE486" si="1367">IFERROR(AE485,"")</f>
        <v>9.5198474994393738</v>
      </c>
      <c r="AF486" s="61">
        <f t="shared" ref="AF486:AG486" si="1368">IF($M$18&gt;($M$3-$M$5)/-($G$3-$G$5),"",IF(AE486="","",$P$21))</f>
        <v>18000</v>
      </c>
      <c r="AG486" s="61">
        <f t="shared" si="1368"/>
        <v>18000</v>
      </c>
    </row>
    <row r="487" spans="1:33" x14ac:dyDescent="0.55000000000000004">
      <c r="A487" s="11"/>
      <c r="B487" s="11"/>
      <c r="C487" s="11"/>
      <c r="D487" s="11"/>
      <c r="E487" s="11"/>
      <c r="F487" s="11"/>
      <c r="G487" s="11"/>
      <c r="H487" s="11"/>
      <c r="I487" s="11"/>
      <c r="J487" s="21"/>
      <c r="K487" s="21"/>
      <c r="L487" s="57"/>
      <c r="M487" s="57"/>
      <c r="N487" s="63"/>
      <c r="O487" s="57"/>
      <c r="P487" s="57"/>
      <c r="Q487" s="58"/>
      <c r="R487" s="57"/>
      <c r="S487" s="57"/>
      <c r="T487" s="11"/>
      <c r="U487" s="11"/>
      <c r="V487" s="11"/>
      <c r="W487" s="11"/>
      <c r="X487" s="11"/>
      <c r="Y487" s="11"/>
      <c r="Z487" s="11"/>
      <c r="AA487" s="11"/>
      <c r="AB487" s="11"/>
      <c r="AC487" s="60">
        <f>IF($M$18&gt;($M$3-$M$5)/-($G$3-$G$5),AC486+($M$18-($M$3-$M$5)/-($G$3-$G$5))/342,IFERROR(IF(AC486+((($M$3-$M$5)/($G$3-$G$5)*-1)-$M$18)/343&gt;($M$3-$M$5)/-($G$3-$G$5),MAX($AC$31:AC486),AC486+((($M$3-$M$5)/($G$3-$G$5)*-1))/343),MAX($AC$31:AC486)))</f>
        <v>14.403453689168009</v>
      </c>
      <c r="AD487" s="61">
        <f t="shared" ref="AD487" si="1369">IF(AC487="","",AC487*$G$5+$M$5)</f>
        <v>53227.629513344073</v>
      </c>
      <c r="AE487" s="60">
        <f>IF($M$18&gt;($M$3-$M$5)/-($G$3-$G$5),"",IFERROR(IF(AE486+(($M$3-$M$5)/($G$3-$G$5)*-1)/343&gt;$AC$24,MAX($AE$31:AE486),AE486+((($M$3-$M$5)/($G$3-$G$5)*-1))/343),MAX($AE$31:AE486)))</f>
        <v>9.5617851536219263</v>
      </c>
      <c r="AF487" s="61">
        <f t="shared" si="1363"/>
        <v>14494.281228975407</v>
      </c>
      <c r="AG487" s="61">
        <f t="shared" ref="AG487" si="1370">IF($M$18&gt;($M$3-$M$5)/-($G$3-$G$5),"",IF(AE487="","",AE487*$G$3+$M$3))</f>
        <v>77191.074231890379</v>
      </c>
    </row>
    <row r="488" spans="1:33" x14ac:dyDescent="0.55000000000000004">
      <c r="A488" s="11"/>
      <c r="B488" s="11"/>
      <c r="C488" s="11"/>
      <c r="D488" s="11"/>
      <c r="E488" s="11"/>
      <c r="F488" s="11"/>
      <c r="G488" s="11"/>
      <c r="H488" s="11"/>
      <c r="I488" s="11"/>
      <c r="J488" s="21"/>
      <c r="K488" s="21"/>
      <c r="L488" s="57"/>
      <c r="M488" s="57"/>
      <c r="N488" s="63"/>
      <c r="O488" s="57"/>
      <c r="P488" s="57"/>
      <c r="Q488" s="58"/>
      <c r="R488" s="57"/>
      <c r="S488" s="57"/>
      <c r="T488" s="11"/>
      <c r="U488" s="11"/>
      <c r="V488" s="11"/>
      <c r="W488" s="11"/>
      <c r="X488" s="11"/>
      <c r="Y488" s="11"/>
      <c r="Z488" s="11"/>
      <c r="AA488" s="11"/>
      <c r="AB488" s="11"/>
      <c r="AC488" s="60">
        <f t="shared" ref="AC488" si="1371">IFERROR(AC487,"")</f>
        <v>14.403453689168009</v>
      </c>
      <c r="AD488" s="61">
        <f t="shared" ref="AD488" si="1372">IF(AC488="","",AC488*$G$3+$M$3)</f>
        <v>52982.731554159953</v>
      </c>
      <c r="AE488" s="60">
        <f t="shared" ref="AE488" si="1373">IFERROR(AE487,"")</f>
        <v>9.5617851536219263</v>
      </c>
      <c r="AF488" s="61">
        <f t="shared" ref="AF488:AG488" si="1374">IF($M$18&gt;($M$3-$M$5)/-($G$3-$G$5),"",IF(AE488="","",$P$21))</f>
        <v>18000</v>
      </c>
      <c r="AG488" s="61">
        <f t="shared" si="1374"/>
        <v>18000</v>
      </c>
    </row>
    <row r="489" spans="1:33" x14ac:dyDescent="0.55000000000000004">
      <c r="A489" s="11"/>
      <c r="B489" s="11"/>
      <c r="C489" s="11"/>
      <c r="D489" s="11"/>
      <c r="E489" s="11"/>
      <c r="F489" s="11"/>
      <c r="G489" s="11"/>
      <c r="H489" s="11"/>
      <c r="I489" s="11"/>
      <c r="J489" s="21"/>
      <c r="K489" s="21"/>
      <c r="L489" s="57"/>
      <c r="M489" s="57"/>
      <c r="N489" s="63"/>
      <c r="O489" s="57"/>
      <c r="P489" s="57"/>
      <c r="Q489" s="58"/>
      <c r="R489" s="57"/>
      <c r="S489" s="57"/>
      <c r="T489" s="11"/>
      <c r="U489" s="11"/>
      <c r="V489" s="11"/>
      <c r="W489" s="11"/>
      <c r="X489" s="11"/>
      <c r="Y489" s="11"/>
      <c r="Z489" s="11"/>
      <c r="AA489" s="11"/>
      <c r="AB489" s="11"/>
      <c r="AC489" s="60">
        <f>IF($M$18&gt;($M$3-$M$5)/-($G$3-$G$5),AC488+($M$18-($M$3-$M$5)/-($G$3-$G$5))/342,IFERROR(IF(AC488+((($M$3-$M$5)/($G$3-$G$5)*-1)-$M$18)/343&gt;($M$3-$M$5)/-($G$3-$G$5),MAX($AC$31:AC488),AC488+((($M$3-$M$5)/($G$3-$G$5)*-1))/343),MAX($AC$31:AC488)))</f>
        <v>14.403453689168009</v>
      </c>
      <c r="AD489" s="61">
        <f t="shared" ref="AD489" si="1375">IF(AC489="","",AC489*$G$5+$M$5)</f>
        <v>53227.629513344073</v>
      </c>
      <c r="AE489" s="60">
        <f>IF($M$18&gt;($M$3-$M$5)/-($G$3-$G$5),"",IFERROR(IF(AE488+(($M$3-$M$5)/($G$3-$G$5)*-1)/343&gt;$AC$24,MAX($AE$31:AE488),AE488+((($M$3-$M$5)/($G$3-$G$5)*-1))/343),MAX($AE$31:AE488)))</f>
        <v>9.6037228078044787</v>
      </c>
      <c r="AF489" s="61">
        <f t="shared" si="1363"/>
        <v>14829.782462435833</v>
      </c>
      <c r="AG489" s="61">
        <f t="shared" ref="AG489" si="1376">IF($M$18&gt;($M$3-$M$5)/-($G$3-$G$5),"",IF(AE489="","",AE489*$G$3+$M$3))</f>
        <v>76981.385960977612</v>
      </c>
    </row>
    <row r="490" spans="1:33" x14ac:dyDescent="0.55000000000000004">
      <c r="A490" s="11"/>
      <c r="B490" s="11"/>
      <c r="C490" s="11"/>
      <c r="D490" s="11"/>
      <c r="E490" s="11"/>
      <c r="F490" s="11"/>
      <c r="G490" s="11"/>
      <c r="H490" s="11"/>
      <c r="I490" s="11"/>
      <c r="J490" s="21"/>
      <c r="K490" s="21"/>
      <c r="L490" s="57"/>
      <c r="M490" s="57"/>
      <c r="N490" s="63"/>
      <c r="O490" s="57"/>
      <c r="P490" s="57"/>
      <c r="Q490" s="58"/>
      <c r="R490" s="57"/>
      <c r="S490" s="57"/>
      <c r="T490" s="11"/>
      <c r="U490" s="11"/>
      <c r="V490" s="11"/>
      <c r="W490" s="11"/>
      <c r="X490" s="11"/>
      <c r="Y490" s="11"/>
      <c r="Z490" s="11"/>
      <c r="AA490" s="11"/>
      <c r="AB490" s="11"/>
      <c r="AC490" s="60">
        <f t="shared" ref="AC490" si="1377">IFERROR(AC489,"")</f>
        <v>14.403453689168009</v>
      </c>
      <c r="AD490" s="61">
        <f t="shared" ref="AD490" si="1378">IF(AC490="","",AC490*$G$3+$M$3)</f>
        <v>52982.731554159953</v>
      </c>
      <c r="AE490" s="60">
        <f t="shared" ref="AE490" si="1379">IFERROR(AE489,"")</f>
        <v>9.6037228078044787</v>
      </c>
      <c r="AF490" s="61">
        <f t="shared" ref="AF490:AG490" si="1380">IF($M$18&gt;($M$3-$M$5)/-($G$3-$G$5),"",IF(AE490="","",$P$21))</f>
        <v>18000</v>
      </c>
      <c r="AG490" s="61">
        <f t="shared" si="1380"/>
        <v>18000</v>
      </c>
    </row>
    <row r="491" spans="1:33" x14ac:dyDescent="0.55000000000000004">
      <c r="A491" s="11"/>
      <c r="B491" s="11"/>
      <c r="C491" s="11"/>
      <c r="D491" s="11"/>
      <c r="E491" s="11"/>
      <c r="F491" s="11"/>
      <c r="G491" s="11"/>
      <c r="H491" s="11"/>
      <c r="I491" s="11"/>
      <c r="J491" s="21"/>
      <c r="K491" s="21"/>
      <c r="L491" s="57"/>
      <c r="M491" s="57"/>
      <c r="N491" s="63"/>
      <c r="O491" s="57"/>
      <c r="P491" s="57"/>
      <c r="Q491" s="58"/>
      <c r="R491" s="57"/>
      <c r="S491" s="57"/>
      <c r="T491" s="11"/>
      <c r="U491" s="11"/>
      <c r="V491" s="11"/>
      <c r="W491" s="11"/>
      <c r="X491" s="11"/>
      <c r="Y491" s="11"/>
      <c r="Z491" s="11"/>
      <c r="AA491" s="11"/>
      <c r="AB491" s="11"/>
      <c r="AC491" s="60">
        <f>IF($M$18&gt;($M$3-$M$5)/-($G$3-$G$5),AC490+($M$18-($M$3-$M$5)/-($G$3-$G$5))/342,IFERROR(IF(AC490+((($M$3-$M$5)/($G$3-$G$5)*-1)-$M$18)/343&gt;($M$3-$M$5)/-($G$3-$G$5),MAX($AC$31:AC490),AC490+((($M$3-$M$5)/($G$3-$G$5)*-1))/343),MAX($AC$31:AC490)))</f>
        <v>14.403453689168009</v>
      </c>
      <c r="AD491" s="61">
        <f t="shared" ref="AD491" si="1381">IF(AC491="","",AC491*$G$5+$M$5)</f>
        <v>53227.629513344073</v>
      </c>
      <c r="AE491" s="60">
        <f>IF($M$18&gt;($M$3-$M$5)/-($G$3-$G$5),"",IFERROR(IF(AE490+(($M$3-$M$5)/($G$3-$G$5)*-1)/343&gt;$AC$24,MAX($AE$31:AE490),AE490+((($M$3-$M$5)/($G$3-$G$5)*-1))/343),MAX($AE$31:AE490)))</f>
        <v>9.6456604619870312</v>
      </c>
      <c r="AF491" s="61">
        <f t="shared" si="1363"/>
        <v>15165.283695896243</v>
      </c>
      <c r="AG491" s="61">
        <f t="shared" ref="AG491" si="1382">IF($M$18&gt;($M$3-$M$5)/-($G$3-$G$5),"",IF(AE491="","",AE491*$G$3+$M$3))</f>
        <v>76771.697690064844</v>
      </c>
    </row>
    <row r="492" spans="1:33" x14ac:dyDescent="0.55000000000000004">
      <c r="A492" s="11"/>
      <c r="B492" s="11"/>
      <c r="C492" s="11"/>
      <c r="D492" s="11"/>
      <c r="E492" s="11"/>
      <c r="F492" s="11"/>
      <c r="G492" s="11"/>
      <c r="H492" s="11"/>
      <c r="I492" s="11"/>
      <c r="J492" s="21"/>
      <c r="K492" s="21"/>
      <c r="L492" s="57"/>
      <c r="M492" s="57"/>
      <c r="N492" s="63"/>
      <c r="O492" s="57"/>
      <c r="P492" s="57"/>
      <c r="Q492" s="58"/>
      <c r="R492" s="57"/>
      <c r="S492" s="57"/>
      <c r="T492" s="11"/>
      <c r="U492" s="11"/>
      <c r="V492" s="11"/>
      <c r="W492" s="11"/>
      <c r="X492" s="11"/>
      <c r="Y492" s="11"/>
      <c r="Z492" s="11"/>
      <c r="AA492" s="11"/>
      <c r="AB492" s="11"/>
      <c r="AC492" s="60">
        <f t="shared" ref="AC492" si="1383">IFERROR(AC491,"")</f>
        <v>14.403453689168009</v>
      </c>
      <c r="AD492" s="61">
        <f t="shared" ref="AD492" si="1384">IF(AC492="","",AC492*$G$3+$M$3)</f>
        <v>52982.731554159953</v>
      </c>
      <c r="AE492" s="60">
        <f t="shared" ref="AE492" si="1385">IFERROR(AE491,"")</f>
        <v>9.6456604619870312</v>
      </c>
      <c r="AF492" s="61">
        <f t="shared" ref="AF492:AG492" si="1386">IF($M$18&gt;($M$3-$M$5)/-($G$3-$G$5),"",IF(AE492="","",$P$21))</f>
        <v>18000</v>
      </c>
      <c r="AG492" s="61">
        <f t="shared" si="1386"/>
        <v>18000</v>
      </c>
    </row>
    <row r="493" spans="1:33" x14ac:dyDescent="0.55000000000000004">
      <c r="A493" s="11"/>
      <c r="B493" s="11"/>
      <c r="C493" s="11"/>
      <c r="D493" s="11"/>
      <c r="E493" s="11"/>
      <c r="F493" s="11"/>
      <c r="G493" s="11"/>
      <c r="H493" s="11"/>
      <c r="I493" s="11"/>
      <c r="J493" s="21"/>
      <c r="K493" s="21"/>
      <c r="L493" s="57"/>
      <c r="M493" s="57"/>
      <c r="N493" s="63"/>
      <c r="O493" s="57"/>
      <c r="P493" s="57"/>
      <c r="Q493" s="58"/>
      <c r="R493" s="57"/>
      <c r="S493" s="57"/>
      <c r="T493" s="11"/>
      <c r="U493" s="11"/>
      <c r="V493" s="11"/>
      <c r="W493" s="11"/>
      <c r="X493" s="11"/>
      <c r="Y493" s="11"/>
      <c r="Z493" s="11"/>
      <c r="AA493" s="11"/>
      <c r="AB493" s="11"/>
      <c r="AC493" s="60">
        <f>IF($M$18&gt;($M$3-$M$5)/-($G$3-$G$5),AC492+($M$18-($M$3-$M$5)/-($G$3-$G$5))/342,IFERROR(IF(AC492+((($M$3-$M$5)/($G$3-$G$5)*-1)-$M$18)/343&gt;($M$3-$M$5)/-($G$3-$G$5),MAX($AC$31:AC492),AC492+((($M$3-$M$5)/($G$3-$G$5)*-1))/343),MAX($AC$31:AC492)))</f>
        <v>14.403453689168009</v>
      </c>
      <c r="AD493" s="61">
        <f t="shared" ref="AD493" si="1387">IF(AC493="","",AC493*$G$5+$M$5)</f>
        <v>53227.629513344073</v>
      </c>
      <c r="AE493" s="60">
        <f>IF($M$18&gt;($M$3-$M$5)/-($G$3-$G$5),"",IFERROR(IF(AE492+(($M$3-$M$5)/($G$3-$G$5)*-1)/343&gt;$AC$24,MAX($AE$31:AE492),AE492+((($M$3-$M$5)/($G$3-$G$5)*-1))/343),MAX($AE$31:AE492)))</f>
        <v>9.6875981161695837</v>
      </c>
      <c r="AF493" s="61">
        <f t="shared" si="1363"/>
        <v>15500.784929356669</v>
      </c>
      <c r="AG493" s="61">
        <f t="shared" ref="AG493" si="1388">IF($M$18&gt;($M$3-$M$5)/-($G$3-$G$5),"",IF(AE493="","",AE493*$G$3+$M$3))</f>
        <v>76562.009419152077</v>
      </c>
    </row>
    <row r="494" spans="1:33" x14ac:dyDescent="0.55000000000000004">
      <c r="A494" s="11"/>
      <c r="B494" s="11"/>
      <c r="C494" s="11"/>
      <c r="D494" s="11"/>
      <c r="E494" s="11"/>
      <c r="F494" s="11"/>
      <c r="G494" s="11"/>
      <c r="H494" s="11"/>
      <c r="I494" s="11"/>
      <c r="J494" s="21"/>
      <c r="K494" s="21"/>
      <c r="L494" s="57"/>
      <c r="M494" s="57"/>
      <c r="N494" s="63"/>
      <c r="O494" s="57"/>
      <c r="P494" s="57"/>
      <c r="Q494" s="58"/>
      <c r="R494" s="57"/>
      <c r="S494" s="57"/>
      <c r="T494" s="11"/>
      <c r="U494" s="11"/>
      <c r="V494" s="11"/>
      <c r="W494" s="11"/>
      <c r="X494" s="11"/>
      <c r="Y494" s="11"/>
      <c r="Z494" s="11"/>
      <c r="AA494" s="11"/>
      <c r="AB494" s="11"/>
      <c r="AC494" s="60">
        <f t="shared" ref="AC494" si="1389">IFERROR(AC493,"")</f>
        <v>14.403453689168009</v>
      </c>
      <c r="AD494" s="61">
        <f t="shared" ref="AD494" si="1390">IF(AC494="","",AC494*$G$3+$M$3)</f>
        <v>52982.731554159953</v>
      </c>
      <c r="AE494" s="60">
        <f t="shared" ref="AE494" si="1391">IFERROR(AE493,"")</f>
        <v>9.6875981161695837</v>
      </c>
      <c r="AF494" s="61">
        <f t="shared" ref="AF494:AG494" si="1392">IF($M$18&gt;($M$3-$M$5)/-($G$3-$G$5),"",IF(AE494="","",$P$21))</f>
        <v>18000</v>
      </c>
      <c r="AG494" s="61">
        <f t="shared" si="1392"/>
        <v>18000</v>
      </c>
    </row>
    <row r="495" spans="1:33" x14ac:dyDescent="0.55000000000000004">
      <c r="A495" s="11"/>
      <c r="B495" s="11"/>
      <c r="C495" s="11"/>
      <c r="D495" s="11"/>
      <c r="E495" s="11"/>
      <c r="F495" s="11"/>
      <c r="G495" s="11"/>
      <c r="H495" s="11"/>
      <c r="I495" s="11"/>
      <c r="J495" s="21"/>
      <c r="K495" s="21"/>
      <c r="L495" s="57"/>
      <c r="M495" s="57"/>
      <c r="N495" s="63"/>
      <c r="O495" s="57"/>
      <c r="P495" s="57"/>
      <c r="Q495" s="58"/>
      <c r="R495" s="57"/>
      <c r="S495" s="57"/>
      <c r="T495" s="11"/>
      <c r="U495" s="11"/>
      <c r="V495" s="11"/>
      <c r="W495" s="11"/>
      <c r="X495" s="11"/>
      <c r="Y495" s="11"/>
      <c r="Z495" s="11"/>
      <c r="AA495" s="11"/>
      <c r="AB495" s="11"/>
      <c r="AC495" s="60">
        <f>IF($M$18&gt;($M$3-$M$5)/-($G$3-$G$5),AC494+($M$18-($M$3-$M$5)/-($G$3-$G$5))/342,IFERROR(IF(AC494+((($M$3-$M$5)/($G$3-$G$5)*-1)-$M$18)/343&gt;($M$3-$M$5)/-($G$3-$G$5),MAX($AC$31:AC494),AC494+((($M$3-$M$5)/($G$3-$G$5)*-1))/343),MAX($AC$31:AC494)))</f>
        <v>14.403453689168009</v>
      </c>
      <c r="AD495" s="61">
        <f t="shared" ref="AD495" si="1393">IF(AC495="","",AC495*$G$5+$M$5)</f>
        <v>53227.629513344073</v>
      </c>
      <c r="AE495" s="60">
        <f>IF($M$18&gt;($M$3-$M$5)/-($G$3-$G$5),"",IFERROR(IF(AE494+(($M$3-$M$5)/($G$3-$G$5)*-1)/343&gt;$AC$24,MAX($AE$31:AE494),AE494+((($M$3-$M$5)/($G$3-$G$5)*-1))/343),MAX($AE$31:AE494)))</f>
        <v>9.7295357703521361</v>
      </c>
      <c r="AF495" s="61">
        <f t="shared" si="1363"/>
        <v>15836.286162817094</v>
      </c>
      <c r="AG495" s="61">
        <f t="shared" ref="AG495" si="1394">IF($M$18&gt;($M$3-$M$5)/-($G$3-$G$5),"",IF(AE495="","",AE495*$G$3+$M$3))</f>
        <v>76352.321148239309</v>
      </c>
    </row>
    <row r="496" spans="1:33" x14ac:dyDescent="0.55000000000000004">
      <c r="A496" s="11"/>
      <c r="B496" s="11"/>
      <c r="C496" s="11"/>
      <c r="D496" s="11"/>
      <c r="E496" s="11"/>
      <c r="F496" s="11"/>
      <c r="G496" s="11"/>
      <c r="H496" s="11"/>
      <c r="I496" s="11"/>
      <c r="J496" s="21"/>
      <c r="K496" s="21"/>
      <c r="L496" s="57"/>
      <c r="M496" s="57"/>
      <c r="N496" s="63"/>
      <c r="O496" s="57"/>
      <c r="P496" s="57"/>
      <c r="Q496" s="58"/>
      <c r="R496" s="57"/>
      <c r="S496" s="57"/>
      <c r="T496" s="11"/>
      <c r="U496" s="11"/>
      <c r="V496" s="11"/>
      <c r="W496" s="11"/>
      <c r="X496" s="11"/>
      <c r="Y496" s="11"/>
      <c r="Z496" s="11"/>
      <c r="AA496" s="11"/>
      <c r="AB496" s="11"/>
      <c r="AC496" s="60">
        <f t="shared" ref="AC496" si="1395">IFERROR(AC495,"")</f>
        <v>14.403453689168009</v>
      </c>
      <c r="AD496" s="61">
        <f t="shared" ref="AD496" si="1396">IF(AC496="","",AC496*$G$3+$M$3)</f>
        <v>52982.731554159953</v>
      </c>
      <c r="AE496" s="60">
        <f t="shared" ref="AE496" si="1397">IFERROR(AE495,"")</f>
        <v>9.7295357703521361</v>
      </c>
      <c r="AF496" s="61">
        <f t="shared" ref="AF496:AG496" si="1398">IF($M$18&gt;($M$3-$M$5)/-($G$3-$G$5),"",IF(AE496="","",$P$21))</f>
        <v>18000</v>
      </c>
      <c r="AG496" s="61">
        <f t="shared" si="1398"/>
        <v>18000</v>
      </c>
    </row>
    <row r="497" spans="1:33" x14ac:dyDescent="0.55000000000000004">
      <c r="A497" s="11"/>
      <c r="B497" s="11"/>
      <c r="C497" s="11"/>
      <c r="D497" s="11"/>
      <c r="E497" s="11"/>
      <c r="F497" s="11"/>
      <c r="G497" s="11"/>
      <c r="H497" s="11"/>
      <c r="I497" s="11"/>
      <c r="J497" s="21"/>
      <c r="K497" s="21"/>
      <c r="L497" s="57"/>
      <c r="M497" s="57"/>
      <c r="N497" s="63"/>
      <c r="O497" s="57"/>
      <c r="P497" s="57"/>
      <c r="Q497" s="58"/>
      <c r="R497" s="57"/>
      <c r="S497" s="57"/>
      <c r="T497" s="11"/>
      <c r="U497" s="11"/>
      <c r="V497" s="11"/>
      <c r="W497" s="11"/>
      <c r="X497" s="11"/>
      <c r="Y497" s="11"/>
      <c r="Z497" s="11"/>
      <c r="AA497" s="11"/>
      <c r="AB497" s="11"/>
      <c r="AC497" s="60">
        <f>IF($M$18&gt;($M$3-$M$5)/-($G$3-$G$5),AC496+($M$18-($M$3-$M$5)/-($G$3-$G$5))/342,IFERROR(IF(AC496+((($M$3-$M$5)/($G$3-$G$5)*-1)-$M$18)/343&gt;($M$3-$M$5)/-($G$3-$G$5),MAX($AC$31:AC496),AC496+((($M$3-$M$5)/($G$3-$G$5)*-1))/343),MAX($AC$31:AC496)))</f>
        <v>14.403453689168009</v>
      </c>
      <c r="AD497" s="61">
        <f t="shared" ref="AD497" si="1399">IF(AC497="","",AC497*$G$5+$M$5)</f>
        <v>53227.629513344073</v>
      </c>
      <c r="AE497" s="60">
        <f>IF($M$18&gt;($M$3-$M$5)/-($G$3-$G$5),"",IFERROR(IF(AE496+(($M$3-$M$5)/($G$3-$G$5)*-1)/343&gt;$AC$24,MAX($AE$31:AE496),AE496+((($M$3-$M$5)/($G$3-$G$5)*-1))/343),MAX($AE$31:AE496)))</f>
        <v>9.7714734245346886</v>
      </c>
      <c r="AF497" s="61">
        <f t="shared" si="1363"/>
        <v>16171.787396277505</v>
      </c>
      <c r="AG497" s="61">
        <f t="shared" ref="AG497" si="1400">IF($M$18&gt;($M$3-$M$5)/-($G$3-$G$5),"",IF(AE497="","",AE497*$G$3+$M$3))</f>
        <v>76142.632877326556</v>
      </c>
    </row>
    <row r="498" spans="1:33" x14ac:dyDescent="0.55000000000000004">
      <c r="A498" s="11"/>
      <c r="B498" s="11"/>
      <c r="C498" s="11"/>
      <c r="D498" s="11"/>
      <c r="E498" s="11"/>
      <c r="F498" s="11"/>
      <c r="G498" s="11"/>
      <c r="H498" s="11"/>
      <c r="I498" s="11"/>
      <c r="J498" s="21"/>
      <c r="K498" s="21"/>
      <c r="L498" s="57"/>
      <c r="M498" s="57"/>
      <c r="N498" s="63"/>
      <c r="O498" s="57"/>
      <c r="P498" s="57"/>
      <c r="Q498" s="58"/>
      <c r="R498" s="57"/>
      <c r="S498" s="57"/>
      <c r="T498" s="11"/>
      <c r="U498" s="11"/>
      <c r="V498" s="11"/>
      <c r="W498" s="11"/>
      <c r="X498" s="11"/>
      <c r="Y498" s="11"/>
      <c r="Z498" s="11"/>
      <c r="AA498" s="11"/>
      <c r="AB498" s="11"/>
      <c r="AC498" s="60">
        <f t="shared" ref="AC498" si="1401">IFERROR(AC497,"")</f>
        <v>14.403453689168009</v>
      </c>
      <c r="AD498" s="61">
        <f t="shared" ref="AD498" si="1402">IF(AC498="","",AC498*$G$3+$M$3)</f>
        <v>52982.731554159953</v>
      </c>
      <c r="AE498" s="60">
        <f t="shared" ref="AE498" si="1403">IFERROR(AE497,"")</f>
        <v>9.7714734245346886</v>
      </c>
      <c r="AF498" s="61">
        <f t="shared" ref="AF498:AG498" si="1404">IF($M$18&gt;($M$3-$M$5)/-($G$3-$G$5),"",IF(AE498="","",$P$21))</f>
        <v>18000</v>
      </c>
      <c r="AG498" s="61">
        <f t="shared" si="1404"/>
        <v>18000</v>
      </c>
    </row>
    <row r="499" spans="1:33" x14ac:dyDescent="0.55000000000000004">
      <c r="A499" s="11"/>
      <c r="B499" s="11"/>
      <c r="C499" s="11"/>
      <c r="D499" s="11"/>
      <c r="E499" s="11"/>
      <c r="F499" s="11"/>
      <c r="G499" s="11"/>
      <c r="H499" s="11"/>
      <c r="I499" s="11"/>
      <c r="J499" s="21"/>
      <c r="K499" s="21"/>
      <c r="L499" s="57"/>
      <c r="M499" s="57"/>
      <c r="N499" s="63"/>
      <c r="O499" s="57"/>
      <c r="P499" s="57"/>
      <c r="Q499" s="58"/>
      <c r="R499" s="57"/>
      <c r="S499" s="57"/>
      <c r="T499" s="11"/>
      <c r="U499" s="11"/>
      <c r="V499" s="11"/>
      <c r="W499" s="11"/>
      <c r="X499" s="11"/>
      <c r="Y499" s="11"/>
      <c r="Z499" s="11"/>
      <c r="AA499" s="11"/>
      <c r="AB499" s="11"/>
      <c r="AC499" s="60">
        <f>IF($M$18&gt;($M$3-$M$5)/-($G$3-$G$5),AC498+($M$18-($M$3-$M$5)/-($G$3-$G$5))/342,IFERROR(IF(AC498+((($M$3-$M$5)/($G$3-$G$5)*-1)-$M$18)/343&gt;($M$3-$M$5)/-($G$3-$G$5),MAX($AC$31:AC498),AC498+((($M$3-$M$5)/($G$3-$G$5)*-1))/343),MAX($AC$31:AC498)))</f>
        <v>14.403453689168009</v>
      </c>
      <c r="AD499" s="61">
        <f t="shared" ref="AD499" si="1405">IF(AC499="","",AC499*$G$5+$M$5)</f>
        <v>53227.629513344073</v>
      </c>
      <c r="AE499" s="60">
        <f>IF($M$18&gt;($M$3-$M$5)/-($G$3-$G$5),"",IFERROR(IF(AE498+(($M$3-$M$5)/($G$3-$G$5)*-1)/343&gt;$AC$24,MAX($AE$31:AE498),AE498+((($M$3-$M$5)/($G$3-$G$5)*-1))/343),MAX($AE$31:AE498)))</f>
        <v>9.8134110787172411</v>
      </c>
      <c r="AF499" s="61">
        <f t="shared" si="1363"/>
        <v>16507.28862973793</v>
      </c>
      <c r="AG499" s="61">
        <f t="shared" ref="AG499" si="1406">IF($M$18&gt;($M$3-$M$5)/-($G$3-$G$5),"",IF(AE499="","",AE499*$G$3+$M$3))</f>
        <v>75932.944606413803</v>
      </c>
    </row>
    <row r="500" spans="1:33" x14ac:dyDescent="0.55000000000000004">
      <c r="A500" s="11"/>
      <c r="B500" s="11"/>
      <c r="C500" s="11"/>
      <c r="D500" s="11"/>
      <c r="E500" s="11"/>
      <c r="F500" s="11"/>
      <c r="G500" s="11"/>
      <c r="H500" s="11"/>
      <c r="I500" s="11"/>
      <c r="J500" s="21"/>
      <c r="K500" s="21"/>
      <c r="L500" s="57"/>
      <c r="M500" s="57"/>
      <c r="N500" s="63"/>
      <c r="O500" s="57"/>
      <c r="P500" s="57"/>
      <c r="Q500" s="58"/>
      <c r="R500" s="57"/>
      <c r="S500" s="57"/>
      <c r="T500" s="11"/>
      <c r="U500" s="11"/>
      <c r="V500" s="11"/>
      <c r="W500" s="11"/>
      <c r="X500" s="11"/>
      <c r="Y500" s="11"/>
      <c r="Z500" s="11"/>
      <c r="AA500" s="11"/>
      <c r="AB500" s="11"/>
      <c r="AC500" s="60">
        <f t="shared" ref="AC500" si="1407">IFERROR(AC499,"")</f>
        <v>14.403453689168009</v>
      </c>
      <c r="AD500" s="61">
        <f t="shared" ref="AD500" si="1408">IF(AC500="","",AC500*$G$3+$M$3)</f>
        <v>52982.731554159953</v>
      </c>
      <c r="AE500" s="60">
        <f t="shared" ref="AE500" si="1409">IFERROR(AE499,"")</f>
        <v>9.8134110787172411</v>
      </c>
      <c r="AF500" s="61">
        <f t="shared" ref="AF500:AG500" si="1410">IF($M$18&gt;($M$3-$M$5)/-($G$3-$G$5),"",IF(AE500="","",$P$21))</f>
        <v>18000</v>
      </c>
      <c r="AG500" s="61">
        <f t="shared" si="1410"/>
        <v>18000</v>
      </c>
    </row>
    <row r="501" spans="1:33" x14ac:dyDescent="0.55000000000000004">
      <c r="A501" s="11"/>
      <c r="B501" s="11"/>
      <c r="C501" s="11"/>
      <c r="D501" s="11"/>
      <c r="E501" s="11"/>
      <c r="F501" s="11"/>
      <c r="G501" s="11"/>
      <c r="H501" s="11"/>
      <c r="I501" s="11"/>
      <c r="J501" s="21"/>
      <c r="K501" s="21"/>
      <c r="L501" s="57"/>
      <c r="M501" s="57"/>
      <c r="N501" s="63"/>
      <c r="O501" s="57"/>
      <c r="P501" s="57"/>
      <c r="Q501" s="58"/>
      <c r="R501" s="57"/>
      <c r="S501" s="57"/>
      <c r="T501" s="11"/>
      <c r="U501" s="11"/>
      <c r="V501" s="11"/>
      <c r="W501" s="11"/>
      <c r="X501" s="11"/>
      <c r="Y501" s="11"/>
      <c r="Z501" s="11"/>
      <c r="AA501" s="11"/>
      <c r="AB501" s="11"/>
      <c r="AC501" s="60">
        <f>IF($M$18&gt;($M$3-$M$5)/-($G$3-$G$5),AC500+($M$18-($M$3-$M$5)/-($G$3-$G$5))/342,IFERROR(IF(AC500+((($M$3-$M$5)/($G$3-$G$5)*-1)-$M$18)/343&gt;($M$3-$M$5)/-($G$3-$G$5),MAX($AC$31:AC500),AC500+((($M$3-$M$5)/($G$3-$G$5)*-1))/343),MAX($AC$31:AC500)))</f>
        <v>14.403453689168009</v>
      </c>
      <c r="AD501" s="61">
        <f t="shared" ref="AD501" si="1411">IF(AC501="","",AC501*$G$5+$M$5)</f>
        <v>53227.629513344073</v>
      </c>
      <c r="AE501" s="60">
        <f>IF($M$18&gt;($M$3-$M$5)/-($G$3-$G$5),"",IFERROR(IF(AE500+(($M$3-$M$5)/($G$3-$G$5)*-1)/343&gt;$AC$24,MAX($AE$31:AE500),AE500+((($M$3-$M$5)/($G$3-$G$5)*-1))/343),MAX($AE$31:AE500)))</f>
        <v>9.8553487328997935</v>
      </c>
      <c r="AF501" s="61">
        <f t="shared" si="1363"/>
        <v>16842.789863198355</v>
      </c>
      <c r="AG501" s="61">
        <f t="shared" ref="AG501" si="1412">IF($M$18&gt;($M$3-$M$5)/-($G$3-$G$5),"",IF(AE501="","",AE501*$G$3+$M$3))</f>
        <v>75723.256335501035</v>
      </c>
    </row>
    <row r="502" spans="1:33" x14ac:dyDescent="0.55000000000000004">
      <c r="A502" s="11"/>
      <c r="B502" s="11"/>
      <c r="C502" s="11"/>
      <c r="D502" s="11"/>
      <c r="E502" s="11"/>
      <c r="F502" s="11"/>
      <c r="G502" s="11"/>
      <c r="H502" s="11"/>
      <c r="I502" s="11"/>
      <c r="J502" s="21"/>
      <c r="K502" s="21"/>
      <c r="L502" s="57"/>
      <c r="M502" s="57"/>
      <c r="N502" s="63"/>
      <c r="O502" s="57"/>
      <c r="P502" s="57"/>
      <c r="Q502" s="58"/>
      <c r="R502" s="57"/>
      <c r="S502" s="57"/>
      <c r="T502" s="11"/>
      <c r="U502" s="11"/>
      <c r="V502" s="11"/>
      <c r="W502" s="11"/>
      <c r="X502" s="11"/>
      <c r="Y502" s="11"/>
      <c r="Z502" s="11"/>
      <c r="AA502" s="11"/>
      <c r="AB502" s="11"/>
      <c r="AC502" s="60">
        <f t="shared" ref="AC502" si="1413">IFERROR(AC501,"")</f>
        <v>14.403453689168009</v>
      </c>
      <c r="AD502" s="61">
        <f t="shared" ref="AD502" si="1414">IF(AC502="","",AC502*$G$3+$M$3)</f>
        <v>52982.731554159953</v>
      </c>
      <c r="AE502" s="60">
        <f t="shared" ref="AE502" si="1415">IFERROR(AE501,"")</f>
        <v>9.8553487328997935</v>
      </c>
      <c r="AF502" s="61">
        <f t="shared" ref="AF502:AG502" si="1416">IF($M$18&gt;($M$3-$M$5)/-($G$3-$G$5),"",IF(AE502="","",$P$21))</f>
        <v>18000</v>
      </c>
      <c r="AG502" s="61">
        <f t="shared" si="1416"/>
        <v>18000</v>
      </c>
    </row>
    <row r="503" spans="1:33" x14ac:dyDescent="0.55000000000000004">
      <c r="A503" s="11"/>
      <c r="B503" s="11"/>
      <c r="C503" s="11"/>
      <c r="D503" s="11"/>
      <c r="E503" s="11"/>
      <c r="F503" s="11"/>
      <c r="G503" s="11"/>
      <c r="H503" s="11"/>
      <c r="I503" s="11"/>
      <c r="J503" s="21"/>
      <c r="K503" s="21"/>
      <c r="L503" s="57"/>
      <c r="M503" s="57"/>
      <c r="N503" s="63"/>
      <c r="O503" s="57"/>
      <c r="P503" s="57"/>
      <c r="Q503" s="58"/>
      <c r="R503" s="57"/>
      <c r="S503" s="57"/>
      <c r="T503" s="11"/>
      <c r="U503" s="11"/>
      <c r="V503" s="11"/>
      <c r="W503" s="11"/>
      <c r="X503" s="11"/>
      <c r="Y503" s="11"/>
      <c r="Z503" s="11"/>
      <c r="AA503" s="11"/>
      <c r="AB503" s="11"/>
      <c r="AC503" s="60">
        <f>IF($M$18&gt;($M$3-$M$5)/-($G$3-$G$5),AC502+($M$18-($M$3-$M$5)/-($G$3-$G$5))/342,IFERROR(IF(AC502+((($M$3-$M$5)/($G$3-$G$5)*-1)-$M$18)/343&gt;($M$3-$M$5)/-($G$3-$G$5),MAX($AC$31:AC502),AC502+((($M$3-$M$5)/($G$3-$G$5)*-1))/343),MAX($AC$31:AC502)))</f>
        <v>14.403453689168009</v>
      </c>
      <c r="AD503" s="61">
        <f t="shared" ref="AD503" si="1417">IF(AC503="","",AC503*$G$5+$M$5)</f>
        <v>53227.629513344073</v>
      </c>
      <c r="AE503" s="60">
        <f>IF($M$18&gt;($M$3-$M$5)/-($G$3-$G$5),"",IFERROR(IF(AE502+(($M$3-$M$5)/($G$3-$G$5)*-1)/343&gt;$AC$24,MAX($AE$31:AE502),AE502+((($M$3-$M$5)/($G$3-$G$5)*-1))/343),MAX($AE$31:AE502)))</f>
        <v>9.897286387082346</v>
      </c>
      <c r="AF503" s="61">
        <f t="shared" si="1363"/>
        <v>17178.291096658766</v>
      </c>
      <c r="AG503" s="61">
        <f t="shared" ref="AG503" si="1418">IF($M$18&gt;($M$3-$M$5)/-($G$3-$G$5),"",IF(AE503="","",AE503*$G$3+$M$3))</f>
        <v>75513.568064588268</v>
      </c>
    </row>
    <row r="504" spans="1:33" x14ac:dyDescent="0.55000000000000004">
      <c r="A504" s="11"/>
      <c r="B504" s="11"/>
      <c r="C504" s="11"/>
      <c r="D504" s="11"/>
      <c r="E504" s="11"/>
      <c r="F504" s="11"/>
      <c r="G504" s="11"/>
      <c r="H504" s="11"/>
      <c r="I504" s="11"/>
      <c r="J504" s="21"/>
      <c r="K504" s="21"/>
      <c r="L504" s="57"/>
      <c r="M504" s="57"/>
      <c r="N504" s="63"/>
      <c r="O504" s="57"/>
      <c r="P504" s="57"/>
      <c r="Q504" s="58"/>
      <c r="R504" s="57"/>
      <c r="S504" s="57"/>
      <c r="T504" s="11"/>
      <c r="U504" s="11"/>
      <c r="V504" s="11"/>
      <c r="W504" s="11"/>
      <c r="X504" s="11"/>
      <c r="Y504" s="11"/>
      <c r="Z504" s="11"/>
      <c r="AA504" s="11"/>
      <c r="AB504" s="11"/>
      <c r="AC504" s="60">
        <f t="shared" ref="AC504" si="1419">IFERROR(AC503,"")</f>
        <v>14.403453689168009</v>
      </c>
      <c r="AD504" s="61">
        <f t="shared" ref="AD504" si="1420">IF(AC504="","",AC504*$G$3+$M$3)</f>
        <v>52982.731554159953</v>
      </c>
      <c r="AE504" s="60">
        <f t="shared" ref="AE504" si="1421">IFERROR(AE503,"")</f>
        <v>9.897286387082346</v>
      </c>
      <c r="AF504" s="61">
        <f t="shared" ref="AF504:AG504" si="1422">IF($M$18&gt;($M$3-$M$5)/-($G$3-$G$5),"",IF(AE504="","",$P$21))</f>
        <v>18000</v>
      </c>
      <c r="AG504" s="61">
        <f t="shared" si="1422"/>
        <v>18000</v>
      </c>
    </row>
    <row r="505" spans="1:33" x14ac:dyDescent="0.55000000000000004">
      <c r="A505" s="11"/>
      <c r="B505" s="11"/>
      <c r="C505" s="11"/>
      <c r="D505" s="11"/>
      <c r="E505" s="11"/>
      <c r="F505" s="11"/>
      <c r="G505" s="11"/>
      <c r="H505" s="11"/>
      <c r="I505" s="11"/>
      <c r="J505" s="21"/>
      <c r="K505" s="21"/>
      <c r="L505" s="57"/>
      <c r="M505" s="57"/>
      <c r="N505" s="63"/>
      <c r="O505" s="57"/>
      <c r="P505" s="57"/>
      <c r="Q505" s="58"/>
      <c r="R505" s="57"/>
      <c r="S505" s="57"/>
      <c r="T505" s="11"/>
      <c r="U505" s="11"/>
      <c r="V505" s="11"/>
      <c r="W505" s="11"/>
      <c r="X505" s="11"/>
      <c r="Y505" s="11"/>
      <c r="Z505" s="11"/>
      <c r="AA505" s="11"/>
      <c r="AB505" s="11"/>
      <c r="AC505" s="60">
        <f>IF($M$18&gt;($M$3-$M$5)/-($G$3-$G$5),AC504+($M$18-($M$3-$M$5)/-($G$3-$G$5))/342,IFERROR(IF(AC504+((($M$3-$M$5)/($G$3-$G$5)*-1)-$M$18)/343&gt;($M$3-$M$5)/-($G$3-$G$5),MAX($AC$31:AC504),AC504+((($M$3-$M$5)/($G$3-$G$5)*-1))/343),MAX($AC$31:AC504)))</f>
        <v>14.403453689168009</v>
      </c>
      <c r="AD505" s="61">
        <f t="shared" ref="AD505" si="1423">IF(AC505="","",AC505*$G$5+$M$5)</f>
        <v>53227.629513344073</v>
      </c>
      <c r="AE505" s="60">
        <f>IF($M$18&gt;($M$3-$M$5)/-($G$3-$G$5),"",IFERROR(IF(AE504+(($M$3-$M$5)/($G$3-$G$5)*-1)/343&gt;$AC$24,MAX($AE$31:AE504),AE504+((($M$3-$M$5)/($G$3-$G$5)*-1))/343),MAX($AE$31:AE504)))</f>
        <v>9.9392240412648984</v>
      </c>
      <c r="AF505" s="61">
        <f t="shared" si="1363"/>
        <v>17513.792330119191</v>
      </c>
      <c r="AG505" s="61">
        <f t="shared" ref="AG505" si="1424">IF($M$18&gt;($M$3-$M$5)/-($G$3-$G$5),"",IF(AE505="","",AE505*$G$3+$M$3))</f>
        <v>75303.8797936755</v>
      </c>
    </row>
    <row r="506" spans="1:33" x14ac:dyDescent="0.55000000000000004">
      <c r="A506" s="11"/>
      <c r="B506" s="11"/>
      <c r="C506" s="11"/>
      <c r="D506" s="11"/>
      <c r="E506" s="11"/>
      <c r="F506" s="11"/>
      <c r="G506" s="11"/>
      <c r="H506" s="11"/>
      <c r="I506" s="11"/>
      <c r="J506" s="21"/>
      <c r="K506" s="21"/>
      <c r="L506" s="57"/>
      <c r="M506" s="57"/>
      <c r="N506" s="63"/>
      <c r="O506" s="57"/>
      <c r="P506" s="57"/>
      <c r="Q506" s="58"/>
      <c r="R506" s="57"/>
      <c r="S506" s="57"/>
      <c r="T506" s="11"/>
      <c r="U506" s="11"/>
      <c r="V506" s="11"/>
      <c r="W506" s="11"/>
      <c r="X506" s="11"/>
      <c r="Y506" s="11"/>
      <c r="Z506" s="11"/>
      <c r="AA506" s="11"/>
      <c r="AB506" s="11"/>
      <c r="AC506" s="60">
        <f t="shared" ref="AC506" si="1425">IFERROR(AC505,"")</f>
        <v>14.403453689168009</v>
      </c>
      <c r="AD506" s="61">
        <f t="shared" ref="AD506" si="1426">IF(AC506="","",AC506*$G$3+$M$3)</f>
        <v>52982.731554159953</v>
      </c>
      <c r="AE506" s="60">
        <f t="shared" ref="AE506" si="1427">IFERROR(AE505,"")</f>
        <v>9.9392240412648984</v>
      </c>
      <c r="AF506" s="61">
        <f t="shared" ref="AF506:AG506" si="1428">IF($M$18&gt;($M$3-$M$5)/-($G$3-$G$5),"",IF(AE506="","",$P$21))</f>
        <v>18000</v>
      </c>
      <c r="AG506" s="61">
        <f t="shared" si="1428"/>
        <v>18000</v>
      </c>
    </row>
    <row r="507" spans="1:33" x14ac:dyDescent="0.55000000000000004">
      <c r="A507" s="11"/>
      <c r="B507" s="11"/>
      <c r="C507" s="11"/>
      <c r="D507" s="11"/>
      <c r="E507" s="11"/>
      <c r="F507" s="11"/>
      <c r="G507" s="11"/>
      <c r="H507" s="11"/>
      <c r="I507" s="11"/>
      <c r="J507" s="21"/>
      <c r="K507" s="21"/>
      <c r="L507" s="57"/>
      <c r="M507" s="57"/>
      <c r="N507" s="63"/>
      <c r="O507" s="57"/>
      <c r="P507" s="57"/>
      <c r="Q507" s="58"/>
      <c r="R507" s="57"/>
      <c r="S507" s="57"/>
      <c r="T507" s="11"/>
      <c r="U507" s="11"/>
      <c r="V507" s="11"/>
      <c r="W507" s="11"/>
      <c r="X507" s="11"/>
      <c r="Y507" s="11"/>
      <c r="Z507" s="11"/>
      <c r="AA507" s="11"/>
      <c r="AB507" s="11"/>
      <c r="AC507" s="60">
        <f>IF($M$18&gt;($M$3-$M$5)/-($G$3-$G$5),AC506+($M$18-($M$3-$M$5)/-($G$3-$G$5))/342,IFERROR(IF(AC506+((($M$3-$M$5)/($G$3-$G$5)*-1)-$M$18)/343&gt;($M$3-$M$5)/-($G$3-$G$5),MAX($AC$31:AC506),AC506+((($M$3-$M$5)/($G$3-$G$5)*-1))/343),MAX($AC$31:AC506)))</f>
        <v>14.403453689168009</v>
      </c>
      <c r="AD507" s="61">
        <f t="shared" ref="AD507" si="1429">IF(AC507="","",AC507*$G$5+$M$5)</f>
        <v>53227.629513344073</v>
      </c>
      <c r="AE507" s="60">
        <f>IF($M$18&gt;($M$3-$M$5)/-($G$3-$G$5),"",IFERROR(IF(AE506+(($M$3-$M$5)/($G$3-$G$5)*-1)/343&gt;$AC$24,MAX($AE$31:AE506),AE506+((($M$3-$M$5)/($G$3-$G$5)*-1))/343),MAX($AE$31:AE506)))</f>
        <v>9.9811616954474509</v>
      </c>
      <c r="AF507" s="61">
        <f t="shared" si="1363"/>
        <v>17849.293563579602</v>
      </c>
      <c r="AG507" s="61">
        <f t="shared" ref="AG507" si="1430">IF($M$18&gt;($M$3-$M$5)/-($G$3-$G$5),"",IF(AE507="","",AE507*$G$3+$M$3))</f>
        <v>75094.191522762747</v>
      </c>
    </row>
    <row r="508" spans="1:33" x14ac:dyDescent="0.55000000000000004">
      <c r="A508" s="11"/>
      <c r="B508" s="11"/>
      <c r="C508" s="11"/>
      <c r="D508" s="11"/>
      <c r="E508" s="11"/>
      <c r="F508" s="11"/>
      <c r="G508" s="11"/>
      <c r="H508" s="11"/>
      <c r="I508" s="11"/>
      <c r="J508" s="21"/>
      <c r="K508" s="21"/>
      <c r="L508" s="57"/>
      <c r="M508" s="57"/>
      <c r="N508" s="63"/>
      <c r="O508" s="57"/>
      <c r="P508" s="57"/>
      <c r="Q508" s="58"/>
      <c r="R508" s="57"/>
      <c r="S508" s="57"/>
      <c r="T508" s="11"/>
      <c r="U508" s="11"/>
      <c r="V508" s="11"/>
      <c r="W508" s="11"/>
      <c r="X508" s="11"/>
      <c r="Y508" s="11"/>
      <c r="Z508" s="11"/>
      <c r="AA508" s="11"/>
      <c r="AB508" s="11"/>
      <c r="AC508" s="60">
        <f t="shared" ref="AC508" si="1431">IFERROR(AC507,"")</f>
        <v>14.403453689168009</v>
      </c>
      <c r="AD508" s="61">
        <f t="shared" ref="AD508" si="1432">IF(AC508="","",AC508*$G$3+$M$3)</f>
        <v>52982.731554159953</v>
      </c>
      <c r="AE508" s="60">
        <f t="shared" ref="AE508" si="1433">IFERROR(AE507,"")</f>
        <v>9.9811616954474509</v>
      </c>
      <c r="AF508" s="61">
        <f t="shared" ref="AF508:AG508" si="1434">IF($M$18&gt;($M$3-$M$5)/-($G$3-$G$5),"",IF(AE508="","",$P$21))</f>
        <v>18000</v>
      </c>
      <c r="AG508" s="61">
        <f t="shared" si="1434"/>
        <v>18000</v>
      </c>
    </row>
    <row r="509" spans="1:33" x14ac:dyDescent="0.55000000000000004">
      <c r="A509" s="11"/>
      <c r="B509" s="11"/>
      <c r="C509" s="11"/>
      <c r="D509" s="11"/>
      <c r="E509" s="11"/>
      <c r="F509" s="11"/>
      <c r="G509" s="11"/>
      <c r="H509" s="11"/>
      <c r="I509" s="11"/>
      <c r="J509" s="21"/>
      <c r="K509" s="21"/>
      <c r="L509" s="57"/>
      <c r="M509" s="57"/>
      <c r="N509" s="63"/>
      <c r="O509" s="57"/>
      <c r="P509" s="57"/>
      <c r="Q509" s="58"/>
      <c r="R509" s="57"/>
      <c r="S509" s="57"/>
      <c r="T509" s="11"/>
      <c r="U509" s="11"/>
      <c r="V509" s="11"/>
      <c r="W509" s="11"/>
      <c r="X509" s="11"/>
      <c r="Y509" s="11"/>
      <c r="Z509" s="11"/>
      <c r="AA509" s="11"/>
      <c r="AB509" s="11"/>
      <c r="AC509" s="60">
        <f>IF($M$18&gt;($M$3-$M$5)/-($G$3-$G$5),AC508+($M$18-($M$3-$M$5)/-($G$3-$G$5))/342,IFERROR(IF(AC508+((($M$3-$M$5)/($G$3-$G$5)*-1)-$M$18)/343&gt;($M$3-$M$5)/-($G$3-$G$5),MAX($AC$31:AC508),AC508+((($M$3-$M$5)/($G$3-$G$5)*-1))/343),MAX($AC$31:AC508)))</f>
        <v>14.403453689168009</v>
      </c>
      <c r="AD509" s="61">
        <f t="shared" ref="AD509" si="1435">IF(AC509="","",AC509*$G$5+$M$5)</f>
        <v>53227.629513344073</v>
      </c>
      <c r="AE509" s="60">
        <f>IF($M$18&gt;($M$3-$M$5)/-($G$3-$G$5),"",IFERROR(IF(AE508+(($M$3-$M$5)/($G$3-$G$5)*-1)/343&gt;$AC$24,MAX($AE$31:AE508),AE508+((($M$3-$M$5)/($G$3-$G$5)*-1))/343),MAX($AE$31:AE508)))</f>
        <v>9.9811616954474509</v>
      </c>
      <c r="AF509" s="61">
        <f t="shared" si="1363"/>
        <v>17849.293563579602</v>
      </c>
      <c r="AG509" s="61">
        <f t="shared" ref="AG509" si="1436">IF($M$18&gt;($M$3-$M$5)/-($G$3-$G$5),"",IF(AE509="","",AE509*$G$3+$M$3))</f>
        <v>75094.191522762747</v>
      </c>
    </row>
    <row r="510" spans="1:33" x14ac:dyDescent="0.55000000000000004">
      <c r="A510" s="11"/>
      <c r="B510" s="11"/>
      <c r="C510" s="11"/>
      <c r="D510" s="11"/>
      <c r="E510" s="11"/>
      <c r="F510" s="11"/>
      <c r="G510" s="11"/>
      <c r="H510" s="11"/>
      <c r="I510" s="11"/>
      <c r="J510" s="21"/>
      <c r="K510" s="21"/>
      <c r="L510" s="57"/>
      <c r="M510" s="57"/>
      <c r="N510" s="63"/>
      <c r="O510" s="57"/>
      <c r="P510" s="57"/>
      <c r="Q510" s="58"/>
      <c r="R510" s="57"/>
      <c r="S510" s="57"/>
      <c r="T510" s="11"/>
      <c r="U510" s="11"/>
      <c r="V510" s="11"/>
      <c r="W510" s="11"/>
      <c r="X510" s="11"/>
      <c r="Y510" s="11"/>
      <c r="Z510" s="11"/>
      <c r="AA510" s="11"/>
      <c r="AB510" s="11"/>
      <c r="AC510" s="60">
        <f t="shared" ref="AC510" si="1437">IFERROR(AC509,"")</f>
        <v>14.403453689168009</v>
      </c>
      <c r="AD510" s="61">
        <f t="shared" ref="AD510" si="1438">IF(AC510="","",AC510*$G$3+$M$3)</f>
        <v>52982.731554159953</v>
      </c>
      <c r="AE510" s="60">
        <f t="shared" ref="AE510" si="1439">IFERROR(AE509,"")</f>
        <v>9.9811616954474509</v>
      </c>
      <c r="AF510" s="61">
        <f t="shared" ref="AF510:AG510" si="1440">IF($M$18&gt;($M$3-$M$5)/-($G$3-$G$5),"",IF(AE510="","",$P$21))</f>
        <v>18000</v>
      </c>
      <c r="AG510" s="61">
        <f t="shared" si="1440"/>
        <v>18000</v>
      </c>
    </row>
    <row r="511" spans="1:33" x14ac:dyDescent="0.55000000000000004">
      <c r="A511" s="11"/>
      <c r="B511" s="11"/>
      <c r="C511" s="11"/>
      <c r="D511" s="11"/>
      <c r="E511" s="11"/>
      <c r="F511" s="11"/>
      <c r="G511" s="11"/>
      <c r="H511" s="11"/>
      <c r="I511" s="11"/>
      <c r="J511" s="21"/>
      <c r="K511" s="21"/>
      <c r="L511" s="57"/>
      <c r="M511" s="57"/>
      <c r="N511" s="63"/>
      <c r="O511" s="57"/>
      <c r="P511" s="57"/>
      <c r="Q511" s="58"/>
      <c r="R511" s="57"/>
      <c r="S511" s="57"/>
      <c r="T511" s="11"/>
      <c r="U511" s="11"/>
      <c r="V511" s="11"/>
      <c r="W511" s="11"/>
      <c r="X511" s="11"/>
      <c r="Y511" s="11"/>
      <c r="Z511" s="11"/>
      <c r="AA511" s="11"/>
      <c r="AB511" s="11"/>
      <c r="AC511" s="60">
        <f>IF($M$18&gt;($M$3-$M$5)/-($G$3-$G$5),AC510+($M$18-($M$3-$M$5)/-($G$3-$G$5))/342,IFERROR(IF(AC510+((($M$3-$M$5)/($G$3-$G$5)*-1)-$M$18)/343&gt;($M$3-$M$5)/-($G$3-$G$5),MAX($AC$31:AC510),AC510+((($M$3-$M$5)/($G$3-$G$5)*-1))/343),MAX($AC$31:AC510)))</f>
        <v>14.403453689168009</v>
      </c>
      <c r="AD511" s="61">
        <f t="shared" ref="AD511" si="1441">IF(AC511="","",AC511*$G$5+$M$5)</f>
        <v>53227.629513344073</v>
      </c>
      <c r="AE511" s="60">
        <f>IF($M$18&gt;($M$3-$M$5)/-($G$3-$G$5),"",IFERROR(IF(AE510+(($M$3-$M$5)/($G$3-$G$5)*-1)/343&gt;$AC$24,MAX($AE$31:AE510),AE510+((($M$3-$M$5)/($G$3-$G$5)*-1))/343),MAX($AE$31:AE510)))</f>
        <v>9.9811616954474509</v>
      </c>
      <c r="AF511" s="61">
        <f t="shared" si="1363"/>
        <v>17849.293563579602</v>
      </c>
      <c r="AG511" s="61">
        <f t="shared" ref="AG511" si="1442">IF($M$18&gt;($M$3-$M$5)/-($G$3-$G$5),"",IF(AE511="","",AE511*$G$3+$M$3))</f>
        <v>75094.191522762747</v>
      </c>
    </row>
    <row r="512" spans="1:33" x14ac:dyDescent="0.55000000000000004">
      <c r="A512" s="11"/>
      <c r="B512" s="11"/>
      <c r="C512" s="11"/>
      <c r="D512" s="11"/>
      <c r="E512" s="11"/>
      <c r="F512" s="11"/>
      <c r="G512" s="11"/>
      <c r="H512" s="11"/>
      <c r="I512" s="11"/>
      <c r="J512" s="21"/>
      <c r="K512" s="21"/>
      <c r="L512" s="57"/>
      <c r="M512" s="57"/>
      <c r="N512" s="63"/>
      <c r="O512" s="57"/>
      <c r="P512" s="57"/>
      <c r="Q512" s="58"/>
      <c r="R512" s="57"/>
      <c r="S512" s="57"/>
      <c r="T512" s="11"/>
      <c r="U512" s="11"/>
      <c r="V512" s="11"/>
      <c r="W512" s="11"/>
      <c r="X512" s="11"/>
      <c r="Y512" s="11"/>
      <c r="Z512" s="11"/>
      <c r="AA512" s="11"/>
      <c r="AB512" s="11"/>
      <c r="AC512" s="60">
        <f t="shared" ref="AC512" si="1443">IFERROR(AC511,"")</f>
        <v>14.403453689168009</v>
      </c>
      <c r="AD512" s="61">
        <f t="shared" ref="AD512" si="1444">IF(AC512="","",AC512*$G$3+$M$3)</f>
        <v>52982.731554159953</v>
      </c>
      <c r="AE512" s="60">
        <f t="shared" ref="AE512" si="1445">IFERROR(AE511,"")</f>
        <v>9.9811616954474509</v>
      </c>
      <c r="AF512" s="61">
        <f t="shared" ref="AF512:AG512" si="1446">IF($M$18&gt;($M$3-$M$5)/-($G$3-$G$5),"",IF(AE512="","",$P$21))</f>
        <v>18000</v>
      </c>
      <c r="AG512" s="61">
        <f t="shared" si="1446"/>
        <v>18000</v>
      </c>
    </row>
    <row r="513" spans="1:33" x14ac:dyDescent="0.55000000000000004">
      <c r="A513" s="11"/>
      <c r="B513" s="11"/>
      <c r="C513" s="11"/>
      <c r="D513" s="11"/>
      <c r="E513" s="11"/>
      <c r="F513" s="11"/>
      <c r="G513" s="11"/>
      <c r="H513" s="11"/>
      <c r="I513" s="11"/>
      <c r="J513" s="21"/>
      <c r="K513" s="21"/>
      <c r="L513" s="57"/>
      <c r="M513" s="57"/>
      <c r="N513" s="63"/>
      <c r="O513" s="57"/>
      <c r="P513" s="57"/>
      <c r="Q513" s="58"/>
      <c r="R513" s="57"/>
      <c r="S513" s="57"/>
      <c r="T513" s="11"/>
      <c r="U513" s="11"/>
      <c r="V513" s="11"/>
      <c r="W513" s="11"/>
      <c r="X513" s="11"/>
      <c r="Y513" s="11"/>
      <c r="Z513" s="11"/>
      <c r="AA513" s="11"/>
      <c r="AB513" s="11"/>
      <c r="AC513" s="60">
        <f>IF($M$18&gt;($M$3-$M$5)/-($G$3-$G$5),AC512+($M$18-($M$3-$M$5)/-($G$3-$G$5))/342,IFERROR(IF(AC512+((($M$3-$M$5)/($G$3-$G$5)*-1)-$M$18)/343&gt;($M$3-$M$5)/-($G$3-$G$5),MAX($AC$31:AC512),AC512+((($M$3-$M$5)/($G$3-$G$5)*-1))/343),MAX($AC$31:AC512)))</f>
        <v>14.403453689168009</v>
      </c>
      <c r="AD513" s="61">
        <f t="shared" ref="AD513" si="1447">IF(AC513="","",AC513*$G$5+$M$5)</f>
        <v>53227.629513344073</v>
      </c>
      <c r="AE513" s="60">
        <f>IF($M$18&gt;($M$3-$M$5)/-($G$3-$G$5),"",IFERROR(IF(AE512+(($M$3-$M$5)/($G$3-$G$5)*-1)/343&gt;$AC$24,MAX($AE$31:AE512),AE512+((($M$3-$M$5)/($G$3-$G$5)*-1))/343),MAX($AE$31:AE512)))</f>
        <v>9.9811616954474509</v>
      </c>
      <c r="AF513" s="61">
        <f t="shared" si="1363"/>
        <v>17849.293563579602</v>
      </c>
      <c r="AG513" s="61">
        <f t="shared" ref="AG513" si="1448">IF($M$18&gt;($M$3-$M$5)/-($G$3-$G$5),"",IF(AE513="","",AE513*$G$3+$M$3))</f>
        <v>75094.191522762747</v>
      </c>
    </row>
    <row r="514" spans="1:33" x14ac:dyDescent="0.55000000000000004">
      <c r="A514" s="11"/>
      <c r="B514" s="11"/>
      <c r="C514" s="11"/>
      <c r="D514" s="11"/>
      <c r="E514" s="11"/>
      <c r="F514" s="11"/>
      <c r="G514" s="11"/>
      <c r="H514" s="11"/>
      <c r="I514" s="11"/>
      <c r="J514" s="21"/>
      <c r="K514" s="21"/>
      <c r="L514" s="57"/>
      <c r="M514" s="57"/>
      <c r="N514" s="63"/>
      <c r="O514" s="57"/>
      <c r="P514" s="57"/>
      <c r="Q514" s="58"/>
      <c r="R514" s="57"/>
      <c r="S514" s="57"/>
      <c r="T514" s="11"/>
      <c r="U514" s="11"/>
      <c r="V514" s="11"/>
      <c r="W514" s="11"/>
      <c r="X514" s="11"/>
      <c r="Y514" s="11"/>
      <c r="Z514" s="11"/>
      <c r="AA514" s="11"/>
      <c r="AB514" s="11"/>
      <c r="AC514" s="60">
        <f t="shared" ref="AC514" si="1449">IFERROR(AC513,"")</f>
        <v>14.403453689168009</v>
      </c>
      <c r="AD514" s="61">
        <f t="shared" ref="AD514" si="1450">IF(AC514="","",AC514*$G$3+$M$3)</f>
        <v>52982.731554159953</v>
      </c>
      <c r="AE514" s="60">
        <f t="shared" ref="AE514" si="1451">IFERROR(AE513,"")</f>
        <v>9.9811616954474509</v>
      </c>
      <c r="AF514" s="61">
        <f t="shared" ref="AF514:AG514" si="1452">IF($M$18&gt;($M$3-$M$5)/-($G$3-$G$5),"",IF(AE514="","",$P$21))</f>
        <v>18000</v>
      </c>
      <c r="AG514" s="61">
        <f t="shared" si="1452"/>
        <v>18000</v>
      </c>
    </row>
    <row r="515" spans="1:33" x14ac:dyDescent="0.55000000000000004">
      <c r="A515" s="11"/>
      <c r="B515" s="11"/>
      <c r="C515" s="11"/>
      <c r="D515" s="11"/>
      <c r="E515" s="11"/>
      <c r="F515" s="11"/>
      <c r="G515" s="11"/>
      <c r="H515" s="11"/>
      <c r="I515" s="11"/>
      <c r="J515" s="21"/>
      <c r="K515" s="21"/>
      <c r="L515" s="57"/>
      <c r="M515" s="57"/>
      <c r="N515" s="63"/>
      <c r="O515" s="57"/>
      <c r="P515" s="57"/>
      <c r="Q515" s="58"/>
      <c r="R515" s="57"/>
      <c r="S515" s="57"/>
      <c r="T515" s="11"/>
      <c r="U515" s="11"/>
      <c r="V515" s="11"/>
      <c r="W515" s="11"/>
      <c r="X515" s="11"/>
      <c r="Y515" s="11"/>
      <c r="Z515" s="11"/>
      <c r="AA515" s="11"/>
      <c r="AB515" s="11"/>
      <c r="AC515" s="60">
        <f>IF($M$18&gt;($M$3-$M$5)/-($G$3-$G$5),AC514+($M$18-($M$3-$M$5)/-($G$3-$G$5))/342,IFERROR(IF(AC514+((($M$3-$M$5)/($G$3-$G$5)*-1)-$M$18)/343&gt;($M$3-$M$5)/-($G$3-$G$5),MAX($AC$31:AC514),AC514+((($M$3-$M$5)/($G$3-$G$5)*-1))/343),MAX($AC$31:AC514)))</f>
        <v>14.403453689168009</v>
      </c>
      <c r="AD515" s="61">
        <f t="shared" ref="AD515" si="1453">IF(AC515="","",AC515*$G$5+$M$5)</f>
        <v>53227.629513344073</v>
      </c>
      <c r="AE515" s="60">
        <f>IF($M$18&gt;($M$3-$M$5)/-($G$3-$G$5),"",IFERROR(IF(AE514+(($M$3-$M$5)/($G$3-$G$5)*-1)/343&gt;$AC$24,MAX($AE$31:AE514),AE514+((($M$3-$M$5)/($G$3-$G$5)*-1))/343),MAX($AE$31:AE514)))</f>
        <v>9.9811616954474509</v>
      </c>
      <c r="AF515" s="61">
        <f t="shared" si="1363"/>
        <v>17849.293563579602</v>
      </c>
      <c r="AG515" s="61">
        <f t="shared" ref="AG515" si="1454">IF($M$18&gt;($M$3-$M$5)/-($G$3-$G$5),"",IF(AE515="","",AE515*$G$3+$M$3))</f>
        <v>75094.191522762747</v>
      </c>
    </row>
    <row r="516" spans="1:33" x14ac:dyDescent="0.55000000000000004">
      <c r="A516" s="11"/>
      <c r="B516" s="11"/>
      <c r="C516" s="11"/>
      <c r="D516" s="11"/>
      <c r="E516" s="11"/>
      <c r="F516" s="11"/>
      <c r="G516" s="11"/>
      <c r="H516" s="11"/>
      <c r="I516" s="11"/>
      <c r="J516" s="21"/>
      <c r="K516" s="21"/>
      <c r="L516" s="57"/>
      <c r="M516" s="57"/>
      <c r="N516" s="63"/>
      <c r="O516" s="57"/>
      <c r="P516" s="57"/>
      <c r="Q516" s="58"/>
      <c r="R516" s="57"/>
      <c r="S516" s="57"/>
      <c r="T516" s="11"/>
      <c r="U516" s="11"/>
      <c r="V516" s="11"/>
      <c r="W516" s="11"/>
      <c r="X516" s="11"/>
      <c r="Y516" s="11"/>
      <c r="Z516" s="11"/>
      <c r="AA516" s="11"/>
      <c r="AB516" s="11"/>
      <c r="AC516" s="60">
        <f t="shared" ref="AC516" si="1455">IFERROR(AC515,"")</f>
        <v>14.403453689168009</v>
      </c>
      <c r="AD516" s="61">
        <f t="shared" ref="AD516" si="1456">IF(AC516="","",AC516*$G$3+$M$3)</f>
        <v>52982.731554159953</v>
      </c>
      <c r="AE516" s="60">
        <f t="shared" ref="AE516" si="1457">IFERROR(AE515,"")</f>
        <v>9.9811616954474509</v>
      </c>
      <c r="AF516" s="61">
        <f t="shared" ref="AF516:AG516" si="1458">IF($M$18&gt;($M$3-$M$5)/-($G$3-$G$5),"",IF(AE516="","",$P$21))</f>
        <v>18000</v>
      </c>
      <c r="AG516" s="61">
        <f t="shared" si="1458"/>
        <v>18000</v>
      </c>
    </row>
    <row r="517" spans="1:33" x14ac:dyDescent="0.55000000000000004">
      <c r="A517" s="11"/>
      <c r="B517" s="11"/>
      <c r="C517" s="11"/>
      <c r="D517" s="11"/>
      <c r="E517" s="11"/>
      <c r="F517" s="11"/>
      <c r="G517" s="11"/>
      <c r="H517" s="11"/>
      <c r="I517" s="11"/>
      <c r="J517" s="21"/>
      <c r="K517" s="21"/>
      <c r="L517" s="57"/>
      <c r="M517" s="57"/>
      <c r="N517" s="63"/>
      <c r="O517" s="57"/>
      <c r="P517" s="57"/>
      <c r="Q517" s="58"/>
      <c r="R517" s="57"/>
      <c r="S517" s="57"/>
      <c r="T517" s="11"/>
      <c r="U517" s="11"/>
      <c r="V517" s="11"/>
      <c r="W517" s="11"/>
      <c r="X517" s="11"/>
      <c r="Y517" s="11"/>
      <c r="Z517" s="11"/>
      <c r="AA517" s="11"/>
      <c r="AB517" s="11"/>
      <c r="AC517" s="60">
        <f>IF($M$18&gt;($M$3-$M$5)/-($G$3-$G$5),AC516+($M$18-($M$3-$M$5)/-($G$3-$G$5))/342,IFERROR(IF(AC516+((($M$3-$M$5)/($G$3-$G$5)*-1)-$M$18)/343&gt;($M$3-$M$5)/-($G$3-$G$5),MAX($AC$31:AC516),AC516+((($M$3-$M$5)/($G$3-$G$5)*-1))/343),MAX($AC$31:AC516)))</f>
        <v>14.403453689168009</v>
      </c>
      <c r="AD517" s="61">
        <f t="shared" ref="AD517" si="1459">IF(AC517="","",AC517*$G$5+$M$5)</f>
        <v>53227.629513344073</v>
      </c>
      <c r="AE517" s="60">
        <f>IF($M$18&gt;($M$3-$M$5)/-($G$3-$G$5),"",IFERROR(IF(AE516+(($M$3-$M$5)/($G$3-$G$5)*-1)/343&gt;$AC$24,MAX($AE$31:AE516),AE516+((($M$3-$M$5)/($G$3-$G$5)*-1))/343),MAX($AE$31:AE516)))</f>
        <v>9.9811616954474509</v>
      </c>
      <c r="AF517" s="61">
        <f t="shared" si="1363"/>
        <v>17849.293563579602</v>
      </c>
      <c r="AG517" s="61">
        <f t="shared" ref="AG517" si="1460">IF($M$18&gt;($M$3-$M$5)/-($G$3-$G$5),"",IF(AE517="","",AE517*$G$3+$M$3))</f>
        <v>75094.191522762747</v>
      </c>
    </row>
    <row r="518" spans="1:33" x14ac:dyDescent="0.55000000000000004">
      <c r="A518" s="11"/>
      <c r="B518" s="11"/>
      <c r="C518" s="11"/>
      <c r="D518" s="11"/>
      <c r="E518" s="11"/>
      <c r="F518" s="11"/>
      <c r="G518" s="11"/>
      <c r="H518" s="11"/>
      <c r="I518" s="11"/>
      <c r="J518" s="21"/>
      <c r="K518" s="21"/>
      <c r="L518" s="57"/>
      <c r="M518" s="57"/>
      <c r="N518" s="63"/>
      <c r="O518" s="57"/>
      <c r="P518" s="57"/>
      <c r="Q518" s="58"/>
      <c r="R518" s="57"/>
      <c r="S518" s="57"/>
      <c r="T518" s="11"/>
      <c r="U518" s="11"/>
      <c r="V518" s="11"/>
      <c r="W518" s="11"/>
      <c r="X518" s="11"/>
      <c r="Y518" s="11"/>
      <c r="Z518" s="11"/>
      <c r="AA518" s="11"/>
      <c r="AB518" s="11"/>
      <c r="AC518" s="60">
        <f t="shared" ref="AC518" si="1461">IFERROR(AC517,"")</f>
        <v>14.403453689168009</v>
      </c>
      <c r="AD518" s="61">
        <f t="shared" ref="AD518" si="1462">IF(AC518="","",AC518*$G$3+$M$3)</f>
        <v>52982.731554159953</v>
      </c>
      <c r="AE518" s="60">
        <f t="shared" ref="AE518" si="1463">IFERROR(AE517,"")</f>
        <v>9.9811616954474509</v>
      </c>
      <c r="AF518" s="61">
        <f t="shared" ref="AF518:AG518" si="1464">IF($M$18&gt;($M$3-$M$5)/-($G$3-$G$5),"",IF(AE518="","",$P$21))</f>
        <v>18000</v>
      </c>
      <c r="AG518" s="61">
        <f t="shared" si="1464"/>
        <v>18000</v>
      </c>
    </row>
    <row r="519" spans="1:33" x14ac:dyDescent="0.55000000000000004">
      <c r="A519" s="11"/>
      <c r="B519" s="11"/>
      <c r="C519" s="11"/>
      <c r="D519" s="11"/>
      <c r="E519" s="11"/>
      <c r="F519" s="11"/>
      <c r="G519" s="11"/>
      <c r="H519" s="11"/>
      <c r="I519" s="11"/>
      <c r="J519" s="21"/>
      <c r="K519" s="21"/>
      <c r="L519" s="57"/>
      <c r="M519" s="57"/>
      <c r="N519" s="63"/>
      <c r="O519" s="57"/>
      <c r="P519" s="57"/>
      <c r="Q519" s="58"/>
      <c r="R519" s="57"/>
      <c r="S519" s="57"/>
      <c r="T519" s="11"/>
      <c r="U519" s="11"/>
      <c r="V519" s="11"/>
      <c r="W519" s="11"/>
      <c r="X519" s="11"/>
      <c r="Y519" s="11"/>
      <c r="Z519" s="11"/>
      <c r="AA519" s="11"/>
      <c r="AB519" s="11"/>
      <c r="AC519" s="60">
        <f>IF($M$18&gt;($M$3-$M$5)/-($G$3-$G$5),AC518+($M$18-($M$3-$M$5)/-($G$3-$G$5))/342,IFERROR(IF(AC518+((($M$3-$M$5)/($G$3-$G$5)*-1)-$M$18)/343&gt;($M$3-$M$5)/-($G$3-$G$5),MAX($AC$31:AC518),AC518+((($M$3-$M$5)/($G$3-$G$5)*-1))/343),MAX($AC$31:AC518)))</f>
        <v>14.403453689168009</v>
      </c>
      <c r="AD519" s="61">
        <f t="shared" ref="AD519" si="1465">IF(AC519="","",AC519*$G$5+$M$5)</f>
        <v>53227.629513344073</v>
      </c>
      <c r="AE519" s="60">
        <f>IF($M$18&gt;($M$3-$M$5)/-($G$3-$G$5),"",IFERROR(IF(AE518+(($M$3-$M$5)/($G$3-$G$5)*-1)/343&gt;$AC$24,MAX($AE$31:AE518),AE518+((($M$3-$M$5)/($G$3-$G$5)*-1))/343),MAX($AE$31:AE518)))</f>
        <v>9.9811616954474509</v>
      </c>
      <c r="AF519" s="61">
        <f t="shared" si="1363"/>
        <v>17849.293563579602</v>
      </c>
      <c r="AG519" s="61">
        <f t="shared" ref="AG519" si="1466">IF($M$18&gt;($M$3-$M$5)/-($G$3-$G$5),"",IF(AE519="","",AE519*$G$3+$M$3))</f>
        <v>75094.191522762747</v>
      </c>
    </row>
    <row r="520" spans="1:33" x14ac:dyDescent="0.55000000000000004">
      <c r="A520" s="11"/>
      <c r="B520" s="11"/>
      <c r="C520" s="11"/>
      <c r="D520" s="11"/>
      <c r="E520" s="11"/>
      <c r="F520" s="11"/>
      <c r="G520" s="11"/>
      <c r="H520" s="11"/>
      <c r="I520" s="11"/>
      <c r="J520" s="21"/>
      <c r="K520" s="21"/>
      <c r="L520" s="57"/>
      <c r="M520" s="57"/>
      <c r="N520" s="63"/>
      <c r="O520" s="57"/>
      <c r="P520" s="57"/>
      <c r="Q520" s="58"/>
      <c r="R520" s="57"/>
      <c r="S520" s="57"/>
      <c r="T520" s="11"/>
      <c r="U520" s="11"/>
      <c r="V520" s="11"/>
      <c r="W520" s="11"/>
      <c r="X520" s="11"/>
      <c r="Y520" s="11"/>
      <c r="Z520" s="11"/>
      <c r="AA520" s="11"/>
      <c r="AB520" s="11"/>
      <c r="AC520" s="60">
        <f t="shared" ref="AC520" si="1467">IFERROR(AC519,"")</f>
        <v>14.403453689168009</v>
      </c>
      <c r="AD520" s="61">
        <f t="shared" ref="AD520" si="1468">IF(AC520="","",AC520*$G$3+$M$3)</f>
        <v>52982.731554159953</v>
      </c>
      <c r="AE520" s="60">
        <f t="shared" ref="AE520" si="1469">IFERROR(AE519,"")</f>
        <v>9.9811616954474509</v>
      </c>
      <c r="AF520" s="61">
        <f t="shared" ref="AF520:AG520" si="1470">IF($M$18&gt;($M$3-$M$5)/-($G$3-$G$5),"",IF(AE520="","",$P$21))</f>
        <v>18000</v>
      </c>
      <c r="AG520" s="61">
        <f t="shared" si="1470"/>
        <v>18000</v>
      </c>
    </row>
    <row r="521" spans="1:33" x14ac:dyDescent="0.55000000000000004">
      <c r="A521" s="11"/>
      <c r="B521" s="11"/>
      <c r="C521" s="11"/>
      <c r="D521" s="11"/>
      <c r="E521" s="11"/>
      <c r="F521" s="11"/>
      <c r="G521" s="11"/>
      <c r="H521" s="11"/>
      <c r="I521" s="11"/>
      <c r="J521" s="21"/>
      <c r="K521" s="21"/>
      <c r="L521" s="57"/>
      <c r="M521" s="57"/>
      <c r="N521" s="63"/>
      <c r="O521" s="57"/>
      <c r="P521" s="57"/>
      <c r="Q521" s="58"/>
      <c r="R521" s="57"/>
      <c r="S521" s="57"/>
      <c r="T521" s="11"/>
      <c r="U521" s="11"/>
      <c r="V521" s="11"/>
      <c r="W521" s="11"/>
      <c r="X521" s="11"/>
      <c r="Y521" s="11"/>
      <c r="Z521" s="11"/>
      <c r="AA521" s="11"/>
      <c r="AB521" s="11"/>
      <c r="AC521" s="60">
        <f>IF($M$18&gt;($M$3-$M$5)/-($G$3-$G$5),AC520+($M$18-($M$3-$M$5)/-($G$3-$G$5))/342,IFERROR(IF(AC520+((($M$3-$M$5)/($G$3-$G$5)*-1)-$M$18)/343&gt;($M$3-$M$5)/-($G$3-$G$5),MAX($AC$31:AC520),AC520+((($M$3-$M$5)/($G$3-$G$5)*-1))/343),MAX($AC$31:AC520)))</f>
        <v>14.403453689168009</v>
      </c>
      <c r="AD521" s="61">
        <f t="shared" ref="AD521" si="1471">IF(AC521="","",AC521*$G$5+$M$5)</f>
        <v>53227.629513344073</v>
      </c>
      <c r="AE521" s="60">
        <f>IF($M$18&gt;($M$3-$M$5)/-($G$3-$G$5),"",IFERROR(IF(AE520+(($M$3-$M$5)/($G$3-$G$5)*-1)/343&gt;$AC$24,MAX($AE$31:AE520),AE520+((($M$3-$M$5)/($G$3-$G$5)*-1))/343),MAX($AE$31:AE520)))</f>
        <v>9.9811616954474509</v>
      </c>
      <c r="AF521" s="61">
        <f t="shared" si="1363"/>
        <v>17849.293563579602</v>
      </c>
      <c r="AG521" s="61">
        <f t="shared" ref="AG521" si="1472">IF($M$18&gt;($M$3-$M$5)/-($G$3-$G$5),"",IF(AE521="","",AE521*$G$3+$M$3))</f>
        <v>75094.191522762747</v>
      </c>
    </row>
    <row r="522" spans="1:33" x14ac:dyDescent="0.55000000000000004">
      <c r="A522" s="11"/>
      <c r="B522" s="11"/>
      <c r="C522" s="11"/>
      <c r="D522" s="11"/>
      <c r="E522" s="11"/>
      <c r="F522" s="11"/>
      <c r="G522" s="11"/>
      <c r="H522" s="11"/>
      <c r="I522" s="11"/>
      <c r="J522" s="21"/>
      <c r="K522" s="21"/>
      <c r="L522" s="57"/>
      <c r="M522" s="57"/>
      <c r="N522" s="63"/>
      <c r="O522" s="57"/>
      <c r="P522" s="57"/>
      <c r="Q522" s="58"/>
      <c r="R522" s="57"/>
      <c r="S522" s="57"/>
      <c r="T522" s="11"/>
      <c r="U522" s="11"/>
      <c r="V522" s="11"/>
      <c r="W522" s="11"/>
      <c r="X522" s="11"/>
      <c r="Y522" s="11"/>
      <c r="Z522" s="11"/>
      <c r="AA522" s="11"/>
      <c r="AB522" s="11"/>
      <c r="AC522" s="60">
        <f t="shared" ref="AC522" si="1473">IFERROR(AC521,"")</f>
        <v>14.403453689168009</v>
      </c>
      <c r="AD522" s="61">
        <f t="shared" ref="AD522" si="1474">IF(AC522="","",AC522*$G$3+$M$3)</f>
        <v>52982.731554159953</v>
      </c>
      <c r="AE522" s="60">
        <f t="shared" ref="AE522" si="1475">IFERROR(AE521,"")</f>
        <v>9.9811616954474509</v>
      </c>
      <c r="AF522" s="61">
        <f t="shared" ref="AF522:AG522" si="1476">IF($M$18&gt;($M$3-$M$5)/-($G$3-$G$5),"",IF(AE522="","",$P$21))</f>
        <v>18000</v>
      </c>
      <c r="AG522" s="61">
        <f t="shared" si="1476"/>
        <v>18000</v>
      </c>
    </row>
    <row r="523" spans="1:33" x14ac:dyDescent="0.55000000000000004">
      <c r="A523" s="11"/>
      <c r="B523" s="11"/>
      <c r="C523" s="11"/>
      <c r="D523" s="11"/>
      <c r="E523" s="11"/>
      <c r="F523" s="11"/>
      <c r="G523" s="11"/>
      <c r="H523" s="11"/>
      <c r="I523" s="11"/>
      <c r="J523" s="21"/>
      <c r="K523" s="21"/>
      <c r="L523" s="57"/>
      <c r="M523" s="57"/>
      <c r="N523" s="63"/>
      <c r="O523" s="57"/>
      <c r="P523" s="57"/>
      <c r="Q523" s="58"/>
      <c r="R523" s="57"/>
      <c r="S523" s="57"/>
      <c r="T523" s="11"/>
      <c r="U523" s="11"/>
      <c r="V523" s="11"/>
      <c r="W523" s="11"/>
      <c r="X523" s="11"/>
      <c r="Y523" s="11"/>
      <c r="Z523" s="11"/>
      <c r="AA523" s="11"/>
      <c r="AB523" s="11"/>
      <c r="AC523" s="60">
        <f>IF($M$18&gt;($M$3-$M$5)/-($G$3-$G$5),AC522+($M$18-($M$3-$M$5)/-($G$3-$G$5))/342,IFERROR(IF(AC522+((($M$3-$M$5)/($G$3-$G$5)*-1)-$M$18)/343&gt;($M$3-$M$5)/-($G$3-$G$5),MAX($AC$31:AC522),AC522+((($M$3-$M$5)/($G$3-$G$5)*-1))/343),MAX($AC$31:AC522)))</f>
        <v>14.403453689168009</v>
      </c>
      <c r="AD523" s="61">
        <f t="shared" ref="AD523" si="1477">IF(AC523="","",AC523*$G$5+$M$5)</f>
        <v>53227.629513344073</v>
      </c>
      <c r="AE523" s="60">
        <f>IF($M$18&gt;($M$3-$M$5)/-($G$3-$G$5),"",IFERROR(IF(AE522+(($M$3-$M$5)/($G$3-$G$5)*-1)/343&gt;$AC$24,MAX($AE$31:AE522),AE522+((($M$3-$M$5)/($G$3-$G$5)*-1))/343),MAX($AE$31:AE522)))</f>
        <v>9.9811616954474509</v>
      </c>
      <c r="AF523" s="61">
        <f t="shared" si="1363"/>
        <v>17849.293563579602</v>
      </c>
      <c r="AG523" s="61">
        <f t="shared" ref="AG523" si="1478">IF($M$18&gt;($M$3-$M$5)/-($G$3-$G$5),"",IF(AE523="","",AE523*$G$3+$M$3))</f>
        <v>75094.191522762747</v>
      </c>
    </row>
    <row r="524" spans="1:33" x14ac:dyDescent="0.55000000000000004">
      <c r="A524" s="11"/>
      <c r="B524" s="11"/>
      <c r="C524" s="11"/>
      <c r="D524" s="11"/>
      <c r="E524" s="11"/>
      <c r="F524" s="11"/>
      <c r="G524" s="11"/>
      <c r="H524" s="11"/>
      <c r="I524" s="11"/>
      <c r="J524" s="21"/>
      <c r="K524" s="21"/>
      <c r="L524" s="57"/>
      <c r="M524" s="57"/>
      <c r="N524" s="63"/>
      <c r="O524" s="57"/>
      <c r="P524" s="57"/>
      <c r="Q524" s="58"/>
      <c r="R524" s="57"/>
      <c r="S524" s="57"/>
      <c r="T524" s="11"/>
      <c r="U524" s="11"/>
      <c r="V524" s="11"/>
      <c r="W524" s="11"/>
      <c r="X524" s="11"/>
      <c r="Y524" s="11"/>
      <c r="Z524" s="11"/>
      <c r="AA524" s="11"/>
      <c r="AB524" s="11"/>
      <c r="AC524" s="60">
        <f t="shared" ref="AC524" si="1479">IFERROR(AC523,"")</f>
        <v>14.403453689168009</v>
      </c>
      <c r="AD524" s="61">
        <f t="shared" ref="AD524" si="1480">IF(AC524="","",AC524*$G$3+$M$3)</f>
        <v>52982.731554159953</v>
      </c>
      <c r="AE524" s="60">
        <f t="shared" ref="AE524" si="1481">IFERROR(AE523,"")</f>
        <v>9.9811616954474509</v>
      </c>
      <c r="AF524" s="61">
        <f t="shared" ref="AF524:AG524" si="1482">IF($M$18&gt;($M$3-$M$5)/-($G$3-$G$5),"",IF(AE524="","",$P$21))</f>
        <v>18000</v>
      </c>
      <c r="AG524" s="61">
        <f t="shared" si="1482"/>
        <v>18000</v>
      </c>
    </row>
    <row r="525" spans="1:33" x14ac:dyDescent="0.55000000000000004">
      <c r="A525" s="11"/>
      <c r="B525" s="11"/>
      <c r="C525" s="11"/>
      <c r="D525" s="11"/>
      <c r="E525" s="11"/>
      <c r="F525" s="11"/>
      <c r="G525" s="11"/>
      <c r="H525" s="11"/>
      <c r="I525" s="11"/>
      <c r="J525" s="21"/>
      <c r="K525" s="21"/>
      <c r="L525" s="57"/>
      <c r="M525" s="57"/>
      <c r="N525" s="63"/>
      <c r="O525" s="57"/>
      <c r="P525" s="57"/>
      <c r="Q525" s="58"/>
      <c r="R525" s="57"/>
      <c r="S525" s="57"/>
      <c r="T525" s="11"/>
      <c r="U525" s="11"/>
      <c r="V525" s="11"/>
      <c r="W525" s="11"/>
      <c r="X525" s="11"/>
      <c r="Y525" s="11"/>
      <c r="Z525" s="11"/>
      <c r="AA525" s="11"/>
      <c r="AB525" s="11"/>
      <c r="AC525" s="60">
        <f>IF($M$18&gt;($M$3-$M$5)/-($G$3-$G$5),AC524+($M$18-($M$3-$M$5)/-($G$3-$G$5))/342,IFERROR(IF(AC524+((($M$3-$M$5)/($G$3-$G$5)*-1)-$M$18)/343&gt;($M$3-$M$5)/-($G$3-$G$5),MAX($AC$31:AC524),AC524+((($M$3-$M$5)/($G$3-$G$5)*-1))/343),MAX($AC$31:AC524)))</f>
        <v>14.403453689168009</v>
      </c>
      <c r="AD525" s="61">
        <f t="shared" ref="AD525" si="1483">IF(AC525="","",AC525*$G$5+$M$5)</f>
        <v>53227.629513344073</v>
      </c>
      <c r="AE525" s="60">
        <f>IF($M$18&gt;($M$3-$M$5)/-($G$3-$G$5),"",IFERROR(IF(AE524+(($M$3-$M$5)/($G$3-$G$5)*-1)/343&gt;$AC$24,MAX($AE$31:AE524),AE524+((($M$3-$M$5)/($G$3-$G$5)*-1))/343),MAX($AE$31:AE524)))</f>
        <v>9.9811616954474509</v>
      </c>
      <c r="AF525" s="61">
        <f t="shared" si="1363"/>
        <v>17849.293563579602</v>
      </c>
      <c r="AG525" s="61">
        <f t="shared" ref="AG525" si="1484">IF($M$18&gt;($M$3-$M$5)/-($G$3-$G$5),"",IF(AE525="","",AE525*$G$3+$M$3))</f>
        <v>75094.191522762747</v>
      </c>
    </row>
    <row r="526" spans="1:33" x14ac:dyDescent="0.55000000000000004">
      <c r="A526" s="11"/>
      <c r="B526" s="11"/>
      <c r="C526" s="11"/>
      <c r="D526" s="11"/>
      <c r="E526" s="11"/>
      <c r="F526" s="11"/>
      <c r="G526" s="11"/>
      <c r="H526" s="11"/>
      <c r="I526" s="11"/>
      <c r="J526" s="21"/>
      <c r="K526" s="21"/>
      <c r="L526" s="57"/>
      <c r="M526" s="57"/>
      <c r="N526" s="63"/>
      <c r="O526" s="57"/>
      <c r="P526" s="57"/>
      <c r="Q526" s="58"/>
      <c r="R526" s="57"/>
      <c r="S526" s="57"/>
      <c r="T526" s="11"/>
      <c r="U526" s="11"/>
      <c r="V526" s="11"/>
      <c r="W526" s="11"/>
      <c r="X526" s="11"/>
      <c r="Y526" s="11"/>
      <c r="Z526" s="11"/>
      <c r="AA526" s="11"/>
      <c r="AB526" s="11"/>
      <c r="AC526" s="60">
        <f t="shared" ref="AC526" si="1485">IFERROR(AC525,"")</f>
        <v>14.403453689168009</v>
      </c>
      <c r="AD526" s="61">
        <f t="shared" ref="AD526" si="1486">IF(AC526="","",AC526*$G$3+$M$3)</f>
        <v>52982.731554159953</v>
      </c>
      <c r="AE526" s="60">
        <f t="shared" ref="AE526" si="1487">IFERROR(AE525,"")</f>
        <v>9.9811616954474509</v>
      </c>
      <c r="AF526" s="61">
        <f t="shared" ref="AF526:AG526" si="1488">IF($M$18&gt;($M$3-$M$5)/-($G$3-$G$5),"",IF(AE526="","",$P$21))</f>
        <v>18000</v>
      </c>
      <c r="AG526" s="61">
        <f t="shared" si="1488"/>
        <v>18000</v>
      </c>
    </row>
    <row r="527" spans="1:33" x14ac:dyDescent="0.55000000000000004">
      <c r="A527" s="11"/>
      <c r="B527" s="11"/>
      <c r="C527" s="11"/>
      <c r="D527" s="11"/>
      <c r="E527" s="11"/>
      <c r="F527" s="11"/>
      <c r="G527" s="11"/>
      <c r="H527" s="11"/>
      <c r="I527" s="11"/>
      <c r="J527" s="21"/>
      <c r="K527" s="21"/>
      <c r="L527" s="57"/>
      <c r="M527" s="57"/>
      <c r="N527" s="63"/>
      <c r="O527" s="57"/>
      <c r="P527" s="57"/>
      <c r="Q527" s="58"/>
      <c r="R527" s="57"/>
      <c r="S527" s="57"/>
      <c r="T527" s="11"/>
      <c r="U527" s="11"/>
      <c r="V527" s="11"/>
      <c r="W527" s="11"/>
      <c r="X527" s="11"/>
      <c r="Y527" s="11"/>
      <c r="Z527" s="11"/>
      <c r="AA527" s="11"/>
      <c r="AB527" s="11"/>
      <c r="AC527" s="60">
        <f>IF($M$18&gt;($M$3-$M$5)/-($G$3-$G$5),AC526+($M$18-($M$3-$M$5)/-($G$3-$G$5))/342,IFERROR(IF(AC526+((($M$3-$M$5)/($G$3-$G$5)*-1)-$M$18)/343&gt;($M$3-$M$5)/-($G$3-$G$5),MAX($AC$31:AC526),AC526+((($M$3-$M$5)/($G$3-$G$5)*-1))/343),MAX($AC$31:AC526)))</f>
        <v>14.403453689168009</v>
      </c>
      <c r="AD527" s="61">
        <f t="shared" ref="AD527" si="1489">IF(AC527="","",AC527*$G$5+$M$5)</f>
        <v>53227.629513344073</v>
      </c>
      <c r="AE527" s="60">
        <f>IF($M$18&gt;($M$3-$M$5)/-($G$3-$G$5),"",IFERROR(IF(AE526+(($M$3-$M$5)/($G$3-$G$5)*-1)/343&gt;$AC$24,MAX($AE$31:AE526),AE526+((($M$3-$M$5)/($G$3-$G$5)*-1))/343),MAX($AE$31:AE526)))</f>
        <v>9.9811616954474509</v>
      </c>
      <c r="AF527" s="61">
        <f t="shared" si="1363"/>
        <v>17849.293563579602</v>
      </c>
      <c r="AG527" s="61">
        <f t="shared" ref="AG527" si="1490">IF($M$18&gt;($M$3-$M$5)/-($G$3-$G$5),"",IF(AE527="","",AE527*$G$3+$M$3))</f>
        <v>75094.191522762747</v>
      </c>
    </row>
    <row r="528" spans="1:33" x14ac:dyDescent="0.55000000000000004">
      <c r="A528" s="11"/>
      <c r="B528" s="11"/>
      <c r="C528" s="11"/>
      <c r="D528" s="11"/>
      <c r="E528" s="11"/>
      <c r="F528" s="11"/>
      <c r="G528" s="11"/>
      <c r="H528" s="11"/>
      <c r="I528" s="11"/>
      <c r="J528" s="21"/>
      <c r="K528" s="21"/>
      <c r="L528" s="57"/>
      <c r="M528" s="57"/>
      <c r="N528" s="63"/>
      <c r="O528" s="57"/>
      <c r="P528" s="57"/>
      <c r="Q528" s="58"/>
      <c r="R528" s="57"/>
      <c r="S528" s="57"/>
      <c r="T528" s="11"/>
      <c r="U528" s="11"/>
      <c r="V528" s="11"/>
      <c r="W528" s="11"/>
      <c r="X528" s="11"/>
      <c r="Y528" s="11"/>
      <c r="Z528" s="11"/>
      <c r="AA528" s="11"/>
      <c r="AB528" s="11"/>
      <c r="AC528" s="60">
        <f t="shared" ref="AC528" si="1491">IFERROR(AC527,"")</f>
        <v>14.403453689168009</v>
      </c>
      <c r="AD528" s="61">
        <f t="shared" ref="AD528" si="1492">IF(AC528="","",AC528*$G$3+$M$3)</f>
        <v>52982.731554159953</v>
      </c>
      <c r="AE528" s="60">
        <f t="shared" ref="AE528" si="1493">IFERROR(AE527,"")</f>
        <v>9.9811616954474509</v>
      </c>
      <c r="AF528" s="61">
        <f t="shared" ref="AF528:AG528" si="1494">IF($M$18&gt;($M$3-$M$5)/-($G$3-$G$5),"",IF(AE528="","",$P$21))</f>
        <v>18000</v>
      </c>
      <c r="AG528" s="61">
        <f t="shared" si="1494"/>
        <v>18000</v>
      </c>
    </row>
    <row r="529" spans="1:33" x14ac:dyDescent="0.55000000000000004">
      <c r="A529" s="11"/>
      <c r="B529" s="11"/>
      <c r="C529" s="11"/>
      <c r="D529" s="11"/>
      <c r="E529" s="11"/>
      <c r="F529" s="11"/>
      <c r="G529" s="11"/>
      <c r="H529" s="11"/>
      <c r="I529" s="11"/>
      <c r="J529" s="21"/>
      <c r="K529" s="21"/>
      <c r="L529" s="57"/>
      <c r="M529" s="57"/>
      <c r="N529" s="63"/>
      <c r="O529" s="57"/>
      <c r="P529" s="57"/>
      <c r="Q529" s="58"/>
      <c r="R529" s="57"/>
      <c r="S529" s="57"/>
      <c r="T529" s="11"/>
      <c r="U529" s="11"/>
      <c r="V529" s="11"/>
      <c r="W529" s="11"/>
      <c r="X529" s="11"/>
      <c r="Y529" s="11"/>
      <c r="Z529" s="11"/>
      <c r="AA529" s="11"/>
      <c r="AB529" s="11"/>
      <c r="AC529" s="60">
        <f>IF($M$18&gt;($M$3-$M$5)/-($G$3-$G$5),AC528+($M$18-($M$3-$M$5)/-($G$3-$G$5))/342,IFERROR(IF(AC528+((($M$3-$M$5)/($G$3-$G$5)*-1)-$M$18)/343&gt;($M$3-$M$5)/-($G$3-$G$5),MAX($AC$31:AC528),AC528+((($M$3-$M$5)/($G$3-$G$5)*-1))/343),MAX($AC$31:AC528)))</f>
        <v>14.403453689168009</v>
      </c>
      <c r="AD529" s="61">
        <f t="shared" ref="AD529" si="1495">IF(AC529="","",AC529*$G$5+$M$5)</f>
        <v>53227.629513344073</v>
      </c>
      <c r="AE529" s="60">
        <f>IF($M$18&gt;($M$3-$M$5)/-($G$3-$G$5),"",IFERROR(IF(AE528+(($M$3-$M$5)/($G$3-$G$5)*-1)/343&gt;$AC$24,MAX($AE$31:AE528),AE528+((($M$3-$M$5)/($G$3-$G$5)*-1))/343),MAX($AE$31:AE528)))</f>
        <v>9.9811616954474509</v>
      </c>
      <c r="AF529" s="61">
        <f t="shared" si="1363"/>
        <v>17849.293563579602</v>
      </c>
      <c r="AG529" s="61">
        <f t="shared" ref="AG529" si="1496">IF($M$18&gt;($M$3-$M$5)/-($G$3-$G$5),"",IF(AE529="","",AE529*$G$3+$M$3))</f>
        <v>75094.191522762747</v>
      </c>
    </row>
    <row r="530" spans="1:33" x14ac:dyDescent="0.55000000000000004">
      <c r="A530" s="11"/>
      <c r="B530" s="11"/>
      <c r="C530" s="11"/>
      <c r="D530" s="11"/>
      <c r="E530" s="11"/>
      <c r="F530" s="11"/>
      <c r="G530" s="11"/>
      <c r="H530" s="11"/>
      <c r="I530" s="11"/>
      <c r="J530" s="21"/>
      <c r="K530" s="21"/>
      <c r="L530" s="57"/>
      <c r="M530" s="57"/>
      <c r="N530" s="63"/>
      <c r="O530" s="57"/>
      <c r="P530" s="57"/>
      <c r="Q530" s="58"/>
      <c r="R530" s="57"/>
      <c r="S530" s="57"/>
      <c r="T530" s="11"/>
      <c r="U530" s="11"/>
      <c r="V530" s="11"/>
      <c r="W530" s="11"/>
      <c r="X530" s="11"/>
      <c r="Y530" s="11"/>
      <c r="Z530" s="11"/>
      <c r="AA530" s="11"/>
      <c r="AB530" s="11"/>
      <c r="AC530" s="60">
        <f t="shared" ref="AC530" si="1497">IFERROR(AC529,"")</f>
        <v>14.403453689168009</v>
      </c>
      <c r="AD530" s="61">
        <f t="shared" ref="AD530" si="1498">IF(AC530="","",AC530*$G$3+$M$3)</f>
        <v>52982.731554159953</v>
      </c>
      <c r="AE530" s="60">
        <f t="shared" ref="AE530" si="1499">IFERROR(AE529,"")</f>
        <v>9.9811616954474509</v>
      </c>
      <c r="AF530" s="61">
        <f t="shared" ref="AF530:AG530" si="1500">IF($M$18&gt;($M$3-$M$5)/-($G$3-$G$5),"",IF(AE530="","",$P$21))</f>
        <v>18000</v>
      </c>
      <c r="AG530" s="61">
        <f t="shared" si="1500"/>
        <v>18000</v>
      </c>
    </row>
    <row r="531" spans="1:33" x14ac:dyDescent="0.55000000000000004">
      <c r="A531" s="11"/>
      <c r="B531" s="11"/>
      <c r="C531" s="11"/>
      <c r="D531" s="11"/>
      <c r="E531" s="11"/>
      <c r="F531" s="11"/>
      <c r="G531" s="11"/>
      <c r="H531" s="11"/>
      <c r="I531" s="11"/>
      <c r="J531" s="21"/>
      <c r="K531" s="21"/>
      <c r="L531" s="57"/>
      <c r="M531" s="57"/>
      <c r="N531" s="63"/>
      <c r="O531" s="57"/>
      <c r="P531" s="57"/>
      <c r="Q531" s="58"/>
      <c r="R531" s="57"/>
      <c r="S531" s="57"/>
      <c r="T531" s="11"/>
      <c r="U531" s="11"/>
      <c r="V531" s="11"/>
      <c r="W531" s="11"/>
      <c r="X531" s="11"/>
      <c r="Y531" s="11"/>
      <c r="Z531" s="11"/>
      <c r="AA531" s="11"/>
      <c r="AB531" s="11"/>
      <c r="AC531" s="60">
        <f>IF($M$18&gt;($M$3-$M$5)/-($G$3-$G$5),AC530+($M$18-($M$3-$M$5)/-($G$3-$G$5))/342,IFERROR(IF(AC530+((($M$3-$M$5)/($G$3-$G$5)*-1)-$M$18)/343&gt;($M$3-$M$5)/-($G$3-$G$5),MAX($AC$31:AC530),AC530+((($M$3-$M$5)/($G$3-$G$5)*-1))/343),MAX($AC$31:AC530)))</f>
        <v>14.403453689168009</v>
      </c>
      <c r="AD531" s="61">
        <f t="shared" ref="AD531" si="1501">IF(AC531="","",AC531*$G$5+$M$5)</f>
        <v>53227.629513344073</v>
      </c>
      <c r="AE531" s="60">
        <f>IF($M$18&gt;($M$3-$M$5)/-($G$3-$G$5),"",IFERROR(IF(AE530+(($M$3-$M$5)/($G$3-$G$5)*-1)/343&gt;$AC$24,MAX($AE$31:AE530),AE530+((($M$3-$M$5)/($G$3-$G$5)*-1))/343),MAX($AE$31:AE530)))</f>
        <v>9.9811616954474509</v>
      </c>
      <c r="AF531" s="61">
        <f t="shared" si="1363"/>
        <v>17849.293563579602</v>
      </c>
      <c r="AG531" s="61">
        <f t="shared" ref="AG531" si="1502">IF($M$18&gt;($M$3-$M$5)/-($G$3-$G$5),"",IF(AE531="","",AE531*$G$3+$M$3))</f>
        <v>75094.191522762747</v>
      </c>
    </row>
    <row r="532" spans="1:33" x14ac:dyDescent="0.55000000000000004">
      <c r="A532" s="11"/>
      <c r="B532" s="11"/>
      <c r="C532" s="11"/>
      <c r="D532" s="11"/>
      <c r="E532" s="11"/>
      <c r="F532" s="11"/>
      <c r="G532" s="11"/>
      <c r="H532" s="11"/>
      <c r="I532" s="11"/>
      <c r="J532" s="21"/>
      <c r="K532" s="21"/>
      <c r="L532" s="57"/>
      <c r="M532" s="57"/>
      <c r="N532" s="63"/>
      <c r="O532" s="57"/>
      <c r="P532" s="57"/>
      <c r="Q532" s="58"/>
      <c r="R532" s="57"/>
      <c r="S532" s="57"/>
      <c r="T532" s="11"/>
      <c r="U532" s="11"/>
      <c r="V532" s="11"/>
      <c r="W532" s="11"/>
      <c r="X532" s="11"/>
      <c r="Y532" s="11"/>
      <c r="Z532" s="11"/>
      <c r="AA532" s="11"/>
      <c r="AB532" s="11"/>
      <c r="AC532" s="60">
        <f t="shared" ref="AC532" si="1503">IFERROR(AC531,"")</f>
        <v>14.403453689168009</v>
      </c>
      <c r="AD532" s="61">
        <f t="shared" ref="AD532" si="1504">IF(AC532="","",AC532*$G$3+$M$3)</f>
        <v>52982.731554159953</v>
      </c>
      <c r="AE532" s="60">
        <f t="shared" ref="AE532" si="1505">IFERROR(AE531,"")</f>
        <v>9.9811616954474509</v>
      </c>
      <c r="AF532" s="61">
        <f t="shared" ref="AF532:AG532" si="1506">IF($M$18&gt;($M$3-$M$5)/-($G$3-$G$5),"",IF(AE532="","",$P$21))</f>
        <v>18000</v>
      </c>
      <c r="AG532" s="61">
        <f t="shared" si="1506"/>
        <v>18000</v>
      </c>
    </row>
    <row r="533" spans="1:33" x14ac:dyDescent="0.55000000000000004">
      <c r="A533" s="11"/>
      <c r="B533" s="11"/>
      <c r="C533" s="11"/>
      <c r="D533" s="11"/>
      <c r="E533" s="11"/>
      <c r="F533" s="11"/>
      <c r="G533" s="11"/>
      <c r="H533" s="11"/>
      <c r="I533" s="11"/>
      <c r="J533" s="21"/>
      <c r="K533" s="21"/>
      <c r="L533" s="57"/>
      <c r="M533" s="57"/>
      <c r="N533" s="63"/>
      <c r="O533" s="57"/>
      <c r="P533" s="57"/>
      <c r="Q533" s="58"/>
      <c r="R533" s="57"/>
      <c r="S533" s="57"/>
      <c r="T533" s="11"/>
      <c r="U533" s="11"/>
      <c r="V533" s="11"/>
      <c r="W533" s="11"/>
      <c r="X533" s="11"/>
      <c r="Y533" s="11"/>
      <c r="Z533" s="11"/>
      <c r="AA533" s="11"/>
      <c r="AB533" s="11"/>
      <c r="AC533" s="60">
        <f>IF($M$18&gt;($M$3-$M$5)/-($G$3-$G$5),AC532+($M$18-($M$3-$M$5)/-($G$3-$G$5))/342,IFERROR(IF(AC532+((($M$3-$M$5)/($G$3-$G$5)*-1)-$M$18)/343&gt;($M$3-$M$5)/-($G$3-$G$5),MAX($AC$31:AC532),AC532+((($M$3-$M$5)/($G$3-$G$5)*-1))/343),MAX($AC$31:AC532)))</f>
        <v>14.403453689168009</v>
      </c>
      <c r="AD533" s="61">
        <f t="shared" ref="AD533" si="1507">IF(AC533="","",AC533*$G$5+$M$5)</f>
        <v>53227.629513344073</v>
      </c>
      <c r="AE533" s="60">
        <f>IF($M$18&gt;($M$3-$M$5)/-($G$3-$G$5),"",IFERROR(IF(AE532+(($M$3-$M$5)/($G$3-$G$5)*-1)/343&gt;$AC$24,MAX($AE$31:AE532),AE532+((($M$3-$M$5)/($G$3-$G$5)*-1))/343),MAX($AE$31:AE532)))</f>
        <v>9.9811616954474509</v>
      </c>
      <c r="AF533" s="61">
        <f t="shared" si="1363"/>
        <v>17849.293563579602</v>
      </c>
      <c r="AG533" s="61">
        <f t="shared" ref="AG533" si="1508">IF($M$18&gt;($M$3-$M$5)/-($G$3-$G$5),"",IF(AE533="","",AE533*$G$3+$M$3))</f>
        <v>75094.191522762747</v>
      </c>
    </row>
    <row r="534" spans="1:33" x14ac:dyDescent="0.55000000000000004">
      <c r="A534" s="11"/>
      <c r="B534" s="11"/>
      <c r="C534" s="11"/>
      <c r="D534" s="11"/>
      <c r="E534" s="11"/>
      <c r="F534" s="11"/>
      <c r="G534" s="11"/>
      <c r="H534" s="11"/>
      <c r="I534" s="11"/>
      <c r="J534" s="21"/>
      <c r="K534" s="21"/>
      <c r="L534" s="57"/>
      <c r="M534" s="57"/>
      <c r="N534" s="63"/>
      <c r="O534" s="57"/>
      <c r="P534" s="57"/>
      <c r="Q534" s="58"/>
      <c r="R534" s="57"/>
      <c r="S534" s="57"/>
      <c r="T534" s="11"/>
      <c r="U534" s="11"/>
      <c r="V534" s="11"/>
      <c r="W534" s="11"/>
      <c r="X534" s="11"/>
      <c r="Y534" s="11"/>
      <c r="Z534" s="11"/>
      <c r="AA534" s="11"/>
      <c r="AB534" s="11"/>
      <c r="AC534" s="60">
        <f t="shared" ref="AC534" si="1509">IFERROR(AC533,"")</f>
        <v>14.403453689168009</v>
      </c>
      <c r="AD534" s="61">
        <f t="shared" ref="AD534" si="1510">IF(AC534="","",AC534*$G$3+$M$3)</f>
        <v>52982.731554159953</v>
      </c>
      <c r="AE534" s="60">
        <f t="shared" ref="AE534" si="1511">IFERROR(AE533,"")</f>
        <v>9.9811616954474509</v>
      </c>
      <c r="AF534" s="61">
        <f t="shared" ref="AF534:AG534" si="1512">IF($M$18&gt;($M$3-$M$5)/-($G$3-$G$5),"",IF(AE534="","",$P$21))</f>
        <v>18000</v>
      </c>
      <c r="AG534" s="61">
        <f t="shared" si="1512"/>
        <v>18000</v>
      </c>
    </row>
    <row r="535" spans="1:33" x14ac:dyDescent="0.55000000000000004">
      <c r="A535" s="11"/>
      <c r="B535" s="11"/>
      <c r="C535" s="11"/>
      <c r="D535" s="11"/>
      <c r="E535" s="11"/>
      <c r="F535" s="11"/>
      <c r="G535" s="11"/>
      <c r="H535" s="11"/>
      <c r="I535" s="11"/>
      <c r="J535" s="21"/>
      <c r="K535" s="21"/>
      <c r="L535" s="57"/>
      <c r="M535" s="57"/>
      <c r="N535" s="63"/>
      <c r="O535" s="57"/>
      <c r="P535" s="57"/>
      <c r="Q535" s="58"/>
      <c r="R535" s="57"/>
      <c r="S535" s="57"/>
      <c r="T535" s="11"/>
      <c r="U535" s="11"/>
      <c r="V535" s="11"/>
      <c r="W535" s="11"/>
      <c r="X535" s="11"/>
      <c r="Y535" s="11"/>
      <c r="Z535" s="11"/>
      <c r="AA535" s="11"/>
      <c r="AB535" s="11"/>
      <c r="AC535" s="60">
        <f>IF($M$18&gt;($M$3-$M$5)/-($G$3-$G$5),AC534+($M$18-($M$3-$M$5)/-($G$3-$G$5))/342,IFERROR(IF(AC534+((($M$3-$M$5)/($G$3-$G$5)*-1)-$M$18)/343&gt;($M$3-$M$5)/-($G$3-$G$5),MAX($AC$31:AC534),AC534+((($M$3-$M$5)/($G$3-$G$5)*-1))/343),MAX($AC$31:AC534)))</f>
        <v>14.403453689168009</v>
      </c>
      <c r="AD535" s="61">
        <f t="shared" ref="AD535" si="1513">IF(AC535="","",AC535*$G$5+$M$5)</f>
        <v>53227.629513344073</v>
      </c>
      <c r="AE535" s="60">
        <f>IF($M$18&gt;($M$3-$M$5)/-($G$3-$G$5),"",IFERROR(IF(AE534+(($M$3-$M$5)/($G$3-$G$5)*-1)/343&gt;$AC$24,MAX($AE$31:AE534),AE534+((($M$3-$M$5)/($G$3-$G$5)*-1))/343),MAX($AE$31:AE534)))</f>
        <v>9.9811616954474509</v>
      </c>
      <c r="AF535" s="61">
        <f t="shared" si="1363"/>
        <v>17849.293563579602</v>
      </c>
      <c r="AG535" s="61">
        <f t="shared" ref="AG535" si="1514">IF($M$18&gt;($M$3-$M$5)/-($G$3-$G$5),"",IF(AE535="","",AE535*$G$3+$M$3))</f>
        <v>75094.191522762747</v>
      </c>
    </row>
    <row r="536" spans="1:33" x14ac:dyDescent="0.55000000000000004">
      <c r="A536" s="11"/>
      <c r="B536" s="11"/>
      <c r="C536" s="11"/>
      <c r="D536" s="11"/>
      <c r="E536" s="11"/>
      <c r="F536" s="11"/>
      <c r="G536" s="11"/>
      <c r="H536" s="11"/>
      <c r="I536" s="11"/>
      <c r="J536" s="21"/>
      <c r="K536" s="21"/>
      <c r="L536" s="57"/>
      <c r="M536" s="57"/>
      <c r="N536" s="63"/>
      <c r="O536" s="57"/>
      <c r="P536" s="57"/>
      <c r="Q536" s="58"/>
      <c r="R536" s="57"/>
      <c r="S536" s="57"/>
      <c r="T536" s="11"/>
      <c r="U536" s="11"/>
      <c r="V536" s="11"/>
      <c r="W536" s="11"/>
      <c r="X536" s="11"/>
      <c r="Y536" s="11"/>
      <c r="Z536" s="11"/>
      <c r="AA536" s="11"/>
      <c r="AB536" s="11"/>
      <c r="AC536" s="60">
        <f t="shared" ref="AC536" si="1515">IFERROR(AC535,"")</f>
        <v>14.403453689168009</v>
      </c>
      <c r="AD536" s="61">
        <f t="shared" ref="AD536" si="1516">IF(AC536="","",AC536*$G$3+$M$3)</f>
        <v>52982.731554159953</v>
      </c>
      <c r="AE536" s="60">
        <f t="shared" ref="AE536" si="1517">IFERROR(AE535,"")</f>
        <v>9.9811616954474509</v>
      </c>
      <c r="AF536" s="61">
        <f t="shared" ref="AF536:AG536" si="1518">IF($M$18&gt;($M$3-$M$5)/-($G$3-$G$5),"",IF(AE536="","",$P$21))</f>
        <v>18000</v>
      </c>
      <c r="AG536" s="61">
        <f t="shared" si="1518"/>
        <v>18000</v>
      </c>
    </row>
    <row r="537" spans="1:33" x14ac:dyDescent="0.55000000000000004">
      <c r="A537" s="11"/>
      <c r="B537" s="11"/>
      <c r="C537" s="11"/>
      <c r="D537" s="11"/>
      <c r="E537" s="11"/>
      <c r="F537" s="11"/>
      <c r="G537" s="11"/>
      <c r="H537" s="11"/>
      <c r="I537" s="11"/>
      <c r="J537" s="21"/>
      <c r="K537" s="21"/>
      <c r="L537" s="57"/>
      <c r="M537" s="57"/>
      <c r="N537" s="63"/>
      <c r="O537" s="57"/>
      <c r="P537" s="57"/>
      <c r="Q537" s="58"/>
      <c r="R537" s="57"/>
      <c r="S537" s="57"/>
      <c r="T537" s="11"/>
      <c r="U537" s="11"/>
      <c r="V537" s="11"/>
      <c r="W537" s="11"/>
      <c r="X537" s="11"/>
      <c r="Y537" s="11"/>
      <c r="Z537" s="11"/>
      <c r="AA537" s="11"/>
      <c r="AB537" s="11"/>
      <c r="AC537" s="60">
        <f>IF($M$18&gt;($M$3-$M$5)/-($G$3-$G$5),AC536+($M$18-($M$3-$M$5)/-($G$3-$G$5))/342,IFERROR(IF(AC536+((($M$3-$M$5)/($G$3-$G$5)*-1)-$M$18)/343&gt;($M$3-$M$5)/-($G$3-$G$5),MAX($AC$31:AC536),AC536+((($M$3-$M$5)/($G$3-$G$5)*-1))/343),MAX($AC$31:AC536)))</f>
        <v>14.403453689168009</v>
      </c>
      <c r="AD537" s="61">
        <f t="shared" ref="AD537" si="1519">IF(AC537="","",AC537*$G$5+$M$5)</f>
        <v>53227.629513344073</v>
      </c>
      <c r="AE537" s="60">
        <f>IF($M$18&gt;($M$3-$M$5)/-($G$3-$G$5),"",IFERROR(IF(AE536+(($M$3-$M$5)/($G$3-$G$5)*-1)/343&gt;$AC$24,MAX($AE$31:AE536),AE536+((($M$3-$M$5)/($G$3-$G$5)*-1))/343),MAX($AE$31:AE536)))</f>
        <v>9.9811616954474509</v>
      </c>
      <c r="AF537" s="61">
        <f t="shared" si="1363"/>
        <v>17849.293563579602</v>
      </c>
      <c r="AG537" s="61">
        <f t="shared" ref="AG537" si="1520">IF($M$18&gt;($M$3-$M$5)/-($G$3-$G$5),"",IF(AE537="","",AE537*$G$3+$M$3))</f>
        <v>75094.191522762747</v>
      </c>
    </row>
    <row r="538" spans="1:33" x14ac:dyDescent="0.55000000000000004">
      <c r="A538" s="11"/>
      <c r="B538" s="11"/>
      <c r="C538" s="11"/>
      <c r="D538" s="11"/>
      <c r="E538" s="11"/>
      <c r="F538" s="11"/>
      <c r="G538" s="11"/>
      <c r="H538" s="11"/>
      <c r="I538" s="11"/>
      <c r="J538" s="21"/>
      <c r="K538" s="21"/>
      <c r="L538" s="57"/>
      <c r="M538" s="57"/>
      <c r="N538" s="63"/>
      <c r="O538" s="57"/>
      <c r="P538" s="57"/>
      <c r="Q538" s="58"/>
      <c r="R538" s="57"/>
      <c r="S538" s="57"/>
      <c r="T538" s="11"/>
      <c r="U538" s="11"/>
      <c r="V538" s="11"/>
      <c r="W538" s="11"/>
      <c r="X538" s="11"/>
      <c r="Y538" s="11"/>
      <c r="Z538" s="11"/>
      <c r="AA538" s="11"/>
      <c r="AB538" s="11"/>
      <c r="AC538" s="60">
        <f t="shared" ref="AC538" si="1521">IFERROR(AC537,"")</f>
        <v>14.403453689168009</v>
      </c>
      <c r="AD538" s="61">
        <f t="shared" ref="AD538" si="1522">IF(AC538="","",AC538*$G$3+$M$3)</f>
        <v>52982.731554159953</v>
      </c>
      <c r="AE538" s="60">
        <f t="shared" ref="AE538" si="1523">IFERROR(AE537,"")</f>
        <v>9.9811616954474509</v>
      </c>
      <c r="AF538" s="61">
        <f t="shared" ref="AF538:AG538" si="1524">IF($M$18&gt;($M$3-$M$5)/-($G$3-$G$5),"",IF(AE538="","",$P$21))</f>
        <v>18000</v>
      </c>
      <c r="AG538" s="61">
        <f t="shared" si="1524"/>
        <v>18000</v>
      </c>
    </row>
    <row r="539" spans="1:33" x14ac:dyDescent="0.55000000000000004">
      <c r="A539" s="11"/>
      <c r="B539" s="11"/>
      <c r="C539" s="11"/>
      <c r="D539" s="11"/>
      <c r="E539" s="11"/>
      <c r="F539" s="11"/>
      <c r="G539" s="11"/>
      <c r="H539" s="11"/>
      <c r="I539" s="11"/>
      <c r="J539" s="21"/>
      <c r="K539" s="21"/>
      <c r="L539" s="57"/>
      <c r="M539" s="57"/>
      <c r="N539" s="63"/>
      <c r="O539" s="57"/>
      <c r="P539" s="57"/>
      <c r="Q539" s="58"/>
      <c r="R539" s="57"/>
      <c r="S539" s="57"/>
      <c r="T539" s="11"/>
      <c r="U539" s="11"/>
      <c r="V539" s="11"/>
      <c r="W539" s="11"/>
      <c r="X539" s="11"/>
      <c r="Y539" s="11"/>
      <c r="Z539" s="11"/>
      <c r="AA539" s="11"/>
      <c r="AB539" s="11"/>
      <c r="AC539" s="60">
        <f>IF($M$18&gt;($M$3-$M$5)/-($G$3-$G$5),AC538+($M$18-($M$3-$M$5)/-($G$3-$G$5))/342,IFERROR(IF(AC538+((($M$3-$M$5)/($G$3-$G$5)*-1)-$M$18)/343&gt;($M$3-$M$5)/-($G$3-$G$5),MAX($AC$31:AC538),AC538+((($M$3-$M$5)/($G$3-$G$5)*-1))/343),MAX($AC$31:AC538)))</f>
        <v>14.403453689168009</v>
      </c>
      <c r="AD539" s="61">
        <f t="shared" ref="AD539" si="1525">IF(AC539="","",AC539*$G$5+$M$5)</f>
        <v>53227.629513344073</v>
      </c>
      <c r="AE539" s="60">
        <f>IF($M$18&gt;($M$3-$M$5)/-($G$3-$G$5),"",IFERROR(IF(AE538+(($M$3-$M$5)/($G$3-$G$5)*-1)/343&gt;$AC$24,MAX($AE$31:AE538),AE538+((($M$3-$M$5)/($G$3-$G$5)*-1))/343),MAX($AE$31:AE538)))</f>
        <v>9.9811616954474509</v>
      </c>
      <c r="AF539" s="61">
        <f t="shared" si="1363"/>
        <v>17849.293563579602</v>
      </c>
      <c r="AG539" s="61">
        <f t="shared" ref="AG539" si="1526">IF($M$18&gt;($M$3-$M$5)/-($G$3-$G$5),"",IF(AE539="","",AE539*$G$3+$M$3))</f>
        <v>75094.191522762747</v>
      </c>
    </row>
    <row r="540" spans="1:33" x14ac:dyDescent="0.55000000000000004">
      <c r="A540" s="11"/>
      <c r="B540" s="11"/>
      <c r="C540" s="11"/>
      <c r="D540" s="11"/>
      <c r="E540" s="11"/>
      <c r="F540" s="11"/>
      <c r="G540" s="11"/>
      <c r="H540" s="11"/>
      <c r="I540" s="11"/>
      <c r="J540" s="21"/>
      <c r="K540" s="21"/>
      <c r="L540" s="57"/>
      <c r="M540" s="57"/>
      <c r="N540" s="63"/>
      <c r="O540" s="57"/>
      <c r="P540" s="57"/>
      <c r="Q540" s="58"/>
      <c r="R540" s="57"/>
      <c r="S540" s="57"/>
      <c r="T540" s="11"/>
      <c r="U540" s="11"/>
      <c r="V540" s="11"/>
      <c r="W540" s="11"/>
      <c r="X540" s="11"/>
      <c r="Y540" s="11"/>
      <c r="Z540" s="11"/>
      <c r="AA540" s="11"/>
      <c r="AB540" s="11"/>
      <c r="AC540" s="60">
        <f t="shared" ref="AC540" si="1527">IFERROR(AC539,"")</f>
        <v>14.403453689168009</v>
      </c>
      <c r="AD540" s="61">
        <f t="shared" ref="AD540" si="1528">IF(AC540="","",AC540*$G$3+$M$3)</f>
        <v>52982.731554159953</v>
      </c>
      <c r="AE540" s="60">
        <f t="shared" ref="AE540" si="1529">IFERROR(AE539,"")</f>
        <v>9.9811616954474509</v>
      </c>
      <c r="AF540" s="61">
        <f t="shared" ref="AF540:AG540" si="1530">IF($M$18&gt;($M$3-$M$5)/-($G$3-$G$5),"",IF(AE540="","",$P$21))</f>
        <v>18000</v>
      </c>
      <c r="AG540" s="61">
        <f t="shared" si="1530"/>
        <v>18000</v>
      </c>
    </row>
    <row r="541" spans="1:33" x14ac:dyDescent="0.55000000000000004">
      <c r="A541" s="11"/>
      <c r="B541" s="11"/>
      <c r="C541" s="11"/>
      <c r="D541" s="11"/>
      <c r="E541" s="11"/>
      <c r="F541" s="11"/>
      <c r="G541" s="11"/>
      <c r="H541" s="11"/>
      <c r="I541" s="11"/>
      <c r="J541" s="21"/>
      <c r="K541" s="21"/>
      <c r="L541" s="57"/>
      <c r="M541" s="57"/>
      <c r="N541" s="63"/>
      <c r="O541" s="57"/>
      <c r="P541" s="57"/>
      <c r="Q541" s="58"/>
      <c r="R541" s="57"/>
      <c r="S541" s="57"/>
      <c r="T541" s="11"/>
      <c r="U541" s="11"/>
      <c r="V541" s="11"/>
      <c r="W541" s="11"/>
      <c r="X541" s="11"/>
      <c r="Y541" s="11"/>
      <c r="Z541" s="11"/>
      <c r="AA541" s="11"/>
      <c r="AB541" s="11"/>
      <c r="AC541" s="60">
        <f>IF($M$18&gt;($M$3-$M$5)/-($G$3-$G$5),AC540+($M$18-($M$3-$M$5)/-($G$3-$G$5))/342,IFERROR(IF(AC540+((($M$3-$M$5)/($G$3-$G$5)*-1)-$M$18)/343&gt;($M$3-$M$5)/-($G$3-$G$5),MAX($AC$31:AC540),AC540+((($M$3-$M$5)/($G$3-$G$5)*-1))/343),MAX($AC$31:AC540)))</f>
        <v>14.403453689168009</v>
      </c>
      <c r="AD541" s="61">
        <f t="shared" ref="AD541" si="1531">IF(AC541="","",AC541*$G$5+$M$5)</f>
        <v>53227.629513344073</v>
      </c>
      <c r="AE541" s="60">
        <f>IF($M$18&gt;($M$3-$M$5)/-($G$3-$G$5),"",IFERROR(IF(AE540+(($M$3-$M$5)/($G$3-$G$5)*-1)/343&gt;$AC$24,MAX($AE$31:AE540),AE540+((($M$3-$M$5)/($G$3-$G$5)*-1))/343),MAX($AE$31:AE540)))</f>
        <v>9.9811616954474509</v>
      </c>
      <c r="AF541" s="61">
        <f t="shared" si="1363"/>
        <v>17849.293563579602</v>
      </c>
      <c r="AG541" s="61">
        <f t="shared" ref="AG541" si="1532">IF($M$18&gt;($M$3-$M$5)/-($G$3-$G$5),"",IF(AE541="","",AE541*$G$3+$M$3))</f>
        <v>75094.191522762747</v>
      </c>
    </row>
    <row r="542" spans="1:33" x14ac:dyDescent="0.55000000000000004">
      <c r="A542" s="11"/>
      <c r="B542" s="11"/>
      <c r="C542" s="11"/>
      <c r="D542" s="11"/>
      <c r="E542" s="11"/>
      <c r="F542" s="11"/>
      <c r="G542" s="11"/>
      <c r="H542" s="11"/>
      <c r="I542" s="11"/>
      <c r="J542" s="21"/>
      <c r="K542" s="21"/>
      <c r="L542" s="57"/>
      <c r="M542" s="57"/>
      <c r="N542" s="63"/>
      <c r="O542" s="57"/>
      <c r="P542" s="57"/>
      <c r="Q542" s="58"/>
      <c r="R542" s="57"/>
      <c r="S542" s="57"/>
      <c r="T542" s="11"/>
      <c r="U542" s="11"/>
      <c r="V542" s="11"/>
      <c r="W542" s="11"/>
      <c r="X542" s="11"/>
      <c r="Y542" s="11"/>
      <c r="Z542" s="11"/>
      <c r="AA542" s="11"/>
      <c r="AB542" s="11"/>
      <c r="AC542" s="60">
        <f t="shared" ref="AC542" si="1533">IFERROR(AC541,"")</f>
        <v>14.403453689168009</v>
      </c>
      <c r="AD542" s="61">
        <f t="shared" ref="AD542" si="1534">IF(AC542="","",AC542*$G$3+$M$3)</f>
        <v>52982.731554159953</v>
      </c>
      <c r="AE542" s="60">
        <f t="shared" ref="AE542" si="1535">IFERROR(AE541,"")</f>
        <v>9.9811616954474509</v>
      </c>
      <c r="AF542" s="61">
        <f t="shared" ref="AF542:AG542" si="1536">IF($M$18&gt;($M$3-$M$5)/-($G$3-$G$5),"",IF(AE542="","",$P$21))</f>
        <v>18000</v>
      </c>
      <c r="AG542" s="61">
        <f t="shared" si="1536"/>
        <v>18000</v>
      </c>
    </row>
    <row r="543" spans="1:33" x14ac:dyDescent="0.55000000000000004">
      <c r="A543" s="11"/>
      <c r="B543" s="11"/>
      <c r="C543" s="11"/>
      <c r="D543" s="11"/>
      <c r="E543" s="11"/>
      <c r="F543" s="11"/>
      <c r="G543" s="11"/>
      <c r="H543" s="11"/>
      <c r="I543" s="11"/>
      <c r="J543" s="21"/>
      <c r="K543" s="21"/>
      <c r="L543" s="57"/>
      <c r="M543" s="57"/>
      <c r="N543" s="63"/>
      <c r="O543" s="57"/>
      <c r="P543" s="57"/>
      <c r="Q543" s="58"/>
      <c r="R543" s="57"/>
      <c r="S543" s="57"/>
      <c r="T543" s="11"/>
      <c r="U543" s="11"/>
      <c r="V543" s="11"/>
      <c r="W543" s="11"/>
      <c r="X543" s="11"/>
      <c r="Y543" s="11"/>
      <c r="Z543" s="11"/>
      <c r="AA543" s="11"/>
      <c r="AB543" s="11"/>
      <c r="AC543" s="60">
        <f>IF($M$18&gt;($M$3-$M$5)/-($G$3-$G$5),AC542+($M$18-($M$3-$M$5)/-($G$3-$G$5))/342,IFERROR(IF(AC542+((($M$3-$M$5)/($G$3-$G$5)*-1)-$M$18)/343&gt;($M$3-$M$5)/-($G$3-$G$5),MAX($AC$31:AC542),AC542+((($M$3-$M$5)/($G$3-$G$5)*-1))/343),MAX($AC$31:AC542)))</f>
        <v>14.403453689168009</v>
      </c>
      <c r="AD543" s="61">
        <f t="shared" ref="AD543" si="1537">IF(AC543="","",AC543*$G$5+$M$5)</f>
        <v>53227.629513344073</v>
      </c>
      <c r="AE543" s="60">
        <f>IF($M$18&gt;($M$3-$M$5)/-($G$3-$G$5),"",IFERROR(IF(AE542+(($M$3-$M$5)/($G$3-$G$5)*-1)/343&gt;$AC$24,MAX($AE$31:AE542),AE542+((($M$3-$M$5)/($G$3-$G$5)*-1))/343),MAX($AE$31:AE542)))</f>
        <v>9.9811616954474509</v>
      </c>
      <c r="AF543" s="61">
        <f t="shared" si="1363"/>
        <v>17849.293563579602</v>
      </c>
      <c r="AG543" s="61">
        <f t="shared" ref="AG543" si="1538">IF($M$18&gt;($M$3-$M$5)/-($G$3-$G$5),"",IF(AE543="","",AE543*$G$3+$M$3))</f>
        <v>75094.191522762747</v>
      </c>
    </row>
    <row r="544" spans="1:33" x14ac:dyDescent="0.55000000000000004">
      <c r="A544" s="11"/>
      <c r="B544" s="11"/>
      <c r="C544" s="11"/>
      <c r="D544" s="11"/>
      <c r="E544" s="11"/>
      <c r="F544" s="11"/>
      <c r="G544" s="11"/>
      <c r="H544" s="11"/>
      <c r="I544" s="11"/>
      <c r="J544" s="21"/>
      <c r="K544" s="21"/>
      <c r="L544" s="57"/>
      <c r="M544" s="57"/>
      <c r="N544" s="63"/>
      <c r="O544" s="57"/>
      <c r="P544" s="57"/>
      <c r="Q544" s="58"/>
      <c r="R544" s="57"/>
      <c r="S544" s="57"/>
      <c r="T544" s="11"/>
      <c r="U544" s="11"/>
      <c r="V544" s="11"/>
      <c r="W544" s="11"/>
      <c r="X544" s="11"/>
      <c r="Y544" s="11"/>
      <c r="Z544" s="11"/>
      <c r="AA544" s="11"/>
      <c r="AB544" s="11"/>
      <c r="AC544" s="60">
        <f t="shared" ref="AC544" si="1539">IFERROR(AC543,"")</f>
        <v>14.403453689168009</v>
      </c>
      <c r="AD544" s="61">
        <f t="shared" ref="AD544" si="1540">IF(AC544="","",AC544*$G$3+$M$3)</f>
        <v>52982.731554159953</v>
      </c>
      <c r="AE544" s="60">
        <f t="shared" ref="AE544" si="1541">IFERROR(AE543,"")</f>
        <v>9.9811616954474509</v>
      </c>
      <c r="AF544" s="61">
        <f t="shared" ref="AF544:AG544" si="1542">IF($M$18&gt;($M$3-$M$5)/-($G$3-$G$5),"",IF(AE544="","",$P$21))</f>
        <v>18000</v>
      </c>
      <c r="AG544" s="61">
        <f t="shared" si="1542"/>
        <v>18000</v>
      </c>
    </row>
    <row r="545" spans="1:33" x14ac:dyDescent="0.55000000000000004">
      <c r="A545" s="11"/>
      <c r="B545" s="11"/>
      <c r="C545" s="11"/>
      <c r="D545" s="11"/>
      <c r="E545" s="11"/>
      <c r="F545" s="11"/>
      <c r="G545" s="11"/>
      <c r="H545" s="11"/>
      <c r="I545" s="11"/>
      <c r="J545" s="21"/>
      <c r="K545" s="21"/>
      <c r="L545" s="57"/>
      <c r="M545" s="57"/>
      <c r="N545" s="63"/>
      <c r="O545" s="57"/>
      <c r="P545" s="57"/>
      <c r="Q545" s="58"/>
      <c r="R545" s="57"/>
      <c r="S545" s="57"/>
      <c r="T545" s="11"/>
      <c r="U545" s="11"/>
      <c r="V545" s="11"/>
      <c r="W545" s="11"/>
      <c r="X545" s="11"/>
      <c r="Y545" s="11"/>
      <c r="Z545" s="11"/>
      <c r="AA545" s="11"/>
      <c r="AB545" s="11"/>
      <c r="AC545" s="60">
        <f>IF($M$18&gt;($M$3-$M$5)/-($G$3-$G$5),AC544+($M$18-($M$3-$M$5)/-($G$3-$G$5))/342,IFERROR(IF(AC544+((($M$3-$M$5)/($G$3-$G$5)*-1)-$M$18)/343&gt;($M$3-$M$5)/-($G$3-$G$5),MAX($AC$31:AC544),AC544+((($M$3-$M$5)/($G$3-$G$5)*-1))/343),MAX($AC$31:AC544)))</f>
        <v>14.403453689168009</v>
      </c>
      <c r="AD545" s="61">
        <f t="shared" ref="AD545" si="1543">IF(AC545="","",AC545*$G$5+$M$5)</f>
        <v>53227.629513344073</v>
      </c>
      <c r="AE545" s="60">
        <f>IF($M$18&gt;($M$3-$M$5)/-($G$3-$G$5),"",IFERROR(IF(AE544+(($M$3-$M$5)/($G$3-$G$5)*-1)/343&gt;$AC$24,MAX($AE$31:AE544),AE544+((($M$3-$M$5)/($G$3-$G$5)*-1))/343),MAX($AE$31:AE544)))</f>
        <v>9.9811616954474509</v>
      </c>
      <c r="AF545" s="61">
        <f t="shared" si="1363"/>
        <v>17849.293563579602</v>
      </c>
      <c r="AG545" s="61">
        <f t="shared" ref="AG545" si="1544">IF($M$18&gt;($M$3-$M$5)/-($G$3-$G$5),"",IF(AE545="","",AE545*$G$3+$M$3))</f>
        <v>75094.191522762747</v>
      </c>
    </row>
    <row r="546" spans="1:33" x14ac:dyDescent="0.55000000000000004">
      <c r="A546" s="11"/>
      <c r="B546" s="11"/>
      <c r="C546" s="11"/>
      <c r="D546" s="11"/>
      <c r="E546" s="11"/>
      <c r="F546" s="11"/>
      <c r="G546" s="11"/>
      <c r="H546" s="11"/>
      <c r="I546" s="11"/>
      <c r="J546" s="21"/>
      <c r="K546" s="21"/>
      <c r="L546" s="57"/>
      <c r="M546" s="57"/>
      <c r="N546" s="63"/>
      <c r="O546" s="57"/>
      <c r="P546" s="57"/>
      <c r="Q546" s="58"/>
      <c r="R546" s="57"/>
      <c r="S546" s="57"/>
      <c r="T546" s="11"/>
      <c r="U546" s="11"/>
      <c r="V546" s="11"/>
      <c r="W546" s="11"/>
      <c r="X546" s="11"/>
      <c r="Y546" s="11"/>
      <c r="Z546" s="11"/>
      <c r="AA546" s="11"/>
      <c r="AB546" s="11"/>
      <c r="AC546" s="60">
        <f t="shared" ref="AC546" si="1545">IFERROR(AC545,"")</f>
        <v>14.403453689168009</v>
      </c>
      <c r="AD546" s="61">
        <f t="shared" ref="AD546" si="1546">IF(AC546="","",AC546*$G$3+$M$3)</f>
        <v>52982.731554159953</v>
      </c>
      <c r="AE546" s="60">
        <f t="shared" ref="AE546" si="1547">IFERROR(AE545,"")</f>
        <v>9.9811616954474509</v>
      </c>
      <c r="AF546" s="61">
        <f t="shared" ref="AF546:AG546" si="1548">IF($M$18&gt;($M$3-$M$5)/-($G$3-$G$5),"",IF(AE546="","",$P$21))</f>
        <v>18000</v>
      </c>
      <c r="AG546" s="61">
        <f t="shared" si="1548"/>
        <v>18000</v>
      </c>
    </row>
    <row r="547" spans="1:33" x14ac:dyDescent="0.55000000000000004">
      <c r="A547" s="11"/>
      <c r="B547" s="11"/>
      <c r="C547" s="11"/>
      <c r="D547" s="11"/>
      <c r="E547" s="11"/>
      <c r="F547" s="11"/>
      <c r="G547" s="11"/>
      <c r="H547" s="11"/>
      <c r="I547" s="11"/>
      <c r="J547" s="21"/>
      <c r="K547" s="21"/>
      <c r="L547" s="57"/>
      <c r="M547" s="57"/>
      <c r="N547" s="63"/>
      <c r="O547" s="57"/>
      <c r="P547" s="57"/>
      <c r="Q547" s="58"/>
      <c r="R547" s="57"/>
      <c r="S547" s="57"/>
      <c r="T547" s="11"/>
      <c r="U547" s="11"/>
      <c r="V547" s="11"/>
      <c r="W547" s="11"/>
      <c r="X547" s="11"/>
      <c r="Y547" s="11"/>
      <c r="Z547" s="11"/>
      <c r="AA547" s="11"/>
      <c r="AB547" s="11"/>
      <c r="AC547" s="60">
        <f>IF($M$18&gt;($M$3-$M$5)/-($G$3-$G$5),AC546+($M$18-($M$3-$M$5)/-($G$3-$G$5))/342,IFERROR(IF(AC546+((($M$3-$M$5)/($G$3-$G$5)*-1)-$M$18)/343&gt;($M$3-$M$5)/-($G$3-$G$5),MAX($AC$31:AC546),AC546+((($M$3-$M$5)/($G$3-$G$5)*-1))/343),MAX($AC$31:AC546)))</f>
        <v>14.403453689168009</v>
      </c>
      <c r="AD547" s="61">
        <f t="shared" ref="AD547" si="1549">IF(AC547="","",AC547*$G$5+$M$5)</f>
        <v>53227.629513344073</v>
      </c>
      <c r="AE547" s="60">
        <f>IF($M$18&gt;($M$3-$M$5)/-($G$3-$G$5),"",IFERROR(IF(AE546+(($M$3-$M$5)/($G$3-$G$5)*-1)/343&gt;$AC$24,MAX($AE$31:AE546),AE546+((($M$3-$M$5)/($G$3-$G$5)*-1))/343),MAX($AE$31:AE546)))</f>
        <v>9.9811616954474509</v>
      </c>
      <c r="AF547" s="61">
        <f t="shared" si="1363"/>
        <v>17849.293563579602</v>
      </c>
      <c r="AG547" s="61">
        <f t="shared" ref="AG547" si="1550">IF($M$18&gt;($M$3-$M$5)/-($G$3-$G$5),"",IF(AE547="","",AE547*$G$3+$M$3))</f>
        <v>75094.191522762747</v>
      </c>
    </row>
    <row r="548" spans="1:33" x14ac:dyDescent="0.55000000000000004">
      <c r="A548" s="11"/>
      <c r="B548" s="11"/>
      <c r="C548" s="11"/>
      <c r="D548" s="11"/>
      <c r="E548" s="11"/>
      <c r="F548" s="11"/>
      <c r="G548" s="11"/>
      <c r="H548" s="11"/>
      <c r="I548" s="11"/>
      <c r="J548" s="21"/>
      <c r="K548" s="21"/>
      <c r="L548" s="57"/>
      <c r="M548" s="57"/>
      <c r="N548" s="63"/>
      <c r="O548" s="57"/>
      <c r="P548" s="57"/>
      <c r="Q548" s="58"/>
      <c r="R548" s="57"/>
      <c r="S548" s="57"/>
      <c r="T548" s="11"/>
      <c r="U548" s="11"/>
      <c r="V548" s="11"/>
      <c r="W548" s="11"/>
      <c r="X548" s="11"/>
      <c r="Y548" s="11"/>
      <c r="Z548" s="11"/>
      <c r="AA548" s="11"/>
      <c r="AB548" s="11"/>
      <c r="AC548" s="60">
        <f t="shared" ref="AC548" si="1551">IFERROR(AC547,"")</f>
        <v>14.403453689168009</v>
      </c>
      <c r="AD548" s="61">
        <f t="shared" ref="AD548" si="1552">IF(AC548="","",AC548*$G$3+$M$3)</f>
        <v>52982.731554159953</v>
      </c>
      <c r="AE548" s="60">
        <f t="shared" ref="AE548" si="1553">IFERROR(AE547,"")</f>
        <v>9.9811616954474509</v>
      </c>
      <c r="AF548" s="61">
        <f t="shared" ref="AF548:AG548" si="1554">IF($M$18&gt;($M$3-$M$5)/-($G$3-$G$5),"",IF(AE548="","",$P$21))</f>
        <v>18000</v>
      </c>
      <c r="AG548" s="61">
        <f t="shared" si="1554"/>
        <v>18000</v>
      </c>
    </row>
    <row r="549" spans="1:33" x14ac:dyDescent="0.55000000000000004">
      <c r="A549" s="11"/>
      <c r="B549" s="11"/>
      <c r="C549" s="11"/>
      <c r="D549" s="11"/>
      <c r="E549" s="11"/>
      <c r="F549" s="11"/>
      <c r="G549" s="11"/>
      <c r="H549" s="11"/>
      <c r="I549" s="11"/>
      <c r="J549" s="21"/>
      <c r="K549" s="21"/>
      <c r="L549" s="57"/>
      <c r="M549" s="57"/>
      <c r="N549" s="63"/>
      <c r="O549" s="57"/>
      <c r="P549" s="57"/>
      <c r="Q549" s="58"/>
      <c r="R549" s="57"/>
      <c r="S549" s="57"/>
      <c r="T549" s="11"/>
      <c r="U549" s="11"/>
      <c r="V549" s="11"/>
      <c r="W549" s="11"/>
      <c r="X549" s="11"/>
      <c r="Y549" s="11"/>
      <c r="Z549" s="11"/>
      <c r="AA549" s="11"/>
      <c r="AB549" s="11"/>
      <c r="AC549" s="60">
        <f>IF($M$18&gt;($M$3-$M$5)/-($G$3-$G$5),AC548+($M$18-($M$3-$M$5)/-($G$3-$G$5))/342,IFERROR(IF(AC548+((($M$3-$M$5)/($G$3-$G$5)*-1)-$M$18)/343&gt;($M$3-$M$5)/-($G$3-$G$5),MAX($AC$31:AC548),AC548+((($M$3-$M$5)/($G$3-$G$5)*-1))/343),MAX($AC$31:AC548)))</f>
        <v>14.403453689168009</v>
      </c>
      <c r="AD549" s="61">
        <f t="shared" ref="AD549" si="1555">IF(AC549="","",AC549*$G$5+$M$5)</f>
        <v>53227.629513344073</v>
      </c>
      <c r="AE549" s="60">
        <f>IF($M$18&gt;($M$3-$M$5)/-($G$3-$G$5),"",IFERROR(IF(AE548+(($M$3-$M$5)/($G$3-$G$5)*-1)/343&gt;$AC$24,MAX($AE$31:AE548),AE548+((($M$3-$M$5)/($G$3-$G$5)*-1))/343),MAX($AE$31:AE548)))</f>
        <v>9.9811616954474509</v>
      </c>
      <c r="AF549" s="61">
        <f t="shared" ref="AF549:AF611" si="1556">IF($M$18&gt;($M$3-$M$5)/-($G$3-$G$5),"",IF(AE549="","",AE549*$G$5+$M$5))</f>
        <v>17849.293563579602</v>
      </c>
      <c r="AG549" s="61">
        <f t="shared" ref="AG549" si="1557">IF($M$18&gt;($M$3-$M$5)/-($G$3-$G$5),"",IF(AE549="","",AE549*$G$3+$M$3))</f>
        <v>75094.191522762747</v>
      </c>
    </row>
    <row r="550" spans="1:33" x14ac:dyDescent="0.55000000000000004">
      <c r="A550" s="11"/>
      <c r="B550" s="11"/>
      <c r="C550" s="11"/>
      <c r="D550" s="11"/>
      <c r="E550" s="11"/>
      <c r="F550" s="11"/>
      <c r="G550" s="11"/>
      <c r="H550" s="11"/>
      <c r="I550" s="11"/>
      <c r="J550" s="21"/>
      <c r="K550" s="21"/>
      <c r="L550" s="57"/>
      <c r="M550" s="57"/>
      <c r="N550" s="63"/>
      <c r="O550" s="57"/>
      <c r="P550" s="57"/>
      <c r="Q550" s="58"/>
      <c r="R550" s="57"/>
      <c r="S550" s="57"/>
      <c r="T550" s="11"/>
      <c r="U550" s="11"/>
      <c r="V550" s="11"/>
      <c r="W550" s="11"/>
      <c r="X550" s="11"/>
      <c r="Y550" s="11"/>
      <c r="Z550" s="11"/>
      <c r="AA550" s="11"/>
      <c r="AB550" s="11"/>
      <c r="AC550" s="60">
        <f t="shared" ref="AC550" si="1558">IFERROR(AC549,"")</f>
        <v>14.403453689168009</v>
      </c>
      <c r="AD550" s="61">
        <f t="shared" ref="AD550" si="1559">IF(AC550="","",AC550*$G$3+$M$3)</f>
        <v>52982.731554159953</v>
      </c>
      <c r="AE550" s="60">
        <f t="shared" ref="AE550" si="1560">IFERROR(AE549,"")</f>
        <v>9.9811616954474509</v>
      </c>
      <c r="AF550" s="61">
        <f t="shared" ref="AF550:AG550" si="1561">IF($M$18&gt;($M$3-$M$5)/-($G$3-$G$5),"",IF(AE550="","",$P$21))</f>
        <v>18000</v>
      </c>
      <c r="AG550" s="61">
        <f t="shared" si="1561"/>
        <v>18000</v>
      </c>
    </row>
    <row r="551" spans="1:33" x14ac:dyDescent="0.55000000000000004">
      <c r="A551" s="11"/>
      <c r="B551" s="11"/>
      <c r="C551" s="11"/>
      <c r="D551" s="11"/>
      <c r="E551" s="11"/>
      <c r="F551" s="11"/>
      <c r="G551" s="11"/>
      <c r="H551" s="11"/>
      <c r="I551" s="11"/>
      <c r="J551" s="21"/>
      <c r="K551" s="21"/>
      <c r="L551" s="57"/>
      <c r="M551" s="57"/>
      <c r="N551" s="63"/>
      <c r="O551" s="57"/>
      <c r="P551" s="57"/>
      <c r="Q551" s="58"/>
      <c r="R551" s="57"/>
      <c r="S551" s="57"/>
      <c r="T551" s="11"/>
      <c r="U551" s="11"/>
      <c r="V551" s="11"/>
      <c r="W551" s="11"/>
      <c r="X551" s="11"/>
      <c r="Y551" s="11"/>
      <c r="Z551" s="11"/>
      <c r="AA551" s="11"/>
      <c r="AB551" s="11"/>
      <c r="AC551" s="60">
        <f>IF($M$18&gt;($M$3-$M$5)/-($G$3-$G$5),AC550+($M$18-($M$3-$M$5)/-($G$3-$G$5))/342,IFERROR(IF(AC550+((($M$3-$M$5)/($G$3-$G$5)*-1)-$M$18)/343&gt;($M$3-$M$5)/-($G$3-$G$5),MAX($AC$31:AC550),AC550+((($M$3-$M$5)/($G$3-$G$5)*-1))/343),MAX($AC$31:AC550)))</f>
        <v>14.403453689168009</v>
      </c>
      <c r="AD551" s="61">
        <f t="shared" ref="AD551" si="1562">IF(AC551="","",AC551*$G$5+$M$5)</f>
        <v>53227.629513344073</v>
      </c>
      <c r="AE551" s="60">
        <f>IF($M$18&gt;($M$3-$M$5)/-($G$3-$G$5),"",IFERROR(IF(AE550+(($M$3-$M$5)/($G$3-$G$5)*-1)/343&gt;$AC$24,MAX($AE$31:AE550),AE550+((($M$3-$M$5)/($G$3-$G$5)*-1))/343),MAX($AE$31:AE550)))</f>
        <v>9.9811616954474509</v>
      </c>
      <c r="AF551" s="61">
        <f t="shared" si="1556"/>
        <v>17849.293563579602</v>
      </c>
      <c r="AG551" s="61">
        <f t="shared" ref="AG551" si="1563">IF($M$18&gt;($M$3-$M$5)/-($G$3-$G$5),"",IF(AE551="","",AE551*$G$3+$M$3))</f>
        <v>75094.191522762747</v>
      </c>
    </row>
    <row r="552" spans="1:33" x14ac:dyDescent="0.55000000000000004">
      <c r="A552" s="11"/>
      <c r="B552" s="11"/>
      <c r="C552" s="11"/>
      <c r="D552" s="11"/>
      <c r="E552" s="11"/>
      <c r="F552" s="11"/>
      <c r="G552" s="11"/>
      <c r="H552" s="11"/>
      <c r="I552" s="11"/>
      <c r="J552" s="21"/>
      <c r="K552" s="21"/>
      <c r="L552" s="57"/>
      <c r="M552" s="57"/>
      <c r="N552" s="63"/>
      <c r="O552" s="57"/>
      <c r="P552" s="57"/>
      <c r="Q552" s="58"/>
      <c r="R552" s="57"/>
      <c r="S552" s="57"/>
      <c r="T552" s="11"/>
      <c r="U552" s="11"/>
      <c r="V552" s="11"/>
      <c r="W552" s="11"/>
      <c r="X552" s="11"/>
      <c r="Y552" s="11"/>
      <c r="Z552" s="11"/>
      <c r="AA552" s="11"/>
      <c r="AB552" s="11"/>
      <c r="AC552" s="60">
        <f t="shared" ref="AC552" si="1564">IFERROR(AC551,"")</f>
        <v>14.403453689168009</v>
      </c>
      <c r="AD552" s="61">
        <f t="shared" ref="AD552" si="1565">IF(AC552="","",AC552*$G$3+$M$3)</f>
        <v>52982.731554159953</v>
      </c>
      <c r="AE552" s="60">
        <f t="shared" ref="AE552" si="1566">IFERROR(AE551,"")</f>
        <v>9.9811616954474509</v>
      </c>
      <c r="AF552" s="61">
        <f t="shared" ref="AF552:AG552" si="1567">IF($M$18&gt;($M$3-$M$5)/-($G$3-$G$5),"",IF(AE552="","",$P$21))</f>
        <v>18000</v>
      </c>
      <c r="AG552" s="61">
        <f t="shared" si="1567"/>
        <v>18000</v>
      </c>
    </row>
    <row r="553" spans="1:33" x14ac:dyDescent="0.55000000000000004">
      <c r="A553" s="11"/>
      <c r="B553" s="11"/>
      <c r="C553" s="11"/>
      <c r="D553" s="11"/>
      <c r="E553" s="11"/>
      <c r="F553" s="11"/>
      <c r="G553" s="11"/>
      <c r="H553" s="11"/>
      <c r="I553" s="11"/>
      <c r="J553" s="21"/>
      <c r="K553" s="21"/>
      <c r="L553" s="57"/>
      <c r="M553" s="57"/>
      <c r="N553" s="63"/>
      <c r="O553" s="57"/>
      <c r="P553" s="57"/>
      <c r="Q553" s="58"/>
      <c r="R553" s="57"/>
      <c r="S553" s="57"/>
      <c r="T553" s="11"/>
      <c r="U553" s="11"/>
      <c r="V553" s="11"/>
      <c r="W553" s="11"/>
      <c r="X553" s="11"/>
      <c r="Y553" s="11"/>
      <c r="Z553" s="11"/>
      <c r="AA553" s="11"/>
      <c r="AB553" s="11"/>
      <c r="AC553" s="60">
        <f>IF($M$18&gt;($M$3-$M$5)/-($G$3-$G$5),AC552+($M$18-($M$3-$M$5)/-($G$3-$G$5))/342,IFERROR(IF(AC552+((($M$3-$M$5)/($G$3-$G$5)*-1)-$M$18)/343&gt;($M$3-$M$5)/-($G$3-$G$5),MAX($AC$31:AC552),AC552+((($M$3-$M$5)/($G$3-$G$5)*-1))/343),MAX($AC$31:AC552)))</f>
        <v>14.403453689168009</v>
      </c>
      <c r="AD553" s="61">
        <f t="shared" ref="AD553" si="1568">IF(AC553="","",AC553*$G$5+$M$5)</f>
        <v>53227.629513344073</v>
      </c>
      <c r="AE553" s="60">
        <f>IF($M$18&gt;($M$3-$M$5)/-($G$3-$G$5),"",IFERROR(IF(AE552+(($M$3-$M$5)/($G$3-$G$5)*-1)/343&gt;$AC$24,MAX($AE$31:AE552),AE552+((($M$3-$M$5)/($G$3-$G$5)*-1))/343),MAX($AE$31:AE552)))</f>
        <v>9.9811616954474509</v>
      </c>
      <c r="AF553" s="61">
        <f t="shared" si="1556"/>
        <v>17849.293563579602</v>
      </c>
      <c r="AG553" s="61">
        <f t="shared" ref="AG553" si="1569">IF($M$18&gt;($M$3-$M$5)/-($G$3-$G$5),"",IF(AE553="","",AE553*$G$3+$M$3))</f>
        <v>75094.191522762747</v>
      </c>
    </row>
    <row r="554" spans="1:33" x14ac:dyDescent="0.55000000000000004">
      <c r="A554" s="11"/>
      <c r="B554" s="11"/>
      <c r="C554" s="11"/>
      <c r="D554" s="11"/>
      <c r="E554" s="11"/>
      <c r="F554" s="11"/>
      <c r="G554" s="11"/>
      <c r="H554" s="11"/>
      <c r="I554" s="11"/>
      <c r="J554" s="21"/>
      <c r="K554" s="21"/>
      <c r="L554" s="57"/>
      <c r="M554" s="57"/>
      <c r="N554" s="63"/>
      <c r="O554" s="57"/>
      <c r="P554" s="57"/>
      <c r="Q554" s="58"/>
      <c r="R554" s="57"/>
      <c r="S554" s="57"/>
      <c r="T554" s="11"/>
      <c r="U554" s="11"/>
      <c r="V554" s="11"/>
      <c r="W554" s="11"/>
      <c r="X554" s="11"/>
      <c r="Y554" s="11"/>
      <c r="Z554" s="11"/>
      <c r="AA554" s="11"/>
      <c r="AB554" s="11"/>
      <c r="AC554" s="60">
        <f t="shared" ref="AC554" si="1570">IFERROR(AC553,"")</f>
        <v>14.403453689168009</v>
      </c>
      <c r="AD554" s="61">
        <f t="shared" ref="AD554" si="1571">IF(AC554="","",AC554*$G$3+$M$3)</f>
        <v>52982.731554159953</v>
      </c>
      <c r="AE554" s="60">
        <f t="shared" ref="AE554" si="1572">IFERROR(AE553,"")</f>
        <v>9.9811616954474509</v>
      </c>
      <c r="AF554" s="61">
        <f t="shared" ref="AF554:AG554" si="1573">IF($M$18&gt;($M$3-$M$5)/-($G$3-$G$5),"",IF(AE554="","",$P$21))</f>
        <v>18000</v>
      </c>
      <c r="AG554" s="61">
        <f t="shared" si="1573"/>
        <v>18000</v>
      </c>
    </row>
    <row r="555" spans="1:33" x14ac:dyDescent="0.55000000000000004">
      <c r="A555" s="11"/>
      <c r="B555" s="11"/>
      <c r="C555" s="11"/>
      <c r="D555" s="11"/>
      <c r="E555" s="11"/>
      <c r="F555" s="11"/>
      <c r="G555" s="11"/>
      <c r="H555" s="11"/>
      <c r="I555" s="11"/>
      <c r="J555" s="21"/>
      <c r="K555" s="21"/>
      <c r="L555" s="57"/>
      <c r="M555" s="57"/>
      <c r="N555" s="63"/>
      <c r="O555" s="57"/>
      <c r="P555" s="57"/>
      <c r="Q555" s="58"/>
      <c r="R555" s="57"/>
      <c r="S555" s="57"/>
      <c r="T555" s="11"/>
      <c r="U555" s="11"/>
      <c r="V555" s="11"/>
      <c r="W555" s="11"/>
      <c r="X555" s="11"/>
      <c r="Y555" s="11"/>
      <c r="Z555" s="11"/>
      <c r="AA555" s="11"/>
      <c r="AB555" s="11"/>
      <c r="AC555" s="60">
        <f>IF($M$18&gt;($M$3-$M$5)/-($G$3-$G$5),AC554+($M$18-($M$3-$M$5)/-($G$3-$G$5))/342,IFERROR(IF(AC554+((($M$3-$M$5)/($G$3-$G$5)*-1)-$M$18)/343&gt;($M$3-$M$5)/-($G$3-$G$5),MAX($AC$31:AC554),AC554+((($M$3-$M$5)/($G$3-$G$5)*-1))/343),MAX($AC$31:AC554)))</f>
        <v>14.403453689168009</v>
      </c>
      <c r="AD555" s="61">
        <f t="shared" ref="AD555" si="1574">IF(AC555="","",AC555*$G$5+$M$5)</f>
        <v>53227.629513344073</v>
      </c>
      <c r="AE555" s="60">
        <f>IF($M$18&gt;($M$3-$M$5)/-($G$3-$G$5),"",IFERROR(IF(AE554+(($M$3-$M$5)/($G$3-$G$5)*-1)/343&gt;$AC$24,MAX($AE$31:AE554),AE554+((($M$3-$M$5)/($G$3-$G$5)*-1))/343),MAX($AE$31:AE554)))</f>
        <v>9.9811616954474509</v>
      </c>
      <c r="AF555" s="61">
        <f t="shared" si="1556"/>
        <v>17849.293563579602</v>
      </c>
      <c r="AG555" s="61">
        <f t="shared" ref="AG555" si="1575">IF($M$18&gt;($M$3-$M$5)/-($G$3-$G$5),"",IF(AE555="","",AE555*$G$3+$M$3))</f>
        <v>75094.191522762747</v>
      </c>
    </row>
    <row r="556" spans="1:33" x14ac:dyDescent="0.55000000000000004">
      <c r="A556" s="11"/>
      <c r="B556" s="11"/>
      <c r="C556" s="11"/>
      <c r="D556" s="11"/>
      <c r="E556" s="11"/>
      <c r="F556" s="11"/>
      <c r="G556" s="11"/>
      <c r="H556" s="11"/>
      <c r="I556" s="11"/>
      <c r="J556" s="21"/>
      <c r="K556" s="21"/>
      <c r="L556" s="57"/>
      <c r="M556" s="57"/>
      <c r="N556" s="63"/>
      <c r="O556" s="57"/>
      <c r="P556" s="57"/>
      <c r="Q556" s="58"/>
      <c r="R556" s="57"/>
      <c r="S556" s="57"/>
      <c r="T556" s="11"/>
      <c r="U556" s="11"/>
      <c r="V556" s="11"/>
      <c r="W556" s="11"/>
      <c r="X556" s="11"/>
      <c r="Y556" s="11"/>
      <c r="Z556" s="11"/>
      <c r="AA556" s="11"/>
      <c r="AB556" s="11"/>
      <c r="AC556" s="60">
        <f t="shared" ref="AC556" si="1576">IFERROR(AC555,"")</f>
        <v>14.403453689168009</v>
      </c>
      <c r="AD556" s="61">
        <f t="shared" ref="AD556" si="1577">IF(AC556="","",AC556*$G$3+$M$3)</f>
        <v>52982.731554159953</v>
      </c>
      <c r="AE556" s="60">
        <f t="shared" ref="AE556" si="1578">IFERROR(AE555,"")</f>
        <v>9.9811616954474509</v>
      </c>
      <c r="AF556" s="61">
        <f t="shared" ref="AF556:AG556" si="1579">IF($M$18&gt;($M$3-$M$5)/-($G$3-$G$5),"",IF(AE556="","",$P$21))</f>
        <v>18000</v>
      </c>
      <c r="AG556" s="61">
        <f t="shared" si="1579"/>
        <v>18000</v>
      </c>
    </row>
    <row r="557" spans="1:33" x14ac:dyDescent="0.55000000000000004">
      <c r="A557" s="11"/>
      <c r="B557" s="11"/>
      <c r="C557" s="11"/>
      <c r="D557" s="11"/>
      <c r="E557" s="11"/>
      <c r="F557" s="11"/>
      <c r="G557" s="11"/>
      <c r="H557" s="11"/>
      <c r="I557" s="11"/>
      <c r="J557" s="21"/>
      <c r="K557" s="21"/>
      <c r="L557" s="57"/>
      <c r="M557" s="57"/>
      <c r="N557" s="63"/>
      <c r="O557" s="57"/>
      <c r="P557" s="57"/>
      <c r="Q557" s="58"/>
      <c r="R557" s="57"/>
      <c r="S557" s="57"/>
      <c r="T557" s="11"/>
      <c r="U557" s="11"/>
      <c r="V557" s="11"/>
      <c r="W557" s="11"/>
      <c r="X557" s="11"/>
      <c r="Y557" s="11"/>
      <c r="Z557" s="11"/>
      <c r="AA557" s="11"/>
      <c r="AB557" s="11"/>
      <c r="AC557" s="60">
        <f>IF($M$18&gt;($M$3-$M$5)/-($G$3-$G$5),AC556+($M$18-($M$3-$M$5)/-($G$3-$G$5))/342,IFERROR(IF(AC556+((($M$3-$M$5)/($G$3-$G$5)*-1)-$M$18)/343&gt;($M$3-$M$5)/-($G$3-$G$5),MAX($AC$31:AC556),AC556+((($M$3-$M$5)/($G$3-$G$5)*-1))/343),MAX($AC$31:AC556)))</f>
        <v>14.403453689168009</v>
      </c>
      <c r="AD557" s="61">
        <f t="shared" ref="AD557" si="1580">IF(AC557="","",AC557*$G$5+$M$5)</f>
        <v>53227.629513344073</v>
      </c>
      <c r="AE557" s="60">
        <f>IF($M$18&gt;($M$3-$M$5)/-($G$3-$G$5),"",IFERROR(IF(AE556+(($M$3-$M$5)/($G$3-$G$5)*-1)/343&gt;$AC$24,MAX($AE$31:AE556),AE556+((($M$3-$M$5)/($G$3-$G$5)*-1))/343),MAX($AE$31:AE556)))</f>
        <v>9.9811616954474509</v>
      </c>
      <c r="AF557" s="61">
        <f t="shared" si="1556"/>
        <v>17849.293563579602</v>
      </c>
      <c r="AG557" s="61">
        <f t="shared" ref="AG557" si="1581">IF($M$18&gt;($M$3-$M$5)/-($G$3-$G$5),"",IF(AE557="","",AE557*$G$3+$M$3))</f>
        <v>75094.191522762747</v>
      </c>
    </row>
    <row r="558" spans="1:33" x14ac:dyDescent="0.55000000000000004">
      <c r="A558" s="11"/>
      <c r="B558" s="11"/>
      <c r="C558" s="11"/>
      <c r="D558" s="11"/>
      <c r="E558" s="11"/>
      <c r="F558" s="11"/>
      <c r="G558" s="11"/>
      <c r="H558" s="11"/>
      <c r="I558" s="11"/>
      <c r="J558" s="21"/>
      <c r="K558" s="21"/>
      <c r="L558" s="57"/>
      <c r="M558" s="57"/>
      <c r="N558" s="63"/>
      <c r="O558" s="57"/>
      <c r="P558" s="57"/>
      <c r="Q558" s="58"/>
      <c r="R558" s="57"/>
      <c r="S558" s="57"/>
      <c r="T558" s="11"/>
      <c r="U558" s="11"/>
      <c r="V558" s="11"/>
      <c r="W558" s="11"/>
      <c r="X558" s="11"/>
      <c r="Y558" s="11"/>
      <c r="Z558" s="11"/>
      <c r="AA558" s="11"/>
      <c r="AB558" s="11"/>
      <c r="AC558" s="60">
        <f t="shared" ref="AC558" si="1582">IFERROR(AC557,"")</f>
        <v>14.403453689168009</v>
      </c>
      <c r="AD558" s="61">
        <f t="shared" ref="AD558" si="1583">IF(AC558="","",AC558*$G$3+$M$3)</f>
        <v>52982.731554159953</v>
      </c>
      <c r="AE558" s="60">
        <f t="shared" ref="AE558" si="1584">IFERROR(AE557,"")</f>
        <v>9.9811616954474509</v>
      </c>
      <c r="AF558" s="61">
        <f t="shared" ref="AF558:AG558" si="1585">IF($M$18&gt;($M$3-$M$5)/-($G$3-$G$5),"",IF(AE558="","",$P$21))</f>
        <v>18000</v>
      </c>
      <c r="AG558" s="61">
        <f t="shared" si="1585"/>
        <v>18000</v>
      </c>
    </row>
    <row r="559" spans="1:33" x14ac:dyDescent="0.55000000000000004">
      <c r="A559" s="11"/>
      <c r="B559" s="11"/>
      <c r="C559" s="11"/>
      <c r="D559" s="11"/>
      <c r="E559" s="11"/>
      <c r="F559" s="11"/>
      <c r="G559" s="11"/>
      <c r="H559" s="11"/>
      <c r="I559" s="11"/>
      <c r="J559" s="21"/>
      <c r="K559" s="21"/>
      <c r="L559" s="57"/>
      <c r="M559" s="57"/>
      <c r="N559" s="63"/>
      <c r="O559" s="57"/>
      <c r="P559" s="57"/>
      <c r="Q559" s="58"/>
      <c r="R559" s="57"/>
      <c r="S559" s="57"/>
      <c r="T559" s="11"/>
      <c r="U559" s="11"/>
      <c r="V559" s="11"/>
      <c r="W559" s="11"/>
      <c r="X559" s="11"/>
      <c r="Y559" s="11"/>
      <c r="Z559" s="11"/>
      <c r="AA559" s="11"/>
      <c r="AB559" s="11"/>
      <c r="AC559" s="60">
        <f>IF($M$18&gt;($M$3-$M$5)/-($G$3-$G$5),AC558+($M$18-($M$3-$M$5)/-($G$3-$G$5))/342,IFERROR(IF(AC558+((($M$3-$M$5)/($G$3-$G$5)*-1)-$M$18)/343&gt;($M$3-$M$5)/-($G$3-$G$5),MAX($AC$31:AC558),AC558+((($M$3-$M$5)/($G$3-$G$5)*-1))/343),MAX($AC$31:AC558)))</f>
        <v>14.403453689168009</v>
      </c>
      <c r="AD559" s="61">
        <f t="shared" ref="AD559" si="1586">IF(AC559="","",AC559*$G$5+$M$5)</f>
        <v>53227.629513344073</v>
      </c>
      <c r="AE559" s="60">
        <f>IF($M$18&gt;($M$3-$M$5)/-($G$3-$G$5),"",IFERROR(IF(AE558+(($M$3-$M$5)/($G$3-$G$5)*-1)/343&gt;$AC$24,MAX($AE$31:AE558),AE558+((($M$3-$M$5)/($G$3-$G$5)*-1))/343),MAX($AE$31:AE558)))</f>
        <v>9.9811616954474509</v>
      </c>
      <c r="AF559" s="61">
        <f t="shared" si="1556"/>
        <v>17849.293563579602</v>
      </c>
      <c r="AG559" s="61">
        <f t="shared" ref="AG559" si="1587">IF($M$18&gt;($M$3-$M$5)/-($G$3-$G$5),"",IF(AE559="","",AE559*$G$3+$M$3))</f>
        <v>75094.191522762747</v>
      </c>
    </row>
    <row r="560" spans="1:33" x14ac:dyDescent="0.55000000000000004">
      <c r="A560" s="11"/>
      <c r="B560" s="11"/>
      <c r="C560" s="11"/>
      <c r="D560" s="11"/>
      <c r="E560" s="11"/>
      <c r="F560" s="11"/>
      <c r="G560" s="11"/>
      <c r="H560" s="11"/>
      <c r="I560" s="11"/>
      <c r="J560" s="21"/>
      <c r="K560" s="21"/>
      <c r="L560" s="57"/>
      <c r="M560" s="57"/>
      <c r="N560" s="63"/>
      <c r="O560" s="57"/>
      <c r="P560" s="57"/>
      <c r="Q560" s="58"/>
      <c r="R560" s="57"/>
      <c r="S560" s="57"/>
      <c r="T560" s="11"/>
      <c r="U560" s="11"/>
      <c r="V560" s="11"/>
      <c r="W560" s="11"/>
      <c r="X560" s="11"/>
      <c r="Y560" s="11"/>
      <c r="Z560" s="11"/>
      <c r="AA560" s="11"/>
      <c r="AB560" s="11"/>
      <c r="AC560" s="60">
        <f t="shared" ref="AC560" si="1588">IFERROR(AC559,"")</f>
        <v>14.403453689168009</v>
      </c>
      <c r="AD560" s="61">
        <f t="shared" ref="AD560" si="1589">IF(AC560="","",AC560*$G$3+$M$3)</f>
        <v>52982.731554159953</v>
      </c>
      <c r="AE560" s="60">
        <f t="shared" ref="AE560" si="1590">IFERROR(AE559,"")</f>
        <v>9.9811616954474509</v>
      </c>
      <c r="AF560" s="61">
        <f t="shared" ref="AF560:AG560" si="1591">IF($M$18&gt;($M$3-$M$5)/-($G$3-$G$5),"",IF(AE560="","",$P$21))</f>
        <v>18000</v>
      </c>
      <c r="AG560" s="61">
        <f t="shared" si="1591"/>
        <v>18000</v>
      </c>
    </row>
    <row r="561" spans="1:33" x14ac:dyDescent="0.55000000000000004">
      <c r="A561" s="11"/>
      <c r="B561" s="11"/>
      <c r="C561" s="11"/>
      <c r="D561" s="11"/>
      <c r="E561" s="11"/>
      <c r="F561" s="11"/>
      <c r="G561" s="11"/>
      <c r="H561" s="11"/>
      <c r="I561" s="11"/>
      <c r="J561" s="21"/>
      <c r="K561" s="21"/>
      <c r="L561" s="57"/>
      <c r="M561" s="57"/>
      <c r="N561" s="63"/>
      <c r="O561" s="57"/>
      <c r="P561" s="57"/>
      <c r="Q561" s="58"/>
      <c r="R561" s="57"/>
      <c r="S561" s="57"/>
      <c r="T561" s="11"/>
      <c r="U561" s="11"/>
      <c r="V561" s="11"/>
      <c r="W561" s="11"/>
      <c r="X561" s="11"/>
      <c r="Y561" s="11"/>
      <c r="Z561" s="11"/>
      <c r="AA561" s="11"/>
      <c r="AB561" s="11"/>
      <c r="AC561" s="60">
        <f>IF($M$18&gt;($M$3-$M$5)/-($G$3-$G$5),AC560+($M$18-($M$3-$M$5)/-($G$3-$G$5))/342,IFERROR(IF(AC560+((($M$3-$M$5)/($G$3-$G$5)*-1)-$M$18)/343&gt;($M$3-$M$5)/-($G$3-$G$5),MAX($AC$31:AC560),AC560+((($M$3-$M$5)/($G$3-$G$5)*-1))/343),MAX($AC$31:AC560)))</f>
        <v>14.403453689168009</v>
      </c>
      <c r="AD561" s="61">
        <f t="shared" ref="AD561" si="1592">IF(AC561="","",AC561*$G$5+$M$5)</f>
        <v>53227.629513344073</v>
      </c>
      <c r="AE561" s="60">
        <f>IF($M$18&gt;($M$3-$M$5)/-($G$3-$G$5),"",IFERROR(IF(AE560+(($M$3-$M$5)/($G$3-$G$5)*-1)/343&gt;$AC$24,MAX($AE$31:AE560),AE560+((($M$3-$M$5)/($G$3-$G$5)*-1))/343),MAX($AE$31:AE560)))</f>
        <v>9.9811616954474509</v>
      </c>
      <c r="AF561" s="61">
        <f t="shared" si="1556"/>
        <v>17849.293563579602</v>
      </c>
      <c r="AG561" s="61">
        <f t="shared" ref="AG561" si="1593">IF($M$18&gt;($M$3-$M$5)/-($G$3-$G$5),"",IF(AE561="","",AE561*$G$3+$M$3))</f>
        <v>75094.191522762747</v>
      </c>
    </row>
    <row r="562" spans="1:33" x14ac:dyDescent="0.55000000000000004">
      <c r="A562" s="11"/>
      <c r="B562" s="11"/>
      <c r="C562" s="11"/>
      <c r="D562" s="11"/>
      <c r="E562" s="11"/>
      <c r="F562" s="11"/>
      <c r="G562" s="11"/>
      <c r="H562" s="11"/>
      <c r="I562" s="11"/>
      <c r="J562" s="21"/>
      <c r="K562" s="21"/>
      <c r="L562" s="57"/>
      <c r="M562" s="57"/>
      <c r="N562" s="63"/>
      <c r="O562" s="57"/>
      <c r="P562" s="57"/>
      <c r="Q562" s="58"/>
      <c r="R562" s="57"/>
      <c r="S562" s="57"/>
      <c r="T562" s="11"/>
      <c r="U562" s="11"/>
      <c r="V562" s="11"/>
      <c r="W562" s="11"/>
      <c r="X562" s="11"/>
      <c r="Y562" s="11"/>
      <c r="Z562" s="11"/>
      <c r="AA562" s="11"/>
      <c r="AB562" s="11"/>
      <c r="AC562" s="60">
        <f t="shared" ref="AC562" si="1594">IFERROR(AC561,"")</f>
        <v>14.403453689168009</v>
      </c>
      <c r="AD562" s="61">
        <f t="shared" ref="AD562" si="1595">IF(AC562="","",AC562*$G$3+$M$3)</f>
        <v>52982.731554159953</v>
      </c>
      <c r="AE562" s="60">
        <f t="shared" ref="AE562" si="1596">IFERROR(AE561,"")</f>
        <v>9.9811616954474509</v>
      </c>
      <c r="AF562" s="61">
        <f t="shared" ref="AF562:AG562" si="1597">IF($M$18&gt;($M$3-$M$5)/-($G$3-$G$5),"",IF(AE562="","",$P$21))</f>
        <v>18000</v>
      </c>
      <c r="AG562" s="61">
        <f t="shared" si="1597"/>
        <v>18000</v>
      </c>
    </row>
    <row r="563" spans="1:33" x14ac:dyDescent="0.55000000000000004">
      <c r="A563" s="11"/>
      <c r="B563" s="11"/>
      <c r="C563" s="11"/>
      <c r="D563" s="11"/>
      <c r="E563" s="11"/>
      <c r="F563" s="11"/>
      <c r="G563" s="11"/>
      <c r="H563" s="11"/>
      <c r="I563" s="11"/>
      <c r="J563" s="21"/>
      <c r="K563" s="21"/>
      <c r="L563" s="57"/>
      <c r="M563" s="57"/>
      <c r="N563" s="63"/>
      <c r="O563" s="57"/>
      <c r="P563" s="57"/>
      <c r="Q563" s="58"/>
      <c r="R563" s="57"/>
      <c r="S563" s="57"/>
      <c r="T563" s="11"/>
      <c r="U563" s="11"/>
      <c r="V563" s="11"/>
      <c r="W563" s="11"/>
      <c r="X563" s="11"/>
      <c r="Y563" s="11"/>
      <c r="Z563" s="11"/>
      <c r="AA563" s="11"/>
      <c r="AB563" s="11"/>
      <c r="AC563" s="60">
        <f>IF($M$18&gt;($M$3-$M$5)/-($G$3-$G$5),AC562+($M$18-($M$3-$M$5)/-($G$3-$G$5))/342,IFERROR(IF(AC562+((($M$3-$M$5)/($G$3-$G$5)*-1)-$M$18)/343&gt;($M$3-$M$5)/-($G$3-$G$5),MAX($AC$31:AC562),AC562+((($M$3-$M$5)/($G$3-$G$5)*-1))/343),MAX($AC$31:AC562)))</f>
        <v>14.403453689168009</v>
      </c>
      <c r="AD563" s="61">
        <f t="shared" ref="AD563" si="1598">IF(AC563="","",AC563*$G$5+$M$5)</f>
        <v>53227.629513344073</v>
      </c>
      <c r="AE563" s="60">
        <f>IF($M$18&gt;($M$3-$M$5)/-($G$3-$G$5),"",IFERROR(IF(AE562+(($M$3-$M$5)/($G$3-$G$5)*-1)/343&gt;$AC$24,MAX($AE$31:AE562),AE562+((($M$3-$M$5)/($G$3-$G$5)*-1))/343),MAX($AE$31:AE562)))</f>
        <v>9.9811616954474509</v>
      </c>
      <c r="AF563" s="61">
        <f t="shared" si="1556"/>
        <v>17849.293563579602</v>
      </c>
      <c r="AG563" s="61">
        <f t="shared" ref="AG563" si="1599">IF($M$18&gt;($M$3-$M$5)/-($G$3-$G$5),"",IF(AE563="","",AE563*$G$3+$M$3))</f>
        <v>75094.191522762747</v>
      </c>
    </row>
    <row r="564" spans="1:33" x14ac:dyDescent="0.55000000000000004">
      <c r="A564" s="11"/>
      <c r="B564" s="11"/>
      <c r="C564" s="11"/>
      <c r="D564" s="11"/>
      <c r="E564" s="11"/>
      <c r="F564" s="11"/>
      <c r="G564" s="11"/>
      <c r="H564" s="11"/>
      <c r="I564" s="11"/>
      <c r="J564" s="21"/>
      <c r="K564" s="21"/>
      <c r="L564" s="57"/>
      <c r="M564" s="57"/>
      <c r="N564" s="63"/>
      <c r="O564" s="57"/>
      <c r="P564" s="57"/>
      <c r="Q564" s="58"/>
      <c r="R564" s="57"/>
      <c r="S564" s="57"/>
      <c r="T564" s="11"/>
      <c r="U564" s="11"/>
      <c r="V564" s="11"/>
      <c r="W564" s="11"/>
      <c r="X564" s="11"/>
      <c r="Y564" s="11"/>
      <c r="Z564" s="11"/>
      <c r="AA564" s="11"/>
      <c r="AB564" s="11"/>
      <c r="AC564" s="60">
        <f t="shared" ref="AC564" si="1600">IFERROR(AC563,"")</f>
        <v>14.403453689168009</v>
      </c>
      <c r="AD564" s="61">
        <f t="shared" ref="AD564" si="1601">IF(AC564="","",AC564*$G$3+$M$3)</f>
        <v>52982.731554159953</v>
      </c>
      <c r="AE564" s="60">
        <f t="shared" ref="AE564" si="1602">IFERROR(AE563,"")</f>
        <v>9.9811616954474509</v>
      </c>
      <c r="AF564" s="61">
        <f t="shared" ref="AF564:AG564" si="1603">IF($M$18&gt;($M$3-$M$5)/-($G$3-$G$5),"",IF(AE564="","",$P$21))</f>
        <v>18000</v>
      </c>
      <c r="AG564" s="61">
        <f t="shared" si="1603"/>
        <v>18000</v>
      </c>
    </row>
    <row r="565" spans="1:33" x14ac:dyDescent="0.55000000000000004">
      <c r="A565" s="11"/>
      <c r="B565" s="11"/>
      <c r="C565" s="11"/>
      <c r="D565" s="11"/>
      <c r="E565" s="11"/>
      <c r="F565" s="11"/>
      <c r="G565" s="11"/>
      <c r="H565" s="11"/>
      <c r="I565" s="11"/>
      <c r="J565" s="21"/>
      <c r="K565" s="21"/>
      <c r="L565" s="57"/>
      <c r="M565" s="57"/>
      <c r="N565" s="63"/>
      <c r="O565" s="57"/>
      <c r="P565" s="57"/>
      <c r="Q565" s="58"/>
      <c r="R565" s="57"/>
      <c r="S565" s="57"/>
      <c r="T565" s="11"/>
      <c r="U565" s="11"/>
      <c r="V565" s="11"/>
      <c r="W565" s="11"/>
      <c r="X565" s="11"/>
      <c r="Y565" s="11"/>
      <c r="Z565" s="11"/>
      <c r="AA565" s="11"/>
      <c r="AB565" s="11"/>
      <c r="AC565" s="60">
        <f>IF($M$18&gt;($M$3-$M$5)/-($G$3-$G$5),AC564+($M$18-($M$3-$M$5)/-($G$3-$G$5))/342,IFERROR(IF(AC564+((($M$3-$M$5)/($G$3-$G$5)*-1)-$M$18)/343&gt;($M$3-$M$5)/-($G$3-$G$5),MAX($AC$31:AC564),AC564+((($M$3-$M$5)/($G$3-$G$5)*-1))/343),MAX($AC$31:AC564)))</f>
        <v>14.403453689168009</v>
      </c>
      <c r="AD565" s="61">
        <f t="shared" ref="AD565" si="1604">IF(AC565="","",AC565*$G$5+$M$5)</f>
        <v>53227.629513344073</v>
      </c>
      <c r="AE565" s="60">
        <f>IF($M$18&gt;($M$3-$M$5)/-($G$3-$G$5),"",IFERROR(IF(AE564+(($M$3-$M$5)/($G$3-$G$5)*-1)/343&gt;$AC$24,MAX($AE$31:AE564),AE564+((($M$3-$M$5)/($G$3-$G$5)*-1))/343),MAX($AE$31:AE564)))</f>
        <v>9.9811616954474509</v>
      </c>
      <c r="AF565" s="61">
        <f t="shared" si="1556"/>
        <v>17849.293563579602</v>
      </c>
      <c r="AG565" s="61">
        <f t="shared" ref="AG565" si="1605">IF($M$18&gt;($M$3-$M$5)/-($G$3-$G$5),"",IF(AE565="","",AE565*$G$3+$M$3))</f>
        <v>75094.191522762747</v>
      </c>
    </row>
    <row r="566" spans="1:33" x14ac:dyDescent="0.55000000000000004">
      <c r="A566" s="11"/>
      <c r="B566" s="11"/>
      <c r="C566" s="11"/>
      <c r="D566" s="11"/>
      <c r="E566" s="11"/>
      <c r="F566" s="11"/>
      <c r="G566" s="11"/>
      <c r="H566" s="11"/>
      <c r="I566" s="11"/>
      <c r="J566" s="21"/>
      <c r="K566" s="21"/>
      <c r="L566" s="57"/>
      <c r="M566" s="57"/>
      <c r="N566" s="63"/>
      <c r="O566" s="57"/>
      <c r="P566" s="57"/>
      <c r="Q566" s="58"/>
      <c r="R566" s="57"/>
      <c r="S566" s="57"/>
      <c r="T566" s="11"/>
      <c r="U566" s="11"/>
      <c r="V566" s="11"/>
      <c r="W566" s="11"/>
      <c r="X566" s="11"/>
      <c r="Y566" s="11"/>
      <c r="Z566" s="11"/>
      <c r="AA566" s="11"/>
      <c r="AB566" s="11"/>
      <c r="AC566" s="60">
        <f t="shared" ref="AC566" si="1606">IFERROR(AC565,"")</f>
        <v>14.403453689168009</v>
      </c>
      <c r="AD566" s="61">
        <f t="shared" ref="AD566" si="1607">IF(AC566="","",AC566*$G$3+$M$3)</f>
        <v>52982.731554159953</v>
      </c>
      <c r="AE566" s="60">
        <f t="shared" ref="AE566" si="1608">IFERROR(AE565,"")</f>
        <v>9.9811616954474509</v>
      </c>
      <c r="AF566" s="61">
        <f t="shared" ref="AF566:AG566" si="1609">IF($M$18&gt;($M$3-$M$5)/-($G$3-$G$5),"",IF(AE566="","",$P$21))</f>
        <v>18000</v>
      </c>
      <c r="AG566" s="61">
        <f t="shared" si="1609"/>
        <v>18000</v>
      </c>
    </row>
    <row r="567" spans="1:33" x14ac:dyDescent="0.55000000000000004">
      <c r="A567" s="11"/>
      <c r="B567" s="11"/>
      <c r="C567" s="11"/>
      <c r="D567" s="11"/>
      <c r="E567" s="11"/>
      <c r="F567" s="11"/>
      <c r="G567" s="11"/>
      <c r="H567" s="11"/>
      <c r="I567" s="11"/>
      <c r="J567" s="21"/>
      <c r="K567" s="21"/>
      <c r="L567" s="57"/>
      <c r="M567" s="57"/>
      <c r="N567" s="63"/>
      <c r="O567" s="57"/>
      <c r="P567" s="57"/>
      <c r="Q567" s="58"/>
      <c r="R567" s="57"/>
      <c r="S567" s="57"/>
      <c r="T567" s="11"/>
      <c r="U567" s="11"/>
      <c r="V567" s="11"/>
      <c r="W567" s="11"/>
      <c r="X567" s="11"/>
      <c r="Y567" s="11"/>
      <c r="Z567" s="11"/>
      <c r="AA567" s="11"/>
      <c r="AB567" s="11"/>
      <c r="AC567" s="60">
        <f>IF($M$18&gt;($M$3-$M$5)/-($G$3-$G$5),AC566+($M$18-($M$3-$M$5)/-($G$3-$G$5))/342,IFERROR(IF(AC566+((($M$3-$M$5)/($G$3-$G$5)*-1)-$M$18)/343&gt;($M$3-$M$5)/-($G$3-$G$5),MAX($AC$31:AC566),AC566+((($M$3-$M$5)/($G$3-$G$5)*-1))/343),MAX($AC$31:AC566)))</f>
        <v>14.403453689168009</v>
      </c>
      <c r="AD567" s="61">
        <f t="shared" ref="AD567" si="1610">IF(AC567="","",AC567*$G$5+$M$5)</f>
        <v>53227.629513344073</v>
      </c>
      <c r="AE567" s="60">
        <f>IF($M$18&gt;($M$3-$M$5)/-($G$3-$G$5),"",IFERROR(IF(AE566+(($M$3-$M$5)/($G$3-$G$5)*-1)/343&gt;$AC$24,MAX($AE$31:AE566),AE566+((($M$3-$M$5)/($G$3-$G$5)*-1))/343),MAX($AE$31:AE566)))</f>
        <v>9.9811616954474509</v>
      </c>
      <c r="AF567" s="61">
        <f t="shared" si="1556"/>
        <v>17849.293563579602</v>
      </c>
      <c r="AG567" s="61">
        <f t="shared" ref="AG567" si="1611">IF($M$18&gt;($M$3-$M$5)/-($G$3-$G$5),"",IF(AE567="","",AE567*$G$3+$M$3))</f>
        <v>75094.191522762747</v>
      </c>
    </row>
    <row r="568" spans="1:33" x14ac:dyDescent="0.55000000000000004">
      <c r="A568" s="11"/>
      <c r="B568" s="11"/>
      <c r="C568" s="11"/>
      <c r="D568" s="11"/>
      <c r="E568" s="11"/>
      <c r="F568" s="11"/>
      <c r="G568" s="11"/>
      <c r="H568" s="11"/>
      <c r="I568" s="11"/>
      <c r="J568" s="21"/>
      <c r="K568" s="21"/>
      <c r="L568" s="57"/>
      <c r="M568" s="57"/>
      <c r="N568" s="63"/>
      <c r="O568" s="57"/>
      <c r="P568" s="57"/>
      <c r="Q568" s="58"/>
      <c r="R568" s="57"/>
      <c r="S568" s="57"/>
      <c r="T568" s="11"/>
      <c r="U568" s="11"/>
      <c r="V568" s="11"/>
      <c r="W568" s="11"/>
      <c r="X568" s="11"/>
      <c r="Y568" s="11"/>
      <c r="Z568" s="11"/>
      <c r="AA568" s="11"/>
      <c r="AB568" s="11"/>
      <c r="AC568" s="60">
        <f t="shared" ref="AC568" si="1612">IFERROR(AC567,"")</f>
        <v>14.403453689168009</v>
      </c>
      <c r="AD568" s="61">
        <f t="shared" ref="AD568" si="1613">IF(AC568="","",AC568*$G$3+$M$3)</f>
        <v>52982.731554159953</v>
      </c>
      <c r="AE568" s="60">
        <f t="shared" ref="AE568" si="1614">IFERROR(AE567,"")</f>
        <v>9.9811616954474509</v>
      </c>
      <c r="AF568" s="61">
        <f t="shared" ref="AF568:AG568" si="1615">IF($M$18&gt;($M$3-$M$5)/-($G$3-$G$5),"",IF(AE568="","",$P$21))</f>
        <v>18000</v>
      </c>
      <c r="AG568" s="61">
        <f t="shared" si="1615"/>
        <v>18000</v>
      </c>
    </row>
    <row r="569" spans="1:33" x14ac:dyDescent="0.55000000000000004">
      <c r="A569" s="11"/>
      <c r="B569" s="11"/>
      <c r="C569" s="11"/>
      <c r="D569" s="11"/>
      <c r="E569" s="11"/>
      <c r="F569" s="11"/>
      <c r="G569" s="11"/>
      <c r="H569" s="11"/>
      <c r="I569" s="11"/>
      <c r="J569" s="21"/>
      <c r="K569" s="21"/>
      <c r="L569" s="57"/>
      <c r="M569" s="57"/>
      <c r="N569" s="63"/>
      <c r="O569" s="57"/>
      <c r="P569" s="57"/>
      <c r="Q569" s="58"/>
      <c r="R569" s="57"/>
      <c r="S569" s="57"/>
      <c r="T569" s="11"/>
      <c r="U569" s="11"/>
      <c r="V569" s="11"/>
      <c r="W569" s="11"/>
      <c r="X569" s="11"/>
      <c r="Y569" s="11"/>
      <c r="Z569" s="11"/>
      <c r="AA569" s="11"/>
      <c r="AB569" s="11"/>
      <c r="AC569" s="60">
        <f>IF($M$18&gt;($M$3-$M$5)/-($G$3-$G$5),AC568+($M$18-($M$3-$M$5)/-($G$3-$G$5))/342,IFERROR(IF(AC568+((($M$3-$M$5)/($G$3-$G$5)*-1)-$M$18)/343&gt;($M$3-$M$5)/-($G$3-$G$5),MAX($AC$31:AC568),AC568+((($M$3-$M$5)/($G$3-$G$5)*-1))/343),MAX($AC$31:AC568)))</f>
        <v>14.403453689168009</v>
      </c>
      <c r="AD569" s="61">
        <f t="shared" ref="AD569" si="1616">IF(AC569="","",AC569*$G$5+$M$5)</f>
        <v>53227.629513344073</v>
      </c>
      <c r="AE569" s="60">
        <f>IF($M$18&gt;($M$3-$M$5)/-($G$3-$G$5),"",IFERROR(IF(AE568+(($M$3-$M$5)/($G$3-$G$5)*-1)/343&gt;$AC$24,MAX($AE$31:AE568),AE568+((($M$3-$M$5)/($G$3-$G$5)*-1))/343),MAX($AE$31:AE568)))</f>
        <v>9.9811616954474509</v>
      </c>
      <c r="AF569" s="61">
        <f t="shared" si="1556"/>
        <v>17849.293563579602</v>
      </c>
      <c r="AG569" s="61">
        <f t="shared" ref="AG569" si="1617">IF($M$18&gt;($M$3-$M$5)/-($G$3-$G$5),"",IF(AE569="","",AE569*$G$3+$M$3))</f>
        <v>75094.191522762747</v>
      </c>
    </row>
    <row r="570" spans="1:33" x14ac:dyDescent="0.55000000000000004">
      <c r="A570" s="11"/>
      <c r="B570" s="11"/>
      <c r="C570" s="11"/>
      <c r="D570" s="11"/>
      <c r="E570" s="11"/>
      <c r="F570" s="11"/>
      <c r="G570" s="11"/>
      <c r="H570" s="11"/>
      <c r="I570" s="11"/>
      <c r="J570" s="21"/>
      <c r="K570" s="21"/>
      <c r="L570" s="57"/>
      <c r="M570" s="57"/>
      <c r="N570" s="63"/>
      <c r="O570" s="57"/>
      <c r="P570" s="57"/>
      <c r="Q570" s="58"/>
      <c r="R570" s="57"/>
      <c r="S570" s="57"/>
      <c r="T570" s="11"/>
      <c r="U570" s="11"/>
      <c r="V570" s="11"/>
      <c r="W570" s="11"/>
      <c r="X570" s="11"/>
      <c r="Y570" s="11"/>
      <c r="Z570" s="11"/>
      <c r="AA570" s="11"/>
      <c r="AB570" s="11"/>
      <c r="AC570" s="60">
        <f t="shared" ref="AC570" si="1618">IFERROR(AC569,"")</f>
        <v>14.403453689168009</v>
      </c>
      <c r="AD570" s="61">
        <f t="shared" ref="AD570" si="1619">IF(AC570="","",AC570*$G$3+$M$3)</f>
        <v>52982.731554159953</v>
      </c>
      <c r="AE570" s="60">
        <f t="shared" ref="AE570" si="1620">IFERROR(AE569,"")</f>
        <v>9.9811616954474509</v>
      </c>
      <c r="AF570" s="61">
        <f t="shared" ref="AF570:AG570" si="1621">IF($M$18&gt;($M$3-$M$5)/-($G$3-$G$5),"",IF(AE570="","",$P$21))</f>
        <v>18000</v>
      </c>
      <c r="AG570" s="61">
        <f t="shared" si="1621"/>
        <v>18000</v>
      </c>
    </row>
    <row r="571" spans="1:33" x14ac:dyDescent="0.55000000000000004">
      <c r="A571" s="11"/>
      <c r="B571" s="11"/>
      <c r="C571" s="11"/>
      <c r="D571" s="11"/>
      <c r="E571" s="11"/>
      <c r="F571" s="11"/>
      <c r="G571" s="11"/>
      <c r="H571" s="11"/>
      <c r="I571" s="11"/>
      <c r="J571" s="21"/>
      <c r="K571" s="21"/>
      <c r="L571" s="57"/>
      <c r="M571" s="57"/>
      <c r="N571" s="63"/>
      <c r="O571" s="57"/>
      <c r="P571" s="57"/>
      <c r="Q571" s="58"/>
      <c r="R571" s="57"/>
      <c r="S571" s="57"/>
      <c r="T571" s="11"/>
      <c r="U571" s="11"/>
      <c r="V571" s="11"/>
      <c r="W571" s="11"/>
      <c r="X571" s="11"/>
      <c r="Y571" s="11"/>
      <c r="Z571" s="11"/>
      <c r="AA571" s="11"/>
      <c r="AB571" s="11"/>
      <c r="AC571" s="60">
        <f>IF($M$18&gt;($M$3-$M$5)/-($G$3-$G$5),AC570+($M$18-($M$3-$M$5)/-($G$3-$G$5))/342,IFERROR(IF(AC570+((($M$3-$M$5)/($G$3-$G$5)*-1)-$M$18)/343&gt;($M$3-$M$5)/-($G$3-$G$5),MAX($AC$31:AC570),AC570+((($M$3-$M$5)/($G$3-$G$5)*-1))/343),MAX($AC$31:AC570)))</f>
        <v>14.403453689168009</v>
      </c>
      <c r="AD571" s="61">
        <f t="shared" ref="AD571" si="1622">IF(AC571="","",AC571*$G$5+$M$5)</f>
        <v>53227.629513344073</v>
      </c>
      <c r="AE571" s="60">
        <f>IF($M$18&gt;($M$3-$M$5)/-($G$3-$G$5),"",IFERROR(IF(AE570+(($M$3-$M$5)/($G$3-$G$5)*-1)/343&gt;$AC$24,MAX($AE$31:AE570),AE570+((($M$3-$M$5)/($G$3-$G$5)*-1))/343),MAX($AE$31:AE570)))</f>
        <v>9.9811616954474509</v>
      </c>
      <c r="AF571" s="61">
        <f t="shared" si="1556"/>
        <v>17849.293563579602</v>
      </c>
      <c r="AG571" s="61">
        <f t="shared" ref="AG571" si="1623">IF($M$18&gt;($M$3-$M$5)/-($G$3-$G$5),"",IF(AE571="","",AE571*$G$3+$M$3))</f>
        <v>75094.191522762747</v>
      </c>
    </row>
    <row r="572" spans="1:33" x14ac:dyDescent="0.55000000000000004">
      <c r="A572" s="11"/>
      <c r="B572" s="11"/>
      <c r="C572" s="11"/>
      <c r="D572" s="11"/>
      <c r="E572" s="11"/>
      <c r="F572" s="11"/>
      <c r="G572" s="11"/>
      <c r="H572" s="11"/>
      <c r="I572" s="11"/>
      <c r="J572" s="21"/>
      <c r="K572" s="21"/>
      <c r="L572" s="57"/>
      <c r="M572" s="57"/>
      <c r="N572" s="63"/>
      <c r="O572" s="57"/>
      <c r="P572" s="57"/>
      <c r="Q572" s="58"/>
      <c r="R572" s="57"/>
      <c r="S572" s="57"/>
      <c r="T572" s="11"/>
      <c r="U572" s="11"/>
      <c r="V572" s="11"/>
      <c r="W572" s="11"/>
      <c r="X572" s="11"/>
      <c r="Y572" s="11"/>
      <c r="Z572" s="11"/>
      <c r="AA572" s="11"/>
      <c r="AB572" s="11"/>
      <c r="AC572" s="60">
        <f t="shared" ref="AC572" si="1624">IFERROR(AC571,"")</f>
        <v>14.403453689168009</v>
      </c>
      <c r="AD572" s="61">
        <f t="shared" ref="AD572" si="1625">IF(AC572="","",AC572*$G$3+$M$3)</f>
        <v>52982.731554159953</v>
      </c>
      <c r="AE572" s="60">
        <f t="shared" ref="AE572" si="1626">IFERROR(AE571,"")</f>
        <v>9.9811616954474509</v>
      </c>
      <c r="AF572" s="61">
        <f t="shared" ref="AF572:AG572" si="1627">IF($M$18&gt;($M$3-$M$5)/-($G$3-$G$5),"",IF(AE572="","",$P$21))</f>
        <v>18000</v>
      </c>
      <c r="AG572" s="61">
        <f t="shared" si="1627"/>
        <v>18000</v>
      </c>
    </row>
    <row r="573" spans="1:33" x14ac:dyDescent="0.55000000000000004">
      <c r="A573" s="11"/>
      <c r="B573" s="11"/>
      <c r="C573" s="11"/>
      <c r="D573" s="11"/>
      <c r="E573" s="11"/>
      <c r="F573" s="11"/>
      <c r="G573" s="11"/>
      <c r="H573" s="11"/>
      <c r="I573" s="11"/>
      <c r="J573" s="21"/>
      <c r="K573" s="21"/>
      <c r="L573" s="57"/>
      <c r="M573" s="57"/>
      <c r="N573" s="63"/>
      <c r="O573" s="57"/>
      <c r="P573" s="57"/>
      <c r="Q573" s="58"/>
      <c r="R573" s="57"/>
      <c r="S573" s="57"/>
      <c r="T573" s="11"/>
      <c r="U573" s="11"/>
      <c r="V573" s="11"/>
      <c r="W573" s="11"/>
      <c r="X573" s="11"/>
      <c r="Y573" s="11"/>
      <c r="Z573" s="11"/>
      <c r="AA573" s="11"/>
      <c r="AB573" s="11"/>
      <c r="AC573" s="60">
        <f>IF($M$18&gt;($M$3-$M$5)/-($G$3-$G$5),AC572+($M$18-($M$3-$M$5)/-($G$3-$G$5))/342,IFERROR(IF(AC572+((($M$3-$M$5)/($G$3-$G$5)*-1)-$M$18)/343&gt;($M$3-$M$5)/-($G$3-$G$5),MAX($AC$31:AC572),AC572+((($M$3-$M$5)/($G$3-$G$5)*-1))/343),MAX($AC$31:AC572)))</f>
        <v>14.403453689168009</v>
      </c>
      <c r="AD573" s="61">
        <f t="shared" ref="AD573" si="1628">IF(AC573="","",AC573*$G$5+$M$5)</f>
        <v>53227.629513344073</v>
      </c>
      <c r="AE573" s="60">
        <f>IF($M$18&gt;($M$3-$M$5)/-($G$3-$G$5),"",IFERROR(IF(AE572+(($M$3-$M$5)/($G$3-$G$5)*-1)/343&gt;$AC$24,MAX($AE$31:AE572),AE572+((($M$3-$M$5)/($G$3-$G$5)*-1))/343),MAX($AE$31:AE572)))</f>
        <v>9.9811616954474509</v>
      </c>
      <c r="AF573" s="61">
        <f t="shared" si="1556"/>
        <v>17849.293563579602</v>
      </c>
      <c r="AG573" s="61">
        <f t="shared" ref="AG573" si="1629">IF($M$18&gt;($M$3-$M$5)/-($G$3-$G$5),"",IF(AE573="","",AE573*$G$3+$M$3))</f>
        <v>75094.191522762747</v>
      </c>
    </row>
    <row r="574" spans="1:33" x14ac:dyDescent="0.55000000000000004">
      <c r="A574" s="11"/>
      <c r="B574" s="11"/>
      <c r="C574" s="11"/>
      <c r="D574" s="11"/>
      <c r="E574" s="11"/>
      <c r="F574" s="11"/>
      <c r="G574" s="11"/>
      <c r="H574" s="11"/>
      <c r="I574" s="11"/>
      <c r="J574" s="21"/>
      <c r="K574" s="21"/>
      <c r="L574" s="57"/>
      <c r="M574" s="57"/>
      <c r="N574" s="63"/>
      <c r="O574" s="57"/>
      <c r="P574" s="57"/>
      <c r="Q574" s="58"/>
      <c r="R574" s="57"/>
      <c r="S574" s="57"/>
      <c r="T574" s="11"/>
      <c r="U574" s="11"/>
      <c r="V574" s="11"/>
      <c r="W574" s="11"/>
      <c r="X574" s="11"/>
      <c r="Y574" s="11"/>
      <c r="Z574" s="11"/>
      <c r="AA574" s="11"/>
      <c r="AB574" s="11"/>
      <c r="AC574" s="60">
        <f t="shared" ref="AC574" si="1630">IFERROR(AC573,"")</f>
        <v>14.403453689168009</v>
      </c>
      <c r="AD574" s="61">
        <f t="shared" ref="AD574" si="1631">IF(AC574="","",AC574*$G$3+$M$3)</f>
        <v>52982.731554159953</v>
      </c>
      <c r="AE574" s="60">
        <f t="shared" ref="AE574" si="1632">IFERROR(AE573,"")</f>
        <v>9.9811616954474509</v>
      </c>
      <c r="AF574" s="61">
        <f t="shared" ref="AF574:AG574" si="1633">IF($M$18&gt;($M$3-$M$5)/-($G$3-$G$5),"",IF(AE574="","",$P$21))</f>
        <v>18000</v>
      </c>
      <c r="AG574" s="61">
        <f t="shared" si="1633"/>
        <v>18000</v>
      </c>
    </row>
    <row r="575" spans="1:33" x14ac:dyDescent="0.55000000000000004">
      <c r="A575" s="11"/>
      <c r="B575" s="11"/>
      <c r="C575" s="11"/>
      <c r="D575" s="11"/>
      <c r="E575" s="11"/>
      <c r="F575" s="11"/>
      <c r="G575" s="11"/>
      <c r="H575" s="11"/>
      <c r="I575" s="11"/>
      <c r="J575" s="21"/>
      <c r="K575" s="21"/>
      <c r="L575" s="57"/>
      <c r="M575" s="57"/>
      <c r="N575" s="63"/>
      <c r="O575" s="57"/>
      <c r="P575" s="57"/>
      <c r="Q575" s="58"/>
      <c r="R575" s="57"/>
      <c r="S575" s="57"/>
      <c r="T575" s="11"/>
      <c r="U575" s="11"/>
      <c r="V575" s="11"/>
      <c r="W575" s="11"/>
      <c r="X575" s="11"/>
      <c r="Y575" s="11"/>
      <c r="Z575" s="11"/>
      <c r="AA575" s="11"/>
      <c r="AB575" s="11"/>
      <c r="AC575" s="60">
        <f>IF($M$18&gt;($M$3-$M$5)/-($G$3-$G$5),AC574+($M$18-($M$3-$M$5)/-($G$3-$G$5))/342,IFERROR(IF(AC574+((($M$3-$M$5)/($G$3-$G$5)*-1)-$M$18)/343&gt;($M$3-$M$5)/-($G$3-$G$5),MAX($AC$31:AC574),AC574+((($M$3-$M$5)/($G$3-$G$5)*-1))/343),MAX($AC$31:AC574)))</f>
        <v>14.403453689168009</v>
      </c>
      <c r="AD575" s="61">
        <f t="shared" ref="AD575" si="1634">IF(AC575="","",AC575*$G$5+$M$5)</f>
        <v>53227.629513344073</v>
      </c>
      <c r="AE575" s="60">
        <f>IF($M$18&gt;($M$3-$M$5)/-($G$3-$G$5),"",IFERROR(IF(AE574+(($M$3-$M$5)/($G$3-$G$5)*-1)/343&gt;$AC$24,MAX($AE$31:AE574),AE574+((($M$3-$M$5)/($G$3-$G$5)*-1))/343),MAX($AE$31:AE574)))</f>
        <v>9.9811616954474509</v>
      </c>
      <c r="AF575" s="61">
        <f t="shared" si="1556"/>
        <v>17849.293563579602</v>
      </c>
      <c r="AG575" s="61">
        <f t="shared" ref="AG575" si="1635">IF($M$18&gt;($M$3-$M$5)/-($G$3-$G$5),"",IF(AE575="","",AE575*$G$3+$M$3))</f>
        <v>75094.191522762747</v>
      </c>
    </row>
    <row r="576" spans="1:33" x14ac:dyDescent="0.55000000000000004">
      <c r="A576" s="11"/>
      <c r="B576" s="11"/>
      <c r="C576" s="11"/>
      <c r="D576" s="11"/>
      <c r="E576" s="11"/>
      <c r="F576" s="11"/>
      <c r="G576" s="11"/>
      <c r="H576" s="11"/>
      <c r="I576" s="11"/>
      <c r="J576" s="21"/>
      <c r="K576" s="21"/>
      <c r="L576" s="57"/>
      <c r="M576" s="57"/>
      <c r="N576" s="63"/>
      <c r="O576" s="57"/>
      <c r="P576" s="57"/>
      <c r="Q576" s="58"/>
      <c r="R576" s="57"/>
      <c r="S576" s="57"/>
      <c r="T576" s="11"/>
      <c r="U576" s="11"/>
      <c r="V576" s="11"/>
      <c r="W576" s="11"/>
      <c r="X576" s="11"/>
      <c r="Y576" s="11"/>
      <c r="Z576" s="11"/>
      <c r="AA576" s="11"/>
      <c r="AB576" s="11"/>
      <c r="AC576" s="60">
        <f t="shared" ref="AC576" si="1636">IFERROR(AC575,"")</f>
        <v>14.403453689168009</v>
      </c>
      <c r="AD576" s="61">
        <f t="shared" ref="AD576" si="1637">IF(AC576="","",AC576*$G$3+$M$3)</f>
        <v>52982.731554159953</v>
      </c>
      <c r="AE576" s="60">
        <f t="shared" ref="AE576" si="1638">IFERROR(AE575,"")</f>
        <v>9.9811616954474509</v>
      </c>
      <c r="AF576" s="61">
        <f t="shared" ref="AF576:AG576" si="1639">IF($M$18&gt;($M$3-$M$5)/-($G$3-$G$5),"",IF(AE576="","",$P$21))</f>
        <v>18000</v>
      </c>
      <c r="AG576" s="61">
        <f t="shared" si="1639"/>
        <v>18000</v>
      </c>
    </row>
    <row r="577" spans="1:33" x14ac:dyDescent="0.55000000000000004">
      <c r="A577" s="11"/>
      <c r="B577" s="11"/>
      <c r="C577" s="11"/>
      <c r="D577" s="11"/>
      <c r="E577" s="11"/>
      <c r="F577" s="11"/>
      <c r="G577" s="11"/>
      <c r="H577" s="11"/>
      <c r="I577" s="11"/>
      <c r="J577" s="21"/>
      <c r="K577" s="21"/>
      <c r="L577" s="57"/>
      <c r="M577" s="57"/>
      <c r="N577" s="63"/>
      <c r="O577" s="57"/>
      <c r="P577" s="57"/>
      <c r="Q577" s="58"/>
      <c r="R577" s="57"/>
      <c r="S577" s="57"/>
      <c r="T577" s="11"/>
      <c r="U577" s="11"/>
      <c r="V577" s="11"/>
      <c r="W577" s="11"/>
      <c r="X577" s="11"/>
      <c r="Y577" s="11"/>
      <c r="Z577" s="11"/>
      <c r="AA577" s="11"/>
      <c r="AB577" s="11"/>
      <c r="AC577" s="60">
        <f>IF($M$18&gt;($M$3-$M$5)/-($G$3-$G$5),AC576+($M$18-($M$3-$M$5)/-($G$3-$G$5))/342,IFERROR(IF(AC576+((($M$3-$M$5)/($G$3-$G$5)*-1)-$M$18)/343&gt;($M$3-$M$5)/-($G$3-$G$5),MAX($AC$31:AC576),AC576+((($M$3-$M$5)/($G$3-$G$5)*-1))/343),MAX($AC$31:AC576)))</f>
        <v>14.403453689168009</v>
      </c>
      <c r="AD577" s="61">
        <f t="shared" ref="AD577" si="1640">IF(AC577="","",AC577*$G$5+$M$5)</f>
        <v>53227.629513344073</v>
      </c>
      <c r="AE577" s="60">
        <f>IF($M$18&gt;($M$3-$M$5)/-($G$3-$G$5),"",IFERROR(IF(AE576+(($M$3-$M$5)/($G$3-$G$5)*-1)/343&gt;$AC$24,MAX($AE$31:AE576),AE576+((($M$3-$M$5)/($G$3-$G$5)*-1))/343),MAX($AE$31:AE576)))</f>
        <v>9.9811616954474509</v>
      </c>
      <c r="AF577" s="61">
        <f t="shared" si="1556"/>
        <v>17849.293563579602</v>
      </c>
      <c r="AG577" s="61">
        <f t="shared" ref="AG577" si="1641">IF($M$18&gt;($M$3-$M$5)/-($G$3-$G$5),"",IF(AE577="","",AE577*$G$3+$M$3))</f>
        <v>75094.191522762747</v>
      </c>
    </row>
    <row r="578" spans="1:33" x14ac:dyDescent="0.55000000000000004">
      <c r="A578" s="11"/>
      <c r="B578" s="11"/>
      <c r="C578" s="11"/>
      <c r="D578" s="11"/>
      <c r="E578" s="11"/>
      <c r="F578" s="11"/>
      <c r="G578" s="11"/>
      <c r="H578" s="11"/>
      <c r="I578" s="11"/>
      <c r="J578" s="21"/>
      <c r="K578" s="21"/>
      <c r="L578" s="57"/>
      <c r="M578" s="57"/>
      <c r="N578" s="63"/>
      <c r="O578" s="57"/>
      <c r="P578" s="57"/>
      <c r="Q578" s="58"/>
      <c r="R578" s="57"/>
      <c r="S578" s="57"/>
      <c r="T578" s="11"/>
      <c r="U578" s="11"/>
      <c r="V578" s="11"/>
      <c r="W578" s="11"/>
      <c r="X578" s="11"/>
      <c r="Y578" s="11"/>
      <c r="Z578" s="11"/>
      <c r="AA578" s="11"/>
      <c r="AB578" s="11"/>
      <c r="AC578" s="60">
        <f t="shared" ref="AC578" si="1642">IFERROR(AC577,"")</f>
        <v>14.403453689168009</v>
      </c>
      <c r="AD578" s="61">
        <f t="shared" ref="AD578" si="1643">IF(AC578="","",AC578*$G$3+$M$3)</f>
        <v>52982.731554159953</v>
      </c>
      <c r="AE578" s="60">
        <f t="shared" ref="AE578" si="1644">IFERROR(AE577,"")</f>
        <v>9.9811616954474509</v>
      </c>
      <c r="AF578" s="61">
        <f t="shared" ref="AF578:AG578" si="1645">IF($M$18&gt;($M$3-$M$5)/-($G$3-$G$5),"",IF(AE578="","",$P$21))</f>
        <v>18000</v>
      </c>
      <c r="AG578" s="61">
        <f t="shared" si="1645"/>
        <v>18000</v>
      </c>
    </row>
    <row r="579" spans="1:33" x14ac:dyDescent="0.55000000000000004">
      <c r="A579" s="11"/>
      <c r="B579" s="11"/>
      <c r="C579" s="11"/>
      <c r="D579" s="11"/>
      <c r="E579" s="11"/>
      <c r="F579" s="11"/>
      <c r="G579" s="11"/>
      <c r="H579" s="11"/>
      <c r="I579" s="11"/>
      <c r="J579" s="21"/>
      <c r="K579" s="21"/>
      <c r="L579" s="57"/>
      <c r="M579" s="57"/>
      <c r="N579" s="63"/>
      <c r="O579" s="57"/>
      <c r="P579" s="57"/>
      <c r="Q579" s="58"/>
      <c r="R579" s="57"/>
      <c r="S579" s="57"/>
      <c r="T579" s="11"/>
      <c r="U579" s="11"/>
      <c r="V579" s="11"/>
      <c r="W579" s="11"/>
      <c r="X579" s="11"/>
      <c r="Y579" s="11"/>
      <c r="Z579" s="11"/>
      <c r="AA579" s="11"/>
      <c r="AB579" s="11"/>
      <c r="AC579" s="60">
        <f>IF($M$18&gt;($M$3-$M$5)/-($G$3-$G$5),AC578+($M$18-($M$3-$M$5)/-($G$3-$G$5))/342,IFERROR(IF(AC578+((($M$3-$M$5)/($G$3-$G$5)*-1)-$M$18)/343&gt;($M$3-$M$5)/-($G$3-$G$5),MAX($AC$31:AC578),AC578+((($M$3-$M$5)/($G$3-$G$5)*-1))/343),MAX($AC$31:AC578)))</f>
        <v>14.403453689168009</v>
      </c>
      <c r="AD579" s="61">
        <f t="shared" ref="AD579" si="1646">IF(AC579="","",AC579*$G$5+$M$5)</f>
        <v>53227.629513344073</v>
      </c>
      <c r="AE579" s="60">
        <f>IF($M$18&gt;($M$3-$M$5)/-($G$3-$G$5),"",IFERROR(IF(AE578+(($M$3-$M$5)/($G$3-$G$5)*-1)/343&gt;$AC$24,MAX($AE$31:AE578),AE578+((($M$3-$M$5)/($G$3-$G$5)*-1))/343),MAX($AE$31:AE578)))</f>
        <v>9.9811616954474509</v>
      </c>
      <c r="AF579" s="61">
        <f t="shared" si="1556"/>
        <v>17849.293563579602</v>
      </c>
      <c r="AG579" s="61">
        <f t="shared" ref="AG579" si="1647">IF($M$18&gt;($M$3-$M$5)/-($G$3-$G$5),"",IF(AE579="","",AE579*$G$3+$M$3))</f>
        <v>75094.191522762747</v>
      </c>
    </row>
    <row r="580" spans="1:33" x14ac:dyDescent="0.55000000000000004">
      <c r="A580" s="11"/>
      <c r="B580" s="11"/>
      <c r="C580" s="11"/>
      <c r="D580" s="11"/>
      <c r="E580" s="11"/>
      <c r="F580" s="11"/>
      <c r="G580" s="11"/>
      <c r="H580" s="11"/>
      <c r="I580" s="11"/>
      <c r="J580" s="21"/>
      <c r="K580" s="21"/>
      <c r="L580" s="57"/>
      <c r="M580" s="57"/>
      <c r="N580" s="63"/>
      <c r="O580" s="57"/>
      <c r="P580" s="57"/>
      <c r="Q580" s="58"/>
      <c r="R580" s="57"/>
      <c r="S580" s="57"/>
      <c r="T580" s="11"/>
      <c r="U580" s="11"/>
      <c r="V580" s="11"/>
      <c r="W580" s="11"/>
      <c r="X580" s="11"/>
      <c r="Y580" s="11"/>
      <c r="Z580" s="11"/>
      <c r="AA580" s="11"/>
      <c r="AB580" s="11"/>
      <c r="AC580" s="60">
        <f t="shared" ref="AC580" si="1648">IFERROR(AC579,"")</f>
        <v>14.403453689168009</v>
      </c>
      <c r="AD580" s="61">
        <f t="shared" ref="AD580" si="1649">IF(AC580="","",AC580*$G$3+$M$3)</f>
        <v>52982.731554159953</v>
      </c>
      <c r="AE580" s="60">
        <f t="shared" ref="AE580" si="1650">IFERROR(AE579,"")</f>
        <v>9.9811616954474509</v>
      </c>
      <c r="AF580" s="61">
        <f t="shared" ref="AF580:AG580" si="1651">IF($M$18&gt;($M$3-$M$5)/-($G$3-$G$5),"",IF(AE580="","",$P$21))</f>
        <v>18000</v>
      </c>
      <c r="AG580" s="61">
        <f t="shared" si="1651"/>
        <v>18000</v>
      </c>
    </row>
    <row r="581" spans="1:33" x14ac:dyDescent="0.55000000000000004">
      <c r="A581" s="11"/>
      <c r="B581" s="11"/>
      <c r="C581" s="11"/>
      <c r="D581" s="11"/>
      <c r="E581" s="11"/>
      <c r="F581" s="11"/>
      <c r="G581" s="11"/>
      <c r="H581" s="11"/>
      <c r="I581" s="11"/>
      <c r="J581" s="21"/>
      <c r="K581" s="21"/>
      <c r="L581" s="57"/>
      <c r="M581" s="57"/>
      <c r="N581" s="63"/>
      <c r="O581" s="57"/>
      <c r="P581" s="57"/>
      <c r="Q581" s="58"/>
      <c r="R581" s="57"/>
      <c r="S581" s="57"/>
      <c r="T581" s="11"/>
      <c r="U581" s="11"/>
      <c r="V581" s="11"/>
      <c r="W581" s="11"/>
      <c r="X581" s="11"/>
      <c r="Y581" s="11"/>
      <c r="Z581" s="11"/>
      <c r="AA581" s="11"/>
      <c r="AB581" s="11"/>
      <c r="AC581" s="60">
        <f>IF($M$18&gt;($M$3-$M$5)/-($G$3-$G$5),AC580+($M$18-($M$3-$M$5)/-($G$3-$G$5))/342,IFERROR(IF(AC580+((($M$3-$M$5)/($G$3-$G$5)*-1)-$M$18)/343&gt;($M$3-$M$5)/-($G$3-$G$5),MAX($AC$31:AC580),AC580+((($M$3-$M$5)/($G$3-$G$5)*-1))/343),MAX($AC$31:AC580)))</f>
        <v>14.403453689168009</v>
      </c>
      <c r="AD581" s="61">
        <f t="shared" ref="AD581" si="1652">IF(AC581="","",AC581*$G$5+$M$5)</f>
        <v>53227.629513344073</v>
      </c>
      <c r="AE581" s="60">
        <f>IF($M$18&gt;($M$3-$M$5)/-($G$3-$G$5),"",IFERROR(IF(AE580+(($M$3-$M$5)/($G$3-$G$5)*-1)/343&gt;$AC$24,MAX($AE$31:AE580),AE580+((($M$3-$M$5)/($G$3-$G$5)*-1))/343),MAX($AE$31:AE580)))</f>
        <v>9.9811616954474509</v>
      </c>
      <c r="AF581" s="61">
        <f t="shared" si="1556"/>
        <v>17849.293563579602</v>
      </c>
      <c r="AG581" s="61">
        <f t="shared" ref="AG581" si="1653">IF($M$18&gt;($M$3-$M$5)/-($G$3-$G$5),"",IF(AE581="","",AE581*$G$3+$M$3))</f>
        <v>75094.191522762747</v>
      </c>
    </row>
    <row r="582" spans="1:33" x14ac:dyDescent="0.55000000000000004">
      <c r="A582" s="11"/>
      <c r="B582" s="11"/>
      <c r="C582" s="11"/>
      <c r="D582" s="11"/>
      <c r="E582" s="11"/>
      <c r="F582" s="11"/>
      <c r="G582" s="11"/>
      <c r="H582" s="11"/>
      <c r="I582" s="11"/>
      <c r="J582" s="21"/>
      <c r="K582" s="21"/>
      <c r="L582" s="57"/>
      <c r="M582" s="57"/>
      <c r="N582" s="63"/>
      <c r="O582" s="57"/>
      <c r="P582" s="57"/>
      <c r="Q582" s="58"/>
      <c r="R582" s="57"/>
      <c r="S582" s="57"/>
      <c r="T582" s="11"/>
      <c r="U582" s="11"/>
      <c r="V582" s="11"/>
      <c r="W582" s="11"/>
      <c r="X582" s="11"/>
      <c r="Y582" s="11"/>
      <c r="Z582" s="11"/>
      <c r="AA582" s="11"/>
      <c r="AB582" s="11"/>
      <c r="AC582" s="60">
        <f t="shared" ref="AC582" si="1654">IFERROR(AC581,"")</f>
        <v>14.403453689168009</v>
      </c>
      <c r="AD582" s="61">
        <f t="shared" ref="AD582" si="1655">IF(AC582="","",AC582*$G$3+$M$3)</f>
        <v>52982.731554159953</v>
      </c>
      <c r="AE582" s="60">
        <f t="shared" ref="AE582" si="1656">IFERROR(AE581,"")</f>
        <v>9.9811616954474509</v>
      </c>
      <c r="AF582" s="61">
        <f t="shared" ref="AF582:AG582" si="1657">IF($M$18&gt;($M$3-$M$5)/-($G$3-$G$5),"",IF(AE582="","",$P$21))</f>
        <v>18000</v>
      </c>
      <c r="AG582" s="61">
        <f t="shared" si="1657"/>
        <v>18000</v>
      </c>
    </row>
    <row r="583" spans="1:33" x14ac:dyDescent="0.55000000000000004">
      <c r="A583" s="11"/>
      <c r="B583" s="11"/>
      <c r="C583" s="11"/>
      <c r="D583" s="11"/>
      <c r="E583" s="11"/>
      <c r="F583" s="11"/>
      <c r="G583" s="11"/>
      <c r="H583" s="11"/>
      <c r="I583" s="11"/>
      <c r="J583" s="21"/>
      <c r="K583" s="21"/>
      <c r="L583" s="57"/>
      <c r="M583" s="57"/>
      <c r="N583" s="63"/>
      <c r="O583" s="57"/>
      <c r="P583" s="57"/>
      <c r="Q583" s="58"/>
      <c r="R583" s="57"/>
      <c r="S583" s="57"/>
      <c r="T583" s="11"/>
      <c r="U583" s="11"/>
      <c r="V583" s="11"/>
      <c r="W583" s="11"/>
      <c r="X583" s="11"/>
      <c r="Y583" s="11"/>
      <c r="Z583" s="11"/>
      <c r="AA583" s="11"/>
      <c r="AB583" s="11"/>
      <c r="AC583" s="60">
        <f>IF($M$18&gt;($M$3-$M$5)/-($G$3-$G$5),AC582+($M$18-($M$3-$M$5)/-($G$3-$G$5))/342,IFERROR(IF(AC582+((($M$3-$M$5)/($G$3-$G$5)*-1)-$M$18)/343&gt;($M$3-$M$5)/-($G$3-$G$5),MAX($AC$31:AC582),AC582+((($M$3-$M$5)/($G$3-$G$5)*-1))/343),MAX($AC$31:AC582)))</f>
        <v>14.403453689168009</v>
      </c>
      <c r="AD583" s="61">
        <f t="shared" ref="AD583" si="1658">IF(AC583="","",AC583*$G$5+$M$5)</f>
        <v>53227.629513344073</v>
      </c>
      <c r="AE583" s="60">
        <f>IF($M$18&gt;($M$3-$M$5)/-($G$3-$G$5),"",IFERROR(IF(AE582+(($M$3-$M$5)/($G$3-$G$5)*-1)/343&gt;$AC$24,MAX($AE$31:AE582),AE582+((($M$3-$M$5)/($G$3-$G$5)*-1))/343),MAX($AE$31:AE582)))</f>
        <v>9.9811616954474509</v>
      </c>
      <c r="AF583" s="61">
        <f t="shared" si="1556"/>
        <v>17849.293563579602</v>
      </c>
      <c r="AG583" s="61">
        <f t="shared" ref="AG583" si="1659">IF($M$18&gt;($M$3-$M$5)/-($G$3-$G$5),"",IF(AE583="","",AE583*$G$3+$M$3))</f>
        <v>75094.191522762747</v>
      </c>
    </row>
    <row r="584" spans="1:33" x14ac:dyDescent="0.55000000000000004">
      <c r="A584" s="11"/>
      <c r="B584" s="11"/>
      <c r="C584" s="11"/>
      <c r="D584" s="11"/>
      <c r="E584" s="11"/>
      <c r="F584" s="11"/>
      <c r="G584" s="11"/>
      <c r="H584" s="11"/>
      <c r="I584" s="11"/>
      <c r="J584" s="21"/>
      <c r="K584" s="21"/>
      <c r="L584" s="57"/>
      <c r="M584" s="57"/>
      <c r="N584" s="63"/>
      <c r="O584" s="57"/>
      <c r="P584" s="57"/>
      <c r="Q584" s="58"/>
      <c r="R584" s="57"/>
      <c r="S584" s="57"/>
      <c r="T584" s="11"/>
      <c r="U584" s="11"/>
      <c r="V584" s="11"/>
      <c r="W584" s="11"/>
      <c r="X584" s="11"/>
      <c r="Y584" s="11"/>
      <c r="Z584" s="11"/>
      <c r="AA584" s="11"/>
      <c r="AB584" s="11"/>
      <c r="AC584" s="60">
        <f t="shared" ref="AC584" si="1660">IFERROR(AC583,"")</f>
        <v>14.403453689168009</v>
      </c>
      <c r="AD584" s="61">
        <f t="shared" ref="AD584" si="1661">IF(AC584="","",AC584*$G$3+$M$3)</f>
        <v>52982.731554159953</v>
      </c>
      <c r="AE584" s="60">
        <f t="shared" ref="AE584" si="1662">IFERROR(AE583,"")</f>
        <v>9.9811616954474509</v>
      </c>
      <c r="AF584" s="61">
        <f t="shared" ref="AF584:AG584" si="1663">IF($M$18&gt;($M$3-$M$5)/-($G$3-$G$5),"",IF(AE584="","",$P$21))</f>
        <v>18000</v>
      </c>
      <c r="AG584" s="61">
        <f t="shared" si="1663"/>
        <v>18000</v>
      </c>
    </row>
    <row r="585" spans="1:33" x14ac:dyDescent="0.55000000000000004">
      <c r="A585" s="11"/>
      <c r="B585" s="11"/>
      <c r="C585" s="11"/>
      <c r="D585" s="11"/>
      <c r="E585" s="11"/>
      <c r="F585" s="11"/>
      <c r="G585" s="11"/>
      <c r="H585" s="11"/>
      <c r="I585" s="11"/>
      <c r="J585" s="21"/>
      <c r="K585" s="21"/>
      <c r="L585" s="57"/>
      <c r="M585" s="57"/>
      <c r="N585" s="63"/>
      <c r="O585" s="57"/>
      <c r="P585" s="57"/>
      <c r="Q585" s="58"/>
      <c r="R585" s="57"/>
      <c r="S585" s="57"/>
      <c r="T585" s="11"/>
      <c r="U585" s="11"/>
      <c r="V585" s="11"/>
      <c r="W585" s="11"/>
      <c r="X585" s="11"/>
      <c r="Y585" s="11"/>
      <c r="Z585" s="11"/>
      <c r="AA585" s="11"/>
      <c r="AB585" s="11"/>
      <c r="AC585" s="60">
        <f>IF($M$18&gt;($M$3-$M$5)/-($G$3-$G$5),AC584+($M$18-($M$3-$M$5)/-($G$3-$G$5))/342,IFERROR(IF(AC584+((($M$3-$M$5)/($G$3-$G$5)*-1)-$M$18)/343&gt;($M$3-$M$5)/-($G$3-$G$5),MAX($AC$31:AC584),AC584+((($M$3-$M$5)/($G$3-$G$5)*-1))/343),MAX($AC$31:AC584)))</f>
        <v>14.403453689168009</v>
      </c>
      <c r="AD585" s="61">
        <f t="shared" ref="AD585" si="1664">IF(AC585="","",AC585*$G$5+$M$5)</f>
        <v>53227.629513344073</v>
      </c>
      <c r="AE585" s="60">
        <f>IF($M$18&gt;($M$3-$M$5)/-($G$3-$G$5),"",IFERROR(IF(AE584+(($M$3-$M$5)/($G$3-$G$5)*-1)/343&gt;$AC$24,MAX($AE$31:AE584),AE584+((($M$3-$M$5)/($G$3-$G$5)*-1))/343),MAX($AE$31:AE584)))</f>
        <v>9.9811616954474509</v>
      </c>
      <c r="AF585" s="61">
        <f t="shared" si="1556"/>
        <v>17849.293563579602</v>
      </c>
      <c r="AG585" s="61">
        <f t="shared" ref="AG585" si="1665">IF($M$18&gt;($M$3-$M$5)/-($G$3-$G$5),"",IF(AE585="","",AE585*$G$3+$M$3))</f>
        <v>75094.191522762747</v>
      </c>
    </row>
    <row r="586" spans="1:33" x14ac:dyDescent="0.55000000000000004">
      <c r="A586" s="11"/>
      <c r="B586" s="11"/>
      <c r="C586" s="11"/>
      <c r="D586" s="11"/>
      <c r="E586" s="11"/>
      <c r="F586" s="11"/>
      <c r="G586" s="11"/>
      <c r="H586" s="11"/>
      <c r="I586" s="11"/>
      <c r="J586" s="21"/>
      <c r="K586" s="21"/>
      <c r="L586" s="57"/>
      <c r="M586" s="57"/>
      <c r="N586" s="63"/>
      <c r="O586" s="57"/>
      <c r="P586" s="57"/>
      <c r="Q586" s="58"/>
      <c r="R586" s="57"/>
      <c r="S586" s="57"/>
      <c r="T586" s="11"/>
      <c r="U586" s="11"/>
      <c r="V586" s="11"/>
      <c r="W586" s="11"/>
      <c r="X586" s="11"/>
      <c r="Y586" s="11"/>
      <c r="Z586" s="11"/>
      <c r="AA586" s="11"/>
      <c r="AB586" s="11"/>
      <c r="AC586" s="60">
        <f t="shared" ref="AC586" si="1666">IFERROR(AC585,"")</f>
        <v>14.403453689168009</v>
      </c>
      <c r="AD586" s="61">
        <f t="shared" ref="AD586" si="1667">IF(AC586="","",AC586*$G$3+$M$3)</f>
        <v>52982.731554159953</v>
      </c>
      <c r="AE586" s="60">
        <f t="shared" ref="AE586" si="1668">IFERROR(AE585,"")</f>
        <v>9.9811616954474509</v>
      </c>
      <c r="AF586" s="61">
        <f t="shared" ref="AF586:AG586" si="1669">IF($M$18&gt;($M$3-$M$5)/-($G$3-$G$5),"",IF(AE586="","",$P$21))</f>
        <v>18000</v>
      </c>
      <c r="AG586" s="61">
        <f t="shared" si="1669"/>
        <v>18000</v>
      </c>
    </row>
    <row r="587" spans="1:33" x14ac:dyDescent="0.55000000000000004">
      <c r="A587" s="11"/>
      <c r="B587" s="11"/>
      <c r="C587" s="11"/>
      <c r="D587" s="11"/>
      <c r="E587" s="11"/>
      <c r="F587" s="11"/>
      <c r="G587" s="11"/>
      <c r="H587" s="11"/>
      <c r="I587" s="11"/>
      <c r="J587" s="21"/>
      <c r="K587" s="21"/>
      <c r="L587" s="57"/>
      <c r="M587" s="57"/>
      <c r="N587" s="63"/>
      <c r="O587" s="57"/>
      <c r="P587" s="57"/>
      <c r="Q587" s="58"/>
      <c r="R587" s="57"/>
      <c r="S587" s="57"/>
      <c r="T587" s="11"/>
      <c r="U587" s="11"/>
      <c r="V587" s="11"/>
      <c r="W587" s="11"/>
      <c r="X587" s="11"/>
      <c r="Y587" s="11"/>
      <c r="Z587" s="11"/>
      <c r="AA587" s="11"/>
      <c r="AB587" s="11"/>
      <c r="AC587" s="60">
        <f>IF($M$18&gt;($M$3-$M$5)/-($G$3-$G$5),AC586+($M$18-($M$3-$M$5)/-($G$3-$G$5))/342,IFERROR(IF(AC586+((($M$3-$M$5)/($G$3-$G$5)*-1)-$M$18)/343&gt;($M$3-$M$5)/-($G$3-$G$5),MAX($AC$31:AC586),AC586+((($M$3-$M$5)/($G$3-$G$5)*-1))/343),MAX($AC$31:AC586)))</f>
        <v>14.403453689168009</v>
      </c>
      <c r="AD587" s="61">
        <f t="shared" ref="AD587" si="1670">IF(AC587="","",AC587*$G$5+$M$5)</f>
        <v>53227.629513344073</v>
      </c>
      <c r="AE587" s="60">
        <f>IF($M$18&gt;($M$3-$M$5)/-($G$3-$G$5),"",IFERROR(IF(AE586+(($M$3-$M$5)/($G$3-$G$5)*-1)/343&gt;$AC$24,MAX($AE$31:AE586),AE586+((($M$3-$M$5)/($G$3-$G$5)*-1))/343),MAX($AE$31:AE586)))</f>
        <v>9.9811616954474509</v>
      </c>
      <c r="AF587" s="61">
        <f t="shared" si="1556"/>
        <v>17849.293563579602</v>
      </c>
      <c r="AG587" s="61">
        <f t="shared" ref="AG587" si="1671">IF($M$18&gt;($M$3-$M$5)/-($G$3-$G$5),"",IF(AE587="","",AE587*$G$3+$M$3))</f>
        <v>75094.191522762747</v>
      </c>
    </row>
    <row r="588" spans="1:33" x14ac:dyDescent="0.55000000000000004">
      <c r="A588" s="11"/>
      <c r="B588" s="11"/>
      <c r="C588" s="11"/>
      <c r="D588" s="11"/>
      <c r="E588" s="11"/>
      <c r="F588" s="11"/>
      <c r="G588" s="11"/>
      <c r="H588" s="11"/>
      <c r="I588" s="11"/>
      <c r="J588" s="21"/>
      <c r="K588" s="21"/>
      <c r="L588" s="57"/>
      <c r="M588" s="57"/>
      <c r="N588" s="63"/>
      <c r="O588" s="57"/>
      <c r="P588" s="57"/>
      <c r="Q588" s="58"/>
      <c r="R588" s="57"/>
      <c r="S588" s="57"/>
      <c r="T588" s="11"/>
      <c r="U588" s="11"/>
      <c r="V588" s="11"/>
      <c r="W588" s="11"/>
      <c r="X588" s="11"/>
      <c r="Y588" s="11"/>
      <c r="Z588" s="11"/>
      <c r="AA588" s="11"/>
      <c r="AB588" s="11"/>
      <c r="AC588" s="60">
        <f t="shared" ref="AC588" si="1672">IFERROR(AC587,"")</f>
        <v>14.403453689168009</v>
      </c>
      <c r="AD588" s="61">
        <f t="shared" ref="AD588" si="1673">IF(AC588="","",AC588*$G$3+$M$3)</f>
        <v>52982.731554159953</v>
      </c>
      <c r="AE588" s="60">
        <f t="shared" ref="AE588" si="1674">IFERROR(AE587,"")</f>
        <v>9.9811616954474509</v>
      </c>
      <c r="AF588" s="61">
        <f t="shared" ref="AF588:AG588" si="1675">IF($M$18&gt;($M$3-$M$5)/-($G$3-$G$5),"",IF(AE588="","",$P$21))</f>
        <v>18000</v>
      </c>
      <c r="AG588" s="61">
        <f t="shared" si="1675"/>
        <v>18000</v>
      </c>
    </row>
    <row r="589" spans="1:33" x14ac:dyDescent="0.55000000000000004">
      <c r="A589" s="11"/>
      <c r="B589" s="11"/>
      <c r="C589" s="11"/>
      <c r="D589" s="11"/>
      <c r="E589" s="11"/>
      <c r="F589" s="11"/>
      <c r="G589" s="11"/>
      <c r="H589" s="11"/>
      <c r="I589" s="11"/>
      <c r="J589" s="21"/>
      <c r="K589" s="21"/>
      <c r="L589" s="57"/>
      <c r="M589" s="57"/>
      <c r="N589" s="63"/>
      <c r="O589" s="57"/>
      <c r="P589" s="57"/>
      <c r="Q589" s="58"/>
      <c r="R589" s="57"/>
      <c r="S589" s="57"/>
      <c r="T589" s="11"/>
      <c r="U589" s="11"/>
      <c r="V589" s="11"/>
      <c r="W589" s="11"/>
      <c r="X589" s="11"/>
      <c r="Y589" s="11"/>
      <c r="Z589" s="11"/>
      <c r="AA589" s="11"/>
      <c r="AB589" s="11"/>
      <c r="AC589" s="60">
        <f>IF($M$18&gt;($M$3-$M$5)/-($G$3-$G$5),AC588+($M$18-($M$3-$M$5)/-($G$3-$G$5))/342,IFERROR(IF(AC588+((($M$3-$M$5)/($G$3-$G$5)*-1)-$M$18)/343&gt;($M$3-$M$5)/-($G$3-$G$5),MAX($AC$31:AC588),AC588+((($M$3-$M$5)/($G$3-$G$5)*-1))/343),MAX($AC$31:AC588)))</f>
        <v>14.403453689168009</v>
      </c>
      <c r="AD589" s="61">
        <f t="shared" ref="AD589" si="1676">IF(AC589="","",AC589*$G$5+$M$5)</f>
        <v>53227.629513344073</v>
      </c>
      <c r="AE589" s="60">
        <f>IF($M$18&gt;($M$3-$M$5)/-($G$3-$G$5),"",IFERROR(IF(AE588+(($M$3-$M$5)/($G$3-$G$5)*-1)/343&gt;$AC$24,MAX($AE$31:AE588),AE588+((($M$3-$M$5)/($G$3-$G$5)*-1))/343),MAX($AE$31:AE588)))</f>
        <v>9.9811616954474509</v>
      </c>
      <c r="AF589" s="61">
        <f t="shared" si="1556"/>
        <v>17849.293563579602</v>
      </c>
      <c r="AG589" s="61">
        <f t="shared" ref="AG589" si="1677">IF($M$18&gt;($M$3-$M$5)/-($G$3-$G$5),"",IF(AE589="","",AE589*$G$3+$M$3))</f>
        <v>75094.191522762747</v>
      </c>
    </row>
    <row r="590" spans="1:33" x14ac:dyDescent="0.55000000000000004">
      <c r="A590" s="11"/>
      <c r="B590" s="11"/>
      <c r="C590" s="11"/>
      <c r="D590" s="11"/>
      <c r="E590" s="11"/>
      <c r="F590" s="11"/>
      <c r="G590" s="11"/>
      <c r="H590" s="11"/>
      <c r="I590" s="11"/>
      <c r="J590" s="21"/>
      <c r="K590" s="21"/>
      <c r="L590" s="57"/>
      <c r="M590" s="57"/>
      <c r="N590" s="63"/>
      <c r="O590" s="57"/>
      <c r="P590" s="57"/>
      <c r="Q590" s="58"/>
      <c r="R590" s="57"/>
      <c r="S590" s="57"/>
      <c r="T590" s="11"/>
      <c r="U590" s="11"/>
      <c r="V590" s="11"/>
      <c r="W590" s="11"/>
      <c r="X590" s="11"/>
      <c r="Y590" s="11"/>
      <c r="Z590" s="11"/>
      <c r="AA590" s="11"/>
      <c r="AB590" s="11"/>
      <c r="AC590" s="60">
        <f t="shared" ref="AC590" si="1678">IFERROR(AC589,"")</f>
        <v>14.403453689168009</v>
      </c>
      <c r="AD590" s="61">
        <f t="shared" ref="AD590" si="1679">IF(AC590="","",AC590*$G$3+$M$3)</f>
        <v>52982.731554159953</v>
      </c>
      <c r="AE590" s="60">
        <f t="shared" ref="AE590" si="1680">IFERROR(AE589,"")</f>
        <v>9.9811616954474509</v>
      </c>
      <c r="AF590" s="61">
        <f t="shared" ref="AF590:AG590" si="1681">IF($M$18&gt;($M$3-$M$5)/-($G$3-$G$5),"",IF(AE590="","",$P$21))</f>
        <v>18000</v>
      </c>
      <c r="AG590" s="61">
        <f t="shared" si="1681"/>
        <v>18000</v>
      </c>
    </row>
    <row r="591" spans="1:33" x14ac:dyDescent="0.55000000000000004">
      <c r="A591" s="11"/>
      <c r="B591" s="11"/>
      <c r="C591" s="11"/>
      <c r="D591" s="11"/>
      <c r="E591" s="11"/>
      <c r="F591" s="11"/>
      <c r="G591" s="11"/>
      <c r="H591" s="11"/>
      <c r="I591" s="11"/>
      <c r="J591" s="21"/>
      <c r="K591" s="21"/>
      <c r="L591" s="57"/>
      <c r="M591" s="57"/>
      <c r="N591" s="63"/>
      <c r="O591" s="57"/>
      <c r="P591" s="57"/>
      <c r="Q591" s="58"/>
      <c r="R591" s="57"/>
      <c r="S591" s="57"/>
      <c r="T591" s="11"/>
      <c r="U591" s="11"/>
      <c r="V591" s="11"/>
      <c r="W591" s="11"/>
      <c r="X591" s="11"/>
      <c r="Y591" s="11"/>
      <c r="Z591" s="11"/>
      <c r="AA591" s="11"/>
      <c r="AB591" s="11"/>
      <c r="AC591" s="60">
        <f>IF($M$18&gt;($M$3-$M$5)/-($G$3-$G$5),AC590+($M$18-($M$3-$M$5)/-($G$3-$G$5))/342,IFERROR(IF(AC590+((($M$3-$M$5)/($G$3-$G$5)*-1)-$M$18)/343&gt;($M$3-$M$5)/-($G$3-$G$5),MAX($AC$31:AC590),AC590+((($M$3-$M$5)/($G$3-$G$5)*-1))/343),MAX($AC$31:AC590)))</f>
        <v>14.403453689168009</v>
      </c>
      <c r="AD591" s="61">
        <f t="shared" ref="AD591" si="1682">IF(AC591="","",AC591*$G$5+$M$5)</f>
        <v>53227.629513344073</v>
      </c>
      <c r="AE591" s="60">
        <f>IF($M$18&gt;($M$3-$M$5)/-($G$3-$G$5),"",IFERROR(IF(AE590+(($M$3-$M$5)/($G$3-$G$5)*-1)/343&gt;$AC$24,MAX($AE$31:AE590),AE590+((($M$3-$M$5)/($G$3-$G$5)*-1))/343),MAX($AE$31:AE590)))</f>
        <v>9.9811616954474509</v>
      </c>
      <c r="AF591" s="61">
        <f t="shared" si="1556"/>
        <v>17849.293563579602</v>
      </c>
      <c r="AG591" s="61">
        <f t="shared" ref="AG591" si="1683">IF($M$18&gt;($M$3-$M$5)/-($G$3-$G$5),"",IF(AE591="","",AE591*$G$3+$M$3))</f>
        <v>75094.191522762747</v>
      </c>
    </row>
    <row r="592" spans="1:33" x14ac:dyDescent="0.55000000000000004">
      <c r="A592" s="11"/>
      <c r="B592" s="11"/>
      <c r="C592" s="11"/>
      <c r="D592" s="11"/>
      <c r="E592" s="11"/>
      <c r="F592" s="11"/>
      <c r="G592" s="11"/>
      <c r="H592" s="11"/>
      <c r="I592" s="11"/>
      <c r="J592" s="21"/>
      <c r="K592" s="21"/>
      <c r="L592" s="57"/>
      <c r="M592" s="57"/>
      <c r="N592" s="63"/>
      <c r="O592" s="57"/>
      <c r="P592" s="57"/>
      <c r="Q592" s="58"/>
      <c r="R592" s="57"/>
      <c r="S592" s="57"/>
      <c r="T592" s="11"/>
      <c r="U592" s="11"/>
      <c r="V592" s="11"/>
      <c r="W592" s="11"/>
      <c r="X592" s="11"/>
      <c r="Y592" s="11"/>
      <c r="Z592" s="11"/>
      <c r="AA592" s="11"/>
      <c r="AB592" s="11"/>
      <c r="AC592" s="60">
        <f t="shared" ref="AC592" si="1684">IFERROR(AC591,"")</f>
        <v>14.403453689168009</v>
      </c>
      <c r="AD592" s="61">
        <f t="shared" ref="AD592" si="1685">IF(AC592="","",AC592*$G$3+$M$3)</f>
        <v>52982.731554159953</v>
      </c>
      <c r="AE592" s="60">
        <f t="shared" ref="AE592" si="1686">IFERROR(AE591,"")</f>
        <v>9.9811616954474509</v>
      </c>
      <c r="AF592" s="61">
        <f t="shared" ref="AF592:AG592" si="1687">IF($M$18&gt;($M$3-$M$5)/-($G$3-$G$5),"",IF(AE592="","",$P$21))</f>
        <v>18000</v>
      </c>
      <c r="AG592" s="61">
        <f t="shared" si="1687"/>
        <v>18000</v>
      </c>
    </row>
    <row r="593" spans="1:33" x14ac:dyDescent="0.55000000000000004">
      <c r="A593" s="11"/>
      <c r="B593" s="11"/>
      <c r="C593" s="11"/>
      <c r="D593" s="11"/>
      <c r="E593" s="11"/>
      <c r="F593" s="11"/>
      <c r="G593" s="11"/>
      <c r="H593" s="11"/>
      <c r="I593" s="11"/>
      <c r="J593" s="21"/>
      <c r="K593" s="21"/>
      <c r="L593" s="57"/>
      <c r="M593" s="57"/>
      <c r="N593" s="63"/>
      <c r="O593" s="57"/>
      <c r="P593" s="57"/>
      <c r="Q593" s="58"/>
      <c r="R593" s="57"/>
      <c r="S593" s="57"/>
      <c r="T593" s="11"/>
      <c r="U593" s="11"/>
      <c r="V593" s="11"/>
      <c r="W593" s="11"/>
      <c r="X593" s="11"/>
      <c r="Y593" s="11"/>
      <c r="Z593" s="11"/>
      <c r="AA593" s="11"/>
      <c r="AB593" s="11"/>
      <c r="AC593" s="60">
        <f>IF($M$18&gt;($M$3-$M$5)/-($G$3-$G$5),AC592+($M$18-($M$3-$M$5)/-($G$3-$G$5))/342,IFERROR(IF(AC592+((($M$3-$M$5)/($G$3-$G$5)*-1)-$M$18)/343&gt;($M$3-$M$5)/-($G$3-$G$5),MAX($AC$31:AC592),AC592+((($M$3-$M$5)/($G$3-$G$5)*-1))/343),MAX($AC$31:AC592)))</f>
        <v>14.403453689168009</v>
      </c>
      <c r="AD593" s="61">
        <f t="shared" ref="AD593" si="1688">IF(AC593="","",AC593*$G$5+$M$5)</f>
        <v>53227.629513344073</v>
      </c>
      <c r="AE593" s="60">
        <f>IF($M$18&gt;($M$3-$M$5)/-($G$3-$G$5),"",IFERROR(IF(AE592+(($M$3-$M$5)/($G$3-$G$5)*-1)/343&gt;$AC$24,MAX($AE$31:AE592),AE592+((($M$3-$M$5)/($G$3-$G$5)*-1))/343),MAX($AE$31:AE592)))</f>
        <v>9.9811616954474509</v>
      </c>
      <c r="AF593" s="61">
        <f t="shared" si="1556"/>
        <v>17849.293563579602</v>
      </c>
      <c r="AG593" s="61">
        <f t="shared" ref="AG593" si="1689">IF($M$18&gt;($M$3-$M$5)/-($G$3-$G$5),"",IF(AE593="","",AE593*$G$3+$M$3))</f>
        <v>75094.191522762747</v>
      </c>
    </row>
    <row r="594" spans="1:33" x14ac:dyDescent="0.55000000000000004">
      <c r="A594" s="11"/>
      <c r="B594" s="11"/>
      <c r="C594" s="11"/>
      <c r="D594" s="11"/>
      <c r="E594" s="11"/>
      <c r="F594" s="11"/>
      <c r="G594" s="11"/>
      <c r="H594" s="11"/>
      <c r="I594" s="11"/>
      <c r="J594" s="21"/>
      <c r="K594" s="21"/>
      <c r="L594" s="57"/>
      <c r="M594" s="57"/>
      <c r="N594" s="63"/>
      <c r="O594" s="57"/>
      <c r="P594" s="57"/>
      <c r="Q594" s="58"/>
      <c r="R594" s="57"/>
      <c r="S594" s="57"/>
      <c r="T594" s="11"/>
      <c r="U594" s="11"/>
      <c r="V594" s="11"/>
      <c r="W594" s="11"/>
      <c r="X594" s="11"/>
      <c r="Y594" s="11"/>
      <c r="Z594" s="11"/>
      <c r="AA594" s="11"/>
      <c r="AB594" s="11"/>
      <c r="AC594" s="60">
        <f t="shared" ref="AC594" si="1690">IFERROR(AC593,"")</f>
        <v>14.403453689168009</v>
      </c>
      <c r="AD594" s="61">
        <f t="shared" ref="AD594" si="1691">IF(AC594="","",AC594*$G$3+$M$3)</f>
        <v>52982.731554159953</v>
      </c>
      <c r="AE594" s="60">
        <f t="shared" ref="AE594" si="1692">IFERROR(AE593,"")</f>
        <v>9.9811616954474509</v>
      </c>
      <c r="AF594" s="61">
        <f t="shared" ref="AF594:AG594" si="1693">IF($M$18&gt;($M$3-$M$5)/-($G$3-$G$5),"",IF(AE594="","",$P$21))</f>
        <v>18000</v>
      </c>
      <c r="AG594" s="61">
        <f t="shared" si="1693"/>
        <v>18000</v>
      </c>
    </row>
    <row r="595" spans="1:33" x14ac:dyDescent="0.55000000000000004">
      <c r="A595" s="11"/>
      <c r="B595" s="11"/>
      <c r="C595" s="11"/>
      <c r="D595" s="11"/>
      <c r="E595" s="11"/>
      <c r="F595" s="11"/>
      <c r="G595" s="11"/>
      <c r="H595" s="11"/>
      <c r="I595" s="11"/>
      <c r="J595" s="21"/>
      <c r="K595" s="21"/>
      <c r="L595" s="57"/>
      <c r="M595" s="57"/>
      <c r="N595" s="63"/>
      <c r="O595" s="57"/>
      <c r="P595" s="57"/>
      <c r="Q595" s="58"/>
      <c r="R595" s="57"/>
      <c r="S595" s="57"/>
      <c r="T595" s="11"/>
      <c r="U595" s="11"/>
      <c r="V595" s="11"/>
      <c r="W595" s="11"/>
      <c r="X595" s="11"/>
      <c r="Y595" s="11"/>
      <c r="Z595" s="11"/>
      <c r="AA595" s="11"/>
      <c r="AB595" s="11"/>
      <c r="AC595" s="60">
        <f>IF($M$18&gt;($M$3-$M$5)/-($G$3-$G$5),AC594+($M$18-($M$3-$M$5)/-($G$3-$G$5))/342,IFERROR(IF(AC594+((($M$3-$M$5)/($G$3-$G$5)*-1)-$M$18)/343&gt;($M$3-$M$5)/-($G$3-$G$5),MAX($AC$31:AC594),AC594+((($M$3-$M$5)/($G$3-$G$5)*-1))/343),MAX($AC$31:AC594)))</f>
        <v>14.403453689168009</v>
      </c>
      <c r="AD595" s="61">
        <f t="shared" ref="AD595" si="1694">IF(AC595="","",AC595*$G$5+$M$5)</f>
        <v>53227.629513344073</v>
      </c>
      <c r="AE595" s="60">
        <f>IF($M$18&gt;($M$3-$M$5)/-($G$3-$G$5),"",IFERROR(IF(AE594+(($M$3-$M$5)/($G$3-$G$5)*-1)/343&gt;$AC$24,MAX($AE$31:AE594),AE594+((($M$3-$M$5)/($G$3-$G$5)*-1))/343),MAX($AE$31:AE594)))</f>
        <v>9.9811616954474509</v>
      </c>
      <c r="AF595" s="61">
        <f t="shared" si="1556"/>
        <v>17849.293563579602</v>
      </c>
      <c r="AG595" s="61">
        <f t="shared" ref="AG595" si="1695">IF($M$18&gt;($M$3-$M$5)/-($G$3-$G$5),"",IF(AE595="","",AE595*$G$3+$M$3))</f>
        <v>75094.191522762747</v>
      </c>
    </row>
    <row r="596" spans="1:33" x14ac:dyDescent="0.55000000000000004">
      <c r="A596" s="11"/>
      <c r="B596" s="11"/>
      <c r="C596" s="11"/>
      <c r="D596" s="11"/>
      <c r="E596" s="11"/>
      <c r="F596" s="11"/>
      <c r="G596" s="11"/>
      <c r="H596" s="11"/>
      <c r="I596" s="11"/>
      <c r="J596" s="21"/>
      <c r="K596" s="21"/>
      <c r="L596" s="57"/>
      <c r="M596" s="57"/>
      <c r="N596" s="63"/>
      <c r="O596" s="57"/>
      <c r="P596" s="57"/>
      <c r="Q596" s="58"/>
      <c r="R596" s="57"/>
      <c r="S596" s="57"/>
      <c r="T596" s="11"/>
      <c r="U596" s="11"/>
      <c r="V596" s="11"/>
      <c r="W596" s="11"/>
      <c r="X596" s="11"/>
      <c r="Y596" s="11"/>
      <c r="Z596" s="11"/>
      <c r="AA596" s="11"/>
      <c r="AB596" s="11"/>
      <c r="AC596" s="60">
        <f t="shared" ref="AC596" si="1696">IFERROR(AC595,"")</f>
        <v>14.403453689168009</v>
      </c>
      <c r="AD596" s="61">
        <f t="shared" ref="AD596" si="1697">IF(AC596="","",AC596*$G$3+$M$3)</f>
        <v>52982.731554159953</v>
      </c>
      <c r="AE596" s="60">
        <f t="shared" ref="AE596" si="1698">IFERROR(AE595,"")</f>
        <v>9.9811616954474509</v>
      </c>
      <c r="AF596" s="61">
        <f t="shared" ref="AF596:AG596" si="1699">IF($M$18&gt;($M$3-$M$5)/-($G$3-$G$5),"",IF(AE596="","",$P$21))</f>
        <v>18000</v>
      </c>
      <c r="AG596" s="61">
        <f t="shared" si="1699"/>
        <v>18000</v>
      </c>
    </row>
    <row r="597" spans="1:33" x14ac:dyDescent="0.55000000000000004">
      <c r="A597" s="11"/>
      <c r="B597" s="11"/>
      <c r="C597" s="11"/>
      <c r="D597" s="11"/>
      <c r="E597" s="11"/>
      <c r="F597" s="11"/>
      <c r="G597" s="11"/>
      <c r="H597" s="11"/>
      <c r="I597" s="11"/>
      <c r="J597" s="21"/>
      <c r="K597" s="21"/>
      <c r="L597" s="57"/>
      <c r="M597" s="57"/>
      <c r="N597" s="63"/>
      <c r="O597" s="57"/>
      <c r="P597" s="57"/>
      <c r="Q597" s="58"/>
      <c r="R597" s="57"/>
      <c r="S597" s="57"/>
      <c r="T597" s="11"/>
      <c r="U597" s="11"/>
      <c r="V597" s="11"/>
      <c r="W597" s="11"/>
      <c r="X597" s="11"/>
      <c r="Y597" s="11"/>
      <c r="Z597" s="11"/>
      <c r="AA597" s="11"/>
      <c r="AB597" s="11"/>
      <c r="AC597" s="60">
        <f>IF($M$18&gt;($M$3-$M$5)/-($G$3-$G$5),AC596+($M$18-($M$3-$M$5)/-($G$3-$G$5))/342,IFERROR(IF(AC596+((($M$3-$M$5)/($G$3-$G$5)*-1)-$M$18)/343&gt;($M$3-$M$5)/-($G$3-$G$5),MAX($AC$31:AC596),AC596+((($M$3-$M$5)/($G$3-$G$5)*-1))/343),MAX($AC$31:AC596)))</f>
        <v>14.403453689168009</v>
      </c>
      <c r="AD597" s="61">
        <f t="shared" ref="AD597" si="1700">IF(AC597="","",AC597*$G$5+$M$5)</f>
        <v>53227.629513344073</v>
      </c>
      <c r="AE597" s="60">
        <f>IF($M$18&gt;($M$3-$M$5)/-($G$3-$G$5),"",IFERROR(IF(AE596+(($M$3-$M$5)/($G$3-$G$5)*-1)/343&gt;$AC$24,MAX($AE$31:AE596),AE596+((($M$3-$M$5)/($G$3-$G$5)*-1))/343),MAX($AE$31:AE596)))</f>
        <v>9.9811616954474509</v>
      </c>
      <c r="AF597" s="61">
        <f t="shared" si="1556"/>
        <v>17849.293563579602</v>
      </c>
      <c r="AG597" s="61">
        <f t="shared" ref="AG597" si="1701">IF($M$18&gt;($M$3-$M$5)/-($G$3-$G$5),"",IF(AE597="","",AE597*$G$3+$M$3))</f>
        <v>75094.191522762747</v>
      </c>
    </row>
    <row r="598" spans="1:33" x14ac:dyDescent="0.55000000000000004">
      <c r="A598" s="11"/>
      <c r="B598" s="11"/>
      <c r="C598" s="11"/>
      <c r="D598" s="11"/>
      <c r="E598" s="11"/>
      <c r="F598" s="11"/>
      <c r="G598" s="11"/>
      <c r="H598" s="11"/>
      <c r="I598" s="11"/>
      <c r="J598" s="21"/>
      <c r="K598" s="21"/>
      <c r="L598" s="57"/>
      <c r="M598" s="57"/>
      <c r="N598" s="63"/>
      <c r="O598" s="57"/>
      <c r="P598" s="57"/>
      <c r="Q598" s="58"/>
      <c r="R598" s="57"/>
      <c r="S598" s="57"/>
      <c r="T598" s="11"/>
      <c r="U598" s="11"/>
      <c r="V598" s="11"/>
      <c r="W598" s="11"/>
      <c r="X598" s="11"/>
      <c r="Y598" s="11"/>
      <c r="Z598" s="11"/>
      <c r="AA598" s="11"/>
      <c r="AB598" s="11"/>
      <c r="AC598" s="60">
        <f t="shared" ref="AC598" si="1702">IFERROR(AC597,"")</f>
        <v>14.403453689168009</v>
      </c>
      <c r="AD598" s="61">
        <f t="shared" ref="AD598" si="1703">IF(AC598="","",AC598*$G$3+$M$3)</f>
        <v>52982.731554159953</v>
      </c>
      <c r="AE598" s="60">
        <f t="shared" ref="AE598" si="1704">IFERROR(AE597,"")</f>
        <v>9.9811616954474509</v>
      </c>
      <c r="AF598" s="61">
        <f t="shared" ref="AF598:AG598" si="1705">IF($M$18&gt;($M$3-$M$5)/-($G$3-$G$5),"",IF(AE598="","",$P$21))</f>
        <v>18000</v>
      </c>
      <c r="AG598" s="61">
        <f t="shared" si="1705"/>
        <v>18000</v>
      </c>
    </row>
    <row r="599" spans="1:33" x14ac:dyDescent="0.55000000000000004">
      <c r="A599" s="11"/>
      <c r="B599" s="11"/>
      <c r="C599" s="11"/>
      <c r="D599" s="11"/>
      <c r="E599" s="11"/>
      <c r="F599" s="11"/>
      <c r="G599" s="11"/>
      <c r="H599" s="11"/>
      <c r="I599" s="11"/>
      <c r="J599" s="21"/>
      <c r="K599" s="21"/>
      <c r="L599" s="57"/>
      <c r="M599" s="57"/>
      <c r="N599" s="63"/>
      <c r="O599" s="57"/>
      <c r="P599" s="57"/>
      <c r="Q599" s="58"/>
      <c r="R599" s="57"/>
      <c r="S599" s="57"/>
      <c r="T599" s="11"/>
      <c r="U599" s="11"/>
      <c r="V599" s="11"/>
      <c r="W599" s="11"/>
      <c r="X599" s="11"/>
      <c r="Y599" s="11"/>
      <c r="Z599" s="11"/>
      <c r="AA599" s="11"/>
      <c r="AB599" s="11"/>
      <c r="AC599" s="60">
        <f>IF($M$18&gt;($M$3-$M$5)/-($G$3-$G$5),AC598+($M$18-($M$3-$M$5)/-($G$3-$G$5))/342,IFERROR(IF(AC598+((($M$3-$M$5)/($G$3-$G$5)*-1)-$M$18)/343&gt;($M$3-$M$5)/-($G$3-$G$5),MAX($AC$31:AC598),AC598+((($M$3-$M$5)/($G$3-$G$5)*-1))/343),MAX($AC$31:AC598)))</f>
        <v>14.403453689168009</v>
      </c>
      <c r="AD599" s="61">
        <f t="shared" ref="AD599" si="1706">IF(AC599="","",AC599*$G$5+$M$5)</f>
        <v>53227.629513344073</v>
      </c>
      <c r="AE599" s="60">
        <f>IF($M$18&gt;($M$3-$M$5)/-($G$3-$G$5),"",IFERROR(IF(AE598+(($M$3-$M$5)/($G$3-$G$5)*-1)/343&gt;$AC$24,MAX($AE$31:AE598),AE598+((($M$3-$M$5)/($G$3-$G$5)*-1))/343),MAX($AE$31:AE598)))</f>
        <v>9.9811616954474509</v>
      </c>
      <c r="AF599" s="61">
        <f t="shared" si="1556"/>
        <v>17849.293563579602</v>
      </c>
      <c r="AG599" s="61">
        <f t="shared" ref="AG599" si="1707">IF($M$18&gt;($M$3-$M$5)/-($G$3-$G$5),"",IF(AE599="","",AE599*$G$3+$M$3))</f>
        <v>75094.191522762747</v>
      </c>
    </row>
    <row r="600" spans="1:33" x14ac:dyDescent="0.55000000000000004">
      <c r="A600" s="11"/>
      <c r="B600" s="11"/>
      <c r="C600" s="11"/>
      <c r="D600" s="11"/>
      <c r="E600" s="11"/>
      <c r="F600" s="11"/>
      <c r="G600" s="11"/>
      <c r="H600" s="11"/>
      <c r="I600" s="11"/>
      <c r="J600" s="21"/>
      <c r="K600" s="21"/>
      <c r="L600" s="57"/>
      <c r="M600" s="57"/>
      <c r="N600" s="63"/>
      <c r="O600" s="57"/>
      <c r="P600" s="57"/>
      <c r="Q600" s="58"/>
      <c r="R600" s="57"/>
      <c r="S600" s="57"/>
      <c r="T600" s="11"/>
      <c r="U600" s="11"/>
      <c r="V600" s="11"/>
      <c r="W600" s="11"/>
      <c r="X600" s="11"/>
      <c r="Y600" s="11"/>
      <c r="Z600" s="11"/>
      <c r="AA600" s="11"/>
      <c r="AB600" s="11"/>
      <c r="AC600" s="60">
        <f t="shared" ref="AC600" si="1708">IFERROR(AC599,"")</f>
        <v>14.403453689168009</v>
      </c>
      <c r="AD600" s="61">
        <f t="shared" ref="AD600" si="1709">IF(AC600="","",AC600*$G$3+$M$3)</f>
        <v>52982.731554159953</v>
      </c>
      <c r="AE600" s="60">
        <f t="shared" ref="AE600" si="1710">IFERROR(AE599,"")</f>
        <v>9.9811616954474509</v>
      </c>
      <c r="AF600" s="61">
        <f t="shared" ref="AF600:AG600" si="1711">IF($M$18&gt;($M$3-$M$5)/-($G$3-$G$5),"",IF(AE600="","",$P$21))</f>
        <v>18000</v>
      </c>
      <c r="AG600" s="61">
        <f t="shared" si="1711"/>
        <v>18000</v>
      </c>
    </row>
    <row r="601" spans="1:33" x14ac:dyDescent="0.55000000000000004">
      <c r="A601" s="11"/>
      <c r="B601" s="11"/>
      <c r="C601" s="11"/>
      <c r="D601" s="11"/>
      <c r="E601" s="11"/>
      <c r="F601" s="11"/>
      <c r="G601" s="11"/>
      <c r="H601" s="11"/>
      <c r="I601" s="11"/>
      <c r="J601" s="21"/>
      <c r="K601" s="21"/>
      <c r="L601" s="57"/>
      <c r="M601" s="57"/>
      <c r="N601" s="63"/>
      <c r="O601" s="57"/>
      <c r="P601" s="57"/>
      <c r="Q601" s="58"/>
      <c r="R601" s="57"/>
      <c r="S601" s="57"/>
      <c r="T601" s="11"/>
      <c r="U601" s="11"/>
      <c r="V601" s="11"/>
      <c r="W601" s="11"/>
      <c r="X601" s="11"/>
      <c r="Y601" s="11"/>
      <c r="Z601" s="11"/>
      <c r="AA601" s="11"/>
      <c r="AB601" s="11"/>
      <c r="AC601" s="60">
        <f>IF($M$18&gt;($M$3-$M$5)/-($G$3-$G$5),AC600+($M$18-($M$3-$M$5)/-($G$3-$G$5))/342,IFERROR(IF(AC600+((($M$3-$M$5)/($G$3-$G$5)*-1)-$M$18)/343&gt;($M$3-$M$5)/-($G$3-$G$5),MAX($AC$31:AC600),AC600+((($M$3-$M$5)/($G$3-$G$5)*-1))/343),MAX($AC$31:AC600)))</f>
        <v>14.403453689168009</v>
      </c>
      <c r="AD601" s="61">
        <f t="shared" ref="AD601" si="1712">IF(AC601="","",AC601*$G$5+$M$5)</f>
        <v>53227.629513344073</v>
      </c>
      <c r="AE601" s="60">
        <f>IF($M$18&gt;($M$3-$M$5)/-($G$3-$G$5),"",IFERROR(IF(AE600+(($M$3-$M$5)/($G$3-$G$5)*-1)/343&gt;$AC$24,MAX($AE$31:AE600),AE600+((($M$3-$M$5)/($G$3-$G$5)*-1))/343),MAX($AE$31:AE600)))</f>
        <v>9.9811616954474509</v>
      </c>
      <c r="AF601" s="61">
        <f t="shared" si="1556"/>
        <v>17849.293563579602</v>
      </c>
      <c r="AG601" s="61">
        <f t="shared" ref="AG601" si="1713">IF($M$18&gt;($M$3-$M$5)/-($G$3-$G$5),"",IF(AE601="","",AE601*$G$3+$M$3))</f>
        <v>75094.191522762747</v>
      </c>
    </row>
    <row r="602" spans="1:33" x14ac:dyDescent="0.55000000000000004">
      <c r="A602" s="11"/>
      <c r="B602" s="11"/>
      <c r="C602" s="11"/>
      <c r="D602" s="11"/>
      <c r="E602" s="11"/>
      <c r="F602" s="11"/>
      <c r="G602" s="11"/>
      <c r="H602" s="11"/>
      <c r="I602" s="11"/>
      <c r="J602" s="21"/>
      <c r="K602" s="21"/>
      <c r="L602" s="57"/>
      <c r="M602" s="57"/>
      <c r="N602" s="63"/>
      <c r="O602" s="57"/>
      <c r="P602" s="57"/>
      <c r="Q602" s="58"/>
      <c r="R602" s="57"/>
      <c r="S602" s="57"/>
      <c r="T602" s="11"/>
      <c r="U602" s="11"/>
      <c r="V602" s="11"/>
      <c r="W602" s="11"/>
      <c r="X602" s="11"/>
      <c r="Y602" s="11"/>
      <c r="Z602" s="11"/>
      <c r="AA602" s="11"/>
      <c r="AB602" s="11"/>
      <c r="AC602" s="60">
        <f t="shared" ref="AC602" si="1714">IFERROR(AC601,"")</f>
        <v>14.403453689168009</v>
      </c>
      <c r="AD602" s="61">
        <f t="shared" ref="AD602" si="1715">IF(AC602="","",AC602*$G$3+$M$3)</f>
        <v>52982.731554159953</v>
      </c>
      <c r="AE602" s="60">
        <f t="shared" ref="AE602" si="1716">IFERROR(AE601,"")</f>
        <v>9.9811616954474509</v>
      </c>
      <c r="AF602" s="61">
        <f t="shared" ref="AF602:AG602" si="1717">IF($M$18&gt;($M$3-$M$5)/-($G$3-$G$5),"",IF(AE602="","",$P$21))</f>
        <v>18000</v>
      </c>
      <c r="AG602" s="61">
        <f t="shared" si="1717"/>
        <v>18000</v>
      </c>
    </row>
    <row r="603" spans="1:33" x14ac:dyDescent="0.55000000000000004">
      <c r="A603" s="11"/>
      <c r="B603" s="11"/>
      <c r="C603" s="11"/>
      <c r="D603" s="11"/>
      <c r="E603" s="11"/>
      <c r="F603" s="11"/>
      <c r="G603" s="11"/>
      <c r="H603" s="11"/>
      <c r="I603" s="11"/>
      <c r="J603" s="21"/>
      <c r="K603" s="21"/>
      <c r="L603" s="57"/>
      <c r="M603" s="57"/>
      <c r="N603" s="63"/>
      <c r="O603" s="57"/>
      <c r="P603" s="57"/>
      <c r="Q603" s="58"/>
      <c r="R603" s="57"/>
      <c r="S603" s="57"/>
      <c r="T603" s="11"/>
      <c r="U603" s="11"/>
      <c r="V603" s="11"/>
      <c r="W603" s="11"/>
      <c r="X603" s="11"/>
      <c r="Y603" s="11"/>
      <c r="Z603" s="11"/>
      <c r="AA603" s="11"/>
      <c r="AB603" s="11"/>
      <c r="AC603" s="60">
        <f>IF($M$18&gt;($M$3-$M$5)/-($G$3-$G$5),AC602+($M$18-($M$3-$M$5)/-($G$3-$G$5))/342,IFERROR(IF(AC602+((($M$3-$M$5)/($G$3-$G$5)*-1)-$M$18)/343&gt;($M$3-$M$5)/-($G$3-$G$5),MAX($AC$31:AC602),AC602+((($M$3-$M$5)/($G$3-$G$5)*-1))/343),MAX($AC$31:AC602)))</f>
        <v>14.403453689168009</v>
      </c>
      <c r="AD603" s="61">
        <f t="shared" ref="AD603" si="1718">IF(AC603="","",AC603*$G$5+$M$5)</f>
        <v>53227.629513344073</v>
      </c>
      <c r="AE603" s="60">
        <f>IF($M$18&gt;($M$3-$M$5)/-($G$3-$G$5),"",IFERROR(IF(AE602+(($M$3-$M$5)/($G$3-$G$5)*-1)/343&gt;$AC$24,MAX($AE$31:AE602),AE602+((($M$3-$M$5)/($G$3-$G$5)*-1))/343),MAX($AE$31:AE602)))</f>
        <v>9.9811616954474509</v>
      </c>
      <c r="AF603" s="61">
        <f t="shared" si="1556"/>
        <v>17849.293563579602</v>
      </c>
      <c r="AG603" s="61">
        <f t="shared" ref="AG603" si="1719">IF($M$18&gt;($M$3-$M$5)/-($G$3-$G$5),"",IF(AE603="","",AE603*$G$3+$M$3))</f>
        <v>75094.191522762747</v>
      </c>
    </row>
    <row r="604" spans="1:33" x14ac:dyDescent="0.55000000000000004">
      <c r="A604" s="11"/>
      <c r="B604" s="11"/>
      <c r="C604" s="11"/>
      <c r="D604" s="11"/>
      <c r="E604" s="11"/>
      <c r="F604" s="11"/>
      <c r="G604" s="11"/>
      <c r="H604" s="11"/>
      <c r="I604" s="11"/>
      <c r="J604" s="21"/>
      <c r="K604" s="21"/>
      <c r="L604" s="57"/>
      <c r="M604" s="57"/>
      <c r="N604" s="63"/>
      <c r="O604" s="57"/>
      <c r="P604" s="57"/>
      <c r="Q604" s="58"/>
      <c r="R604" s="57"/>
      <c r="S604" s="57"/>
      <c r="T604" s="11"/>
      <c r="U604" s="11"/>
      <c r="V604" s="11"/>
      <c r="W604" s="11"/>
      <c r="X604" s="11"/>
      <c r="Y604" s="11"/>
      <c r="Z604" s="11"/>
      <c r="AA604" s="11"/>
      <c r="AB604" s="11"/>
      <c r="AC604" s="60">
        <f t="shared" ref="AC604" si="1720">IFERROR(AC603,"")</f>
        <v>14.403453689168009</v>
      </c>
      <c r="AD604" s="61">
        <f t="shared" ref="AD604" si="1721">IF(AC604="","",AC604*$G$3+$M$3)</f>
        <v>52982.731554159953</v>
      </c>
      <c r="AE604" s="60">
        <f t="shared" ref="AE604" si="1722">IFERROR(AE603,"")</f>
        <v>9.9811616954474509</v>
      </c>
      <c r="AF604" s="61">
        <f t="shared" ref="AF604:AG604" si="1723">IF($M$18&gt;($M$3-$M$5)/-($G$3-$G$5),"",IF(AE604="","",$P$21))</f>
        <v>18000</v>
      </c>
      <c r="AG604" s="61">
        <f t="shared" si="1723"/>
        <v>18000</v>
      </c>
    </row>
    <row r="605" spans="1:33" x14ac:dyDescent="0.55000000000000004">
      <c r="A605" s="11"/>
      <c r="B605" s="11"/>
      <c r="C605" s="11"/>
      <c r="D605" s="11"/>
      <c r="E605" s="11"/>
      <c r="F605" s="11"/>
      <c r="G605" s="11"/>
      <c r="H605" s="11"/>
      <c r="I605" s="11"/>
      <c r="J605" s="21"/>
      <c r="K605" s="21"/>
      <c r="L605" s="57"/>
      <c r="M605" s="57"/>
      <c r="N605" s="63"/>
      <c r="O605" s="57"/>
      <c r="P605" s="57"/>
      <c r="Q605" s="58"/>
      <c r="R605" s="57"/>
      <c r="S605" s="57"/>
      <c r="T605" s="11"/>
      <c r="U605" s="11"/>
      <c r="V605" s="11"/>
      <c r="W605" s="11"/>
      <c r="X605" s="11"/>
      <c r="Y605" s="11"/>
      <c r="Z605" s="11"/>
      <c r="AA605" s="11"/>
      <c r="AB605" s="11"/>
      <c r="AC605" s="60">
        <f>IF($M$18&gt;($M$3-$M$5)/-($G$3-$G$5),AC604+($M$18-($M$3-$M$5)/-($G$3-$G$5))/342,IFERROR(IF(AC604+((($M$3-$M$5)/($G$3-$G$5)*-1)-$M$18)/343&gt;($M$3-$M$5)/-($G$3-$G$5),MAX($AC$31:AC604),AC604+((($M$3-$M$5)/($G$3-$G$5)*-1))/343),MAX($AC$31:AC604)))</f>
        <v>14.403453689168009</v>
      </c>
      <c r="AD605" s="61">
        <f t="shared" ref="AD605" si="1724">IF(AC605="","",AC605*$G$5+$M$5)</f>
        <v>53227.629513344073</v>
      </c>
      <c r="AE605" s="60">
        <f>IF($M$18&gt;($M$3-$M$5)/-($G$3-$G$5),"",IFERROR(IF(AE604+(($M$3-$M$5)/($G$3-$G$5)*-1)/343&gt;$AC$24,MAX($AE$31:AE604),AE604+((($M$3-$M$5)/($G$3-$G$5)*-1))/343),MAX($AE$31:AE604)))</f>
        <v>9.9811616954474509</v>
      </c>
      <c r="AF605" s="61">
        <f t="shared" si="1556"/>
        <v>17849.293563579602</v>
      </c>
      <c r="AG605" s="61">
        <f t="shared" ref="AG605" si="1725">IF($M$18&gt;($M$3-$M$5)/-($G$3-$G$5),"",IF(AE605="","",AE605*$G$3+$M$3))</f>
        <v>75094.191522762747</v>
      </c>
    </row>
    <row r="606" spans="1:33" x14ac:dyDescent="0.55000000000000004">
      <c r="A606" s="11"/>
      <c r="B606" s="11"/>
      <c r="C606" s="11"/>
      <c r="D606" s="11"/>
      <c r="E606" s="11"/>
      <c r="F606" s="11"/>
      <c r="G606" s="11"/>
      <c r="H606" s="11"/>
      <c r="I606" s="11"/>
      <c r="J606" s="21"/>
      <c r="K606" s="21"/>
      <c r="L606" s="57"/>
      <c r="M606" s="57"/>
      <c r="N606" s="63"/>
      <c r="O606" s="57"/>
      <c r="P606" s="57"/>
      <c r="Q606" s="58"/>
      <c r="R606" s="57"/>
      <c r="S606" s="57"/>
      <c r="T606" s="11"/>
      <c r="U606" s="11"/>
      <c r="V606" s="11"/>
      <c r="W606" s="11"/>
      <c r="X606" s="11"/>
      <c r="Y606" s="11"/>
      <c r="Z606" s="11"/>
      <c r="AA606" s="11"/>
      <c r="AB606" s="11"/>
      <c r="AC606" s="60">
        <f t="shared" ref="AC606" si="1726">IFERROR(AC605,"")</f>
        <v>14.403453689168009</v>
      </c>
      <c r="AD606" s="61">
        <f t="shared" ref="AD606" si="1727">IF(AC606="","",AC606*$G$3+$M$3)</f>
        <v>52982.731554159953</v>
      </c>
      <c r="AE606" s="60">
        <f t="shared" ref="AE606" si="1728">IFERROR(AE605,"")</f>
        <v>9.9811616954474509</v>
      </c>
      <c r="AF606" s="61">
        <f t="shared" ref="AF606:AG606" si="1729">IF($M$18&gt;($M$3-$M$5)/-($G$3-$G$5),"",IF(AE606="","",$P$21))</f>
        <v>18000</v>
      </c>
      <c r="AG606" s="61">
        <f t="shared" si="1729"/>
        <v>18000</v>
      </c>
    </row>
    <row r="607" spans="1:33" x14ac:dyDescent="0.55000000000000004">
      <c r="A607" s="11"/>
      <c r="B607" s="11"/>
      <c r="C607" s="11"/>
      <c r="D607" s="11"/>
      <c r="E607" s="11"/>
      <c r="F607" s="11"/>
      <c r="G607" s="11"/>
      <c r="H607" s="11"/>
      <c r="I607" s="11"/>
      <c r="J607" s="21"/>
      <c r="K607" s="21"/>
      <c r="L607" s="57"/>
      <c r="M607" s="57"/>
      <c r="N607" s="63"/>
      <c r="O607" s="57"/>
      <c r="P607" s="57"/>
      <c r="Q607" s="58"/>
      <c r="R607" s="57"/>
      <c r="S607" s="57"/>
      <c r="T607" s="11"/>
      <c r="U607" s="11"/>
      <c r="V607" s="11"/>
      <c r="W607" s="11"/>
      <c r="X607" s="11"/>
      <c r="Y607" s="11"/>
      <c r="Z607" s="11"/>
      <c r="AA607" s="11"/>
      <c r="AB607" s="11"/>
      <c r="AC607" s="60">
        <f>IF($M$18&gt;($M$3-$M$5)/-($G$3-$G$5),AC606+($M$18-($M$3-$M$5)/-($G$3-$G$5))/342,IFERROR(IF(AC606+((($M$3-$M$5)/($G$3-$G$5)*-1)-$M$18)/343&gt;($M$3-$M$5)/-($G$3-$G$5),MAX($AC$31:AC606),AC606+((($M$3-$M$5)/($G$3-$G$5)*-1))/343),MAX($AC$31:AC606)))</f>
        <v>14.403453689168009</v>
      </c>
      <c r="AD607" s="61">
        <f t="shared" ref="AD607" si="1730">IF(AC607="","",AC607*$G$5+$M$5)</f>
        <v>53227.629513344073</v>
      </c>
      <c r="AE607" s="60">
        <f>IF($M$18&gt;($M$3-$M$5)/-($G$3-$G$5),"",IFERROR(IF(AE606+(($M$3-$M$5)/($G$3-$G$5)*-1)/343&gt;$AC$24,MAX($AE$31:AE606),AE606+((($M$3-$M$5)/($G$3-$G$5)*-1))/343),MAX($AE$31:AE606)))</f>
        <v>9.9811616954474509</v>
      </c>
      <c r="AF607" s="61">
        <f t="shared" si="1556"/>
        <v>17849.293563579602</v>
      </c>
      <c r="AG607" s="61">
        <f t="shared" ref="AG607" si="1731">IF($M$18&gt;($M$3-$M$5)/-($G$3-$G$5),"",IF(AE607="","",AE607*$G$3+$M$3))</f>
        <v>75094.191522762747</v>
      </c>
    </row>
    <row r="608" spans="1:33" x14ac:dyDescent="0.55000000000000004">
      <c r="A608" s="11"/>
      <c r="B608" s="11"/>
      <c r="C608" s="11"/>
      <c r="D608" s="11"/>
      <c r="E608" s="11"/>
      <c r="F608" s="11"/>
      <c r="G608" s="11"/>
      <c r="H608" s="11"/>
      <c r="I608" s="11"/>
      <c r="J608" s="21"/>
      <c r="K608" s="21"/>
      <c r="L608" s="57"/>
      <c r="M608" s="57"/>
      <c r="N608" s="63"/>
      <c r="O608" s="57"/>
      <c r="P608" s="57"/>
      <c r="Q608" s="58"/>
      <c r="R608" s="57"/>
      <c r="S608" s="57"/>
      <c r="T608" s="11"/>
      <c r="U608" s="11"/>
      <c r="V608" s="11"/>
      <c r="W608" s="11"/>
      <c r="X608" s="11"/>
      <c r="Y608" s="11"/>
      <c r="Z608" s="11"/>
      <c r="AA608" s="11"/>
      <c r="AB608" s="11"/>
      <c r="AC608" s="60">
        <f t="shared" ref="AC608" si="1732">IFERROR(AC607,"")</f>
        <v>14.403453689168009</v>
      </c>
      <c r="AD608" s="61">
        <f t="shared" ref="AD608" si="1733">IF(AC608="","",AC608*$G$3+$M$3)</f>
        <v>52982.731554159953</v>
      </c>
      <c r="AE608" s="60">
        <f t="shared" ref="AE608" si="1734">IFERROR(AE607,"")</f>
        <v>9.9811616954474509</v>
      </c>
      <c r="AF608" s="61">
        <f t="shared" ref="AF608:AG608" si="1735">IF($M$18&gt;($M$3-$M$5)/-($G$3-$G$5),"",IF(AE608="","",$P$21))</f>
        <v>18000</v>
      </c>
      <c r="AG608" s="61">
        <f t="shared" si="1735"/>
        <v>18000</v>
      </c>
    </row>
    <row r="609" spans="1:33" x14ac:dyDescent="0.55000000000000004">
      <c r="A609" s="11"/>
      <c r="B609" s="11"/>
      <c r="C609" s="11"/>
      <c r="D609" s="11"/>
      <c r="E609" s="11"/>
      <c r="F609" s="11"/>
      <c r="G609" s="11"/>
      <c r="H609" s="11"/>
      <c r="I609" s="11"/>
      <c r="J609" s="21"/>
      <c r="K609" s="21"/>
      <c r="L609" s="57"/>
      <c r="M609" s="57"/>
      <c r="N609" s="63"/>
      <c r="O609" s="57"/>
      <c r="P609" s="57"/>
      <c r="Q609" s="58"/>
      <c r="R609" s="57"/>
      <c r="S609" s="57"/>
      <c r="T609" s="11"/>
      <c r="U609" s="11"/>
      <c r="V609" s="11"/>
      <c r="W609" s="11"/>
      <c r="X609" s="11"/>
      <c r="Y609" s="11"/>
      <c r="Z609" s="11"/>
      <c r="AA609" s="11"/>
      <c r="AB609" s="11"/>
      <c r="AC609" s="60">
        <f>IF($M$18&gt;($M$3-$M$5)/-($G$3-$G$5),AC608+($M$18-($M$3-$M$5)/-($G$3-$G$5))/342,IFERROR(IF(AC608+((($M$3-$M$5)/($G$3-$G$5)*-1)-$M$18)/343&gt;($M$3-$M$5)/-($G$3-$G$5),MAX($AC$31:AC608),AC608+((($M$3-$M$5)/($G$3-$G$5)*-1))/343),MAX($AC$31:AC608)))</f>
        <v>14.403453689168009</v>
      </c>
      <c r="AD609" s="61">
        <f t="shared" ref="AD609" si="1736">IF(AC609="","",AC609*$G$5+$M$5)</f>
        <v>53227.629513344073</v>
      </c>
      <c r="AE609" s="60">
        <f>IF($M$18&gt;($M$3-$M$5)/-($G$3-$G$5),"",IFERROR(IF(AE608+(($M$3-$M$5)/($G$3-$G$5)*-1)/343&gt;$AC$24,MAX($AE$31:AE608),AE608+((($M$3-$M$5)/($G$3-$G$5)*-1))/343),MAX($AE$31:AE608)))</f>
        <v>9.9811616954474509</v>
      </c>
      <c r="AF609" s="61">
        <f t="shared" si="1556"/>
        <v>17849.293563579602</v>
      </c>
      <c r="AG609" s="61">
        <f t="shared" ref="AG609" si="1737">IF($M$18&gt;($M$3-$M$5)/-($G$3-$G$5),"",IF(AE609="","",AE609*$G$3+$M$3))</f>
        <v>75094.191522762747</v>
      </c>
    </row>
    <row r="610" spans="1:33" x14ac:dyDescent="0.55000000000000004">
      <c r="A610" s="11"/>
      <c r="B610" s="11"/>
      <c r="C610" s="11"/>
      <c r="D610" s="11"/>
      <c r="E610" s="11"/>
      <c r="F610" s="11"/>
      <c r="G610" s="11"/>
      <c r="H610" s="11"/>
      <c r="I610" s="11"/>
      <c r="J610" s="21"/>
      <c r="K610" s="21"/>
      <c r="L610" s="57"/>
      <c r="M610" s="57"/>
      <c r="N610" s="63"/>
      <c r="O610" s="57"/>
      <c r="P610" s="57"/>
      <c r="Q610" s="58"/>
      <c r="R610" s="57"/>
      <c r="S610" s="57"/>
      <c r="T610" s="11"/>
      <c r="U610" s="11"/>
      <c r="V610" s="11"/>
      <c r="W610" s="11"/>
      <c r="X610" s="11"/>
      <c r="Y610" s="11"/>
      <c r="Z610" s="11"/>
      <c r="AA610" s="11"/>
      <c r="AB610" s="11"/>
      <c r="AC610" s="60">
        <f t="shared" ref="AC610" si="1738">IFERROR(AC609,"")</f>
        <v>14.403453689168009</v>
      </c>
      <c r="AD610" s="61">
        <f t="shared" ref="AD610" si="1739">IF(AC610="","",AC610*$G$3+$M$3)</f>
        <v>52982.731554159953</v>
      </c>
      <c r="AE610" s="60">
        <f t="shared" ref="AE610" si="1740">IFERROR(AE609,"")</f>
        <v>9.9811616954474509</v>
      </c>
      <c r="AF610" s="61">
        <f t="shared" ref="AF610:AG610" si="1741">IF($M$18&gt;($M$3-$M$5)/-($G$3-$G$5),"",IF(AE610="","",$P$21))</f>
        <v>18000</v>
      </c>
      <c r="AG610" s="61">
        <f t="shared" si="1741"/>
        <v>18000</v>
      </c>
    </row>
    <row r="611" spans="1:33" x14ac:dyDescent="0.55000000000000004">
      <c r="A611" s="11"/>
      <c r="B611" s="11"/>
      <c r="C611" s="11"/>
      <c r="D611" s="11"/>
      <c r="E611" s="11"/>
      <c r="F611" s="11"/>
      <c r="G611" s="11"/>
      <c r="H611" s="11"/>
      <c r="I611" s="11"/>
      <c r="J611" s="21"/>
      <c r="K611" s="21"/>
      <c r="L611" s="57"/>
      <c r="M611" s="57"/>
      <c r="N611" s="63"/>
      <c r="O611" s="57"/>
      <c r="P611" s="57"/>
      <c r="Q611" s="58"/>
      <c r="R611" s="57"/>
      <c r="S611" s="57"/>
      <c r="T611" s="11"/>
      <c r="U611" s="11"/>
      <c r="V611" s="11"/>
      <c r="W611" s="11"/>
      <c r="X611" s="11"/>
      <c r="Y611" s="11"/>
      <c r="Z611" s="11"/>
      <c r="AA611" s="11"/>
      <c r="AB611" s="11"/>
      <c r="AC611" s="60">
        <f>IF($M$18&gt;($M$3-$M$5)/-($G$3-$G$5),AC610+($M$18-($M$3-$M$5)/-($G$3-$G$5))/342,IFERROR(IF(AC610+((($M$3-$M$5)/($G$3-$G$5)*-1)-$M$18)/343&gt;($M$3-$M$5)/-($G$3-$G$5),MAX($AC$31:AC610),AC610+((($M$3-$M$5)/($G$3-$G$5)*-1))/343),MAX($AC$31:AC610)))</f>
        <v>14.403453689168009</v>
      </c>
      <c r="AD611" s="61">
        <f t="shared" ref="AD611" si="1742">IF(AC611="","",AC611*$G$5+$M$5)</f>
        <v>53227.629513344073</v>
      </c>
      <c r="AE611" s="60">
        <f>IF($M$18&gt;($M$3-$M$5)/-($G$3-$G$5),"",IFERROR(IF(AE610+(($M$3-$M$5)/($G$3-$G$5)*-1)/343&gt;$AC$24,MAX($AE$31:AE610),AE610+((($M$3-$M$5)/($G$3-$G$5)*-1))/343),MAX($AE$31:AE610)))</f>
        <v>9.9811616954474509</v>
      </c>
      <c r="AF611" s="61">
        <f t="shared" si="1556"/>
        <v>17849.293563579602</v>
      </c>
      <c r="AG611" s="61">
        <f t="shared" ref="AG611" si="1743">IF($M$18&gt;($M$3-$M$5)/-($G$3-$G$5),"",IF(AE611="","",AE611*$G$3+$M$3))</f>
        <v>75094.191522762747</v>
      </c>
    </row>
    <row r="612" spans="1:33" x14ac:dyDescent="0.55000000000000004">
      <c r="A612" s="11"/>
      <c r="B612" s="11"/>
      <c r="C612" s="11"/>
      <c r="D612" s="11"/>
      <c r="E612" s="11"/>
      <c r="F612" s="11"/>
      <c r="G612" s="11"/>
      <c r="H612" s="11"/>
      <c r="I612" s="11"/>
      <c r="J612" s="21"/>
      <c r="K612" s="21"/>
      <c r="L612" s="57"/>
      <c r="M612" s="57"/>
      <c r="N612" s="63"/>
      <c r="O612" s="57"/>
      <c r="P612" s="57"/>
      <c r="Q612" s="58"/>
      <c r="R612" s="57"/>
      <c r="S612" s="57"/>
      <c r="T612" s="11"/>
      <c r="U612" s="11"/>
      <c r="V612" s="11"/>
      <c r="W612" s="11"/>
      <c r="X612" s="11"/>
      <c r="Y612" s="11"/>
      <c r="Z612" s="11"/>
      <c r="AA612" s="11"/>
      <c r="AB612" s="11"/>
      <c r="AC612" s="60">
        <f t="shared" ref="AC612" si="1744">IFERROR(AC611,"")</f>
        <v>14.403453689168009</v>
      </c>
      <c r="AD612" s="61">
        <f t="shared" ref="AD612" si="1745">IF(AC612="","",AC612*$G$3+$M$3)</f>
        <v>52982.731554159953</v>
      </c>
      <c r="AE612" s="60">
        <f t="shared" ref="AE612" si="1746">IFERROR(AE611,"")</f>
        <v>9.9811616954474509</v>
      </c>
      <c r="AF612" s="61">
        <f t="shared" ref="AF612:AG612" si="1747">IF($M$18&gt;($M$3-$M$5)/-($G$3-$G$5),"",IF(AE612="","",$P$21))</f>
        <v>18000</v>
      </c>
      <c r="AG612" s="61">
        <f t="shared" si="1747"/>
        <v>18000</v>
      </c>
    </row>
    <row r="613" spans="1:33" x14ac:dyDescent="0.55000000000000004">
      <c r="A613" s="11"/>
      <c r="B613" s="11"/>
      <c r="C613" s="11"/>
      <c r="D613" s="11"/>
      <c r="E613" s="11"/>
      <c r="F613" s="11"/>
      <c r="G613" s="11"/>
      <c r="H613" s="11"/>
      <c r="I613" s="11"/>
      <c r="J613" s="21"/>
      <c r="K613" s="21"/>
      <c r="L613" s="57"/>
      <c r="M613" s="57"/>
      <c r="N613" s="63"/>
      <c r="O613" s="57"/>
      <c r="P613" s="57"/>
      <c r="Q613" s="58"/>
      <c r="R613" s="57"/>
      <c r="S613" s="57"/>
      <c r="T613" s="11"/>
      <c r="U613" s="11"/>
      <c r="V613" s="11"/>
      <c r="W613" s="11"/>
      <c r="X613" s="11"/>
      <c r="Y613" s="11"/>
      <c r="Z613" s="11"/>
      <c r="AA613" s="11"/>
      <c r="AB613" s="11"/>
      <c r="AC613" s="60">
        <f>IF($M$18&gt;($M$3-$M$5)/-($G$3-$G$5),AC612+($M$18-($M$3-$M$5)/-($G$3-$G$5))/342,IFERROR(IF(AC612+((($M$3-$M$5)/($G$3-$G$5)*-1)-$M$18)/343&gt;($M$3-$M$5)/-($G$3-$G$5),MAX($AC$31:AC612),AC612+((($M$3-$M$5)/($G$3-$G$5)*-1))/343),MAX($AC$31:AC612)))</f>
        <v>14.403453689168009</v>
      </c>
      <c r="AD613" s="61">
        <f t="shared" ref="AD613" si="1748">IF(AC613="","",AC613*$G$5+$M$5)</f>
        <v>53227.629513344073</v>
      </c>
      <c r="AE613" s="60">
        <f>IF($M$18&gt;($M$3-$M$5)/-($G$3-$G$5),"",IFERROR(IF(AE612+(($M$3-$M$5)/($G$3-$G$5)*-1)/343&gt;$AC$24,MAX($AE$31:AE612),AE612+((($M$3-$M$5)/($G$3-$G$5)*-1))/343),MAX($AE$31:AE612)))</f>
        <v>9.9811616954474509</v>
      </c>
      <c r="AF613" s="61">
        <f t="shared" ref="AF613:AF675" si="1749">IF($M$18&gt;($M$3-$M$5)/-($G$3-$G$5),"",IF(AE613="","",AE613*$G$5+$M$5))</f>
        <v>17849.293563579602</v>
      </c>
      <c r="AG613" s="61">
        <f t="shared" ref="AG613" si="1750">IF($M$18&gt;($M$3-$M$5)/-($G$3-$G$5),"",IF(AE613="","",AE613*$G$3+$M$3))</f>
        <v>75094.191522762747</v>
      </c>
    </row>
    <row r="614" spans="1:33" x14ac:dyDescent="0.55000000000000004">
      <c r="A614" s="11"/>
      <c r="B614" s="11"/>
      <c r="C614" s="11"/>
      <c r="D614" s="11"/>
      <c r="E614" s="11"/>
      <c r="F614" s="11"/>
      <c r="G614" s="11"/>
      <c r="H614" s="11"/>
      <c r="I614" s="11"/>
      <c r="J614" s="21"/>
      <c r="K614" s="21"/>
      <c r="L614" s="57"/>
      <c r="M614" s="57"/>
      <c r="N614" s="63"/>
      <c r="O614" s="57"/>
      <c r="P614" s="57"/>
      <c r="Q614" s="58"/>
      <c r="R614" s="57"/>
      <c r="S614" s="57"/>
      <c r="T614" s="11"/>
      <c r="U614" s="11"/>
      <c r="V614" s="11"/>
      <c r="W614" s="11"/>
      <c r="X614" s="11"/>
      <c r="Y614" s="11"/>
      <c r="Z614" s="11"/>
      <c r="AA614" s="11"/>
      <c r="AB614" s="11"/>
      <c r="AC614" s="60">
        <f t="shared" ref="AC614" si="1751">IFERROR(AC613,"")</f>
        <v>14.403453689168009</v>
      </c>
      <c r="AD614" s="61">
        <f t="shared" ref="AD614" si="1752">IF(AC614="","",AC614*$G$3+$M$3)</f>
        <v>52982.731554159953</v>
      </c>
      <c r="AE614" s="60">
        <f t="shared" ref="AE614" si="1753">IFERROR(AE613,"")</f>
        <v>9.9811616954474509</v>
      </c>
      <c r="AF614" s="61">
        <f t="shared" ref="AF614:AG614" si="1754">IF($M$18&gt;($M$3-$M$5)/-($G$3-$G$5),"",IF(AE614="","",$P$21))</f>
        <v>18000</v>
      </c>
      <c r="AG614" s="61">
        <f t="shared" si="1754"/>
        <v>18000</v>
      </c>
    </row>
    <row r="615" spans="1:33" x14ac:dyDescent="0.55000000000000004">
      <c r="A615" s="11"/>
      <c r="B615" s="11"/>
      <c r="C615" s="11"/>
      <c r="D615" s="11"/>
      <c r="E615" s="11"/>
      <c r="F615" s="11"/>
      <c r="G615" s="11"/>
      <c r="H615" s="11"/>
      <c r="I615" s="11"/>
      <c r="J615" s="21"/>
      <c r="K615" s="21"/>
      <c r="L615" s="57"/>
      <c r="M615" s="57"/>
      <c r="N615" s="63"/>
      <c r="O615" s="57"/>
      <c r="P615" s="57"/>
      <c r="Q615" s="58"/>
      <c r="R615" s="57"/>
      <c r="S615" s="57"/>
      <c r="T615" s="11"/>
      <c r="U615" s="11"/>
      <c r="V615" s="11"/>
      <c r="W615" s="11"/>
      <c r="X615" s="11"/>
      <c r="Y615" s="11"/>
      <c r="Z615" s="11"/>
      <c r="AA615" s="11"/>
      <c r="AB615" s="11"/>
      <c r="AC615" s="60">
        <f>IF($M$18&gt;($M$3-$M$5)/-($G$3-$G$5),AC614+($M$18-($M$3-$M$5)/-($G$3-$G$5))/342,IFERROR(IF(AC614+((($M$3-$M$5)/($G$3-$G$5)*-1)-$M$18)/343&gt;($M$3-$M$5)/-($G$3-$G$5),MAX($AC$31:AC614),AC614+((($M$3-$M$5)/($G$3-$G$5)*-1))/343),MAX($AC$31:AC614)))</f>
        <v>14.403453689168009</v>
      </c>
      <c r="AD615" s="61">
        <f t="shared" ref="AD615" si="1755">IF(AC615="","",AC615*$G$5+$M$5)</f>
        <v>53227.629513344073</v>
      </c>
      <c r="AE615" s="60">
        <f>IF($M$18&gt;($M$3-$M$5)/-($G$3-$G$5),"",IFERROR(IF(AE614+(($M$3-$M$5)/($G$3-$G$5)*-1)/343&gt;$AC$24,MAX($AE$31:AE614),AE614+((($M$3-$M$5)/($G$3-$G$5)*-1))/343),MAX($AE$31:AE614)))</f>
        <v>9.9811616954474509</v>
      </c>
      <c r="AF615" s="61">
        <f t="shared" si="1749"/>
        <v>17849.293563579602</v>
      </c>
      <c r="AG615" s="61">
        <f t="shared" ref="AG615" si="1756">IF($M$18&gt;($M$3-$M$5)/-($G$3-$G$5),"",IF(AE615="","",AE615*$G$3+$M$3))</f>
        <v>75094.191522762747</v>
      </c>
    </row>
    <row r="616" spans="1:33" x14ac:dyDescent="0.55000000000000004">
      <c r="A616" s="11"/>
      <c r="B616" s="11"/>
      <c r="C616" s="11"/>
      <c r="D616" s="11"/>
      <c r="E616" s="11"/>
      <c r="F616" s="11"/>
      <c r="G616" s="11"/>
      <c r="H616" s="11"/>
      <c r="I616" s="11"/>
      <c r="J616" s="21"/>
      <c r="K616" s="21"/>
      <c r="L616" s="57"/>
      <c r="M616" s="57"/>
      <c r="N616" s="63"/>
      <c r="O616" s="57"/>
      <c r="P616" s="57"/>
      <c r="Q616" s="58"/>
      <c r="R616" s="57"/>
      <c r="S616" s="57"/>
      <c r="T616" s="11"/>
      <c r="U616" s="11"/>
      <c r="V616" s="11"/>
      <c r="W616" s="11"/>
      <c r="X616" s="11"/>
      <c r="Y616" s="11"/>
      <c r="Z616" s="11"/>
      <c r="AA616" s="11"/>
      <c r="AB616" s="11"/>
      <c r="AC616" s="60">
        <f t="shared" ref="AC616" si="1757">IFERROR(AC615,"")</f>
        <v>14.403453689168009</v>
      </c>
      <c r="AD616" s="61">
        <f t="shared" ref="AD616" si="1758">IF(AC616="","",AC616*$G$3+$M$3)</f>
        <v>52982.731554159953</v>
      </c>
      <c r="AE616" s="60">
        <f t="shared" ref="AE616" si="1759">IFERROR(AE615,"")</f>
        <v>9.9811616954474509</v>
      </c>
      <c r="AF616" s="61">
        <f t="shared" ref="AF616:AG616" si="1760">IF($M$18&gt;($M$3-$M$5)/-($G$3-$G$5),"",IF(AE616="","",$P$21))</f>
        <v>18000</v>
      </c>
      <c r="AG616" s="61">
        <f t="shared" si="1760"/>
        <v>18000</v>
      </c>
    </row>
    <row r="617" spans="1:33" x14ac:dyDescent="0.55000000000000004">
      <c r="A617" s="11"/>
      <c r="B617" s="11"/>
      <c r="C617" s="11"/>
      <c r="D617" s="11"/>
      <c r="E617" s="11"/>
      <c r="F617" s="11"/>
      <c r="G617" s="11"/>
      <c r="H617" s="11"/>
      <c r="I617" s="11"/>
      <c r="J617" s="21"/>
      <c r="K617" s="21"/>
      <c r="L617" s="57"/>
      <c r="M617" s="57"/>
      <c r="N617" s="63"/>
      <c r="O617" s="57"/>
      <c r="P617" s="57"/>
      <c r="Q617" s="58"/>
      <c r="R617" s="57"/>
      <c r="S617" s="57"/>
      <c r="T617" s="11"/>
      <c r="U617" s="11"/>
      <c r="V617" s="11"/>
      <c r="W617" s="11"/>
      <c r="X617" s="11"/>
      <c r="Y617" s="11"/>
      <c r="Z617" s="11"/>
      <c r="AA617" s="11"/>
      <c r="AB617" s="11"/>
      <c r="AC617" s="60">
        <f>IF($M$18&gt;($M$3-$M$5)/-($G$3-$G$5),AC616+($M$18-($M$3-$M$5)/-($G$3-$G$5))/342,IFERROR(IF(AC616+((($M$3-$M$5)/($G$3-$G$5)*-1)-$M$18)/343&gt;($M$3-$M$5)/-($G$3-$G$5),MAX($AC$31:AC616),AC616+((($M$3-$M$5)/($G$3-$G$5)*-1))/343),MAX($AC$31:AC616)))</f>
        <v>14.403453689168009</v>
      </c>
      <c r="AD617" s="61">
        <f t="shared" ref="AD617" si="1761">IF(AC617="","",AC617*$G$5+$M$5)</f>
        <v>53227.629513344073</v>
      </c>
      <c r="AE617" s="60">
        <f>IF($M$18&gt;($M$3-$M$5)/-($G$3-$G$5),"",IFERROR(IF(AE616+(($M$3-$M$5)/($G$3-$G$5)*-1)/343&gt;$AC$24,MAX($AE$31:AE616),AE616+((($M$3-$M$5)/($G$3-$G$5)*-1))/343),MAX($AE$31:AE616)))</f>
        <v>9.9811616954474509</v>
      </c>
      <c r="AF617" s="61">
        <f t="shared" si="1749"/>
        <v>17849.293563579602</v>
      </c>
      <c r="AG617" s="61">
        <f t="shared" ref="AG617" si="1762">IF($M$18&gt;($M$3-$M$5)/-($G$3-$G$5),"",IF(AE617="","",AE617*$G$3+$M$3))</f>
        <v>75094.191522762747</v>
      </c>
    </row>
    <row r="618" spans="1:33" x14ac:dyDescent="0.55000000000000004">
      <c r="A618" s="11"/>
      <c r="B618" s="11"/>
      <c r="C618" s="11"/>
      <c r="D618" s="11"/>
      <c r="E618" s="11"/>
      <c r="F618" s="11"/>
      <c r="G618" s="11"/>
      <c r="H618" s="11"/>
      <c r="I618" s="11"/>
      <c r="J618" s="21"/>
      <c r="K618" s="21"/>
      <c r="L618" s="57"/>
      <c r="M618" s="57"/>
      <c r="N618" s="63"/>
      <c r="O618" s="57"/>
      <c r="P618" s="57"/>
      <c r="Q618" s="58"/>
      <c r="R618" s="57"/>
      <c r="S618" s="57"/>
      <c r="T618" s="11"/>
      <c r="U618" s="11"/>
      <c r="V618" s="11"/>
      <c r="W618" s="11"/>
      <c r="X618" s="11"/>
      <c r="Y618" s="11"/>
      <c r="Z618" s="11"/>
      <c r="AA618" s="11"/>
      <c r="AB618" s="11"/>
      <c r="AC618" s="60">
        <f t="shared" ref="AC618" si="1763">IFERROR(AC617,"")</f>
        <v>14.403453689168009</v>
      </c>
      <c r="AD618" s="61">
        <f t="shared" ref="AD618" si="1764">IF(AC618="","",AC618*$G$3+$M$3)</f>
        <v>52982.731554159953</v>
      </c>
      <c r="AE618" s="60">
        <f t="shared" ref="AE618" si="1765">IFERROR(AE617,"")</f>
        <v>9.9811616954474509</v>
      </c>
      <c r="AF618" s="61">
        <f t="shared" ref="AF618:AG618" si="1766">IF($M$18&gt;($M$3-$M$5)/-($G$3-$G$5),"",IF(AE618="","",$P$21))</f>
        <v>18000</v>
      </c>
      <c r="AG618" s="61">
        <f t="shared" si="1766"/>
        <v>18000</v>
      </c>
    </row>
    <row r="619" spans="1:33" x14ac:dyDescent="0.55000000000000004">
      <c r="A619" s="11"/>
      <c r="B619" s="11"/>
      <c r="C619" s="11"/>
      <c r="D619" s="11"/>
      <c r="E619" s="11"/>
      <c r="F619" s="11"/>
      <c r="G619" s="11"/>
      <c r="H619" s="11"/>
      <c r="I619" s="11"/>
      <c r="J619" s="21"/>
      <c r="K619" s="21"/>
      <c r="L619" s="57"/>
      <c r="M619" s="57"/>
      <c r="N619" s="63"/>
      <c r="O619" s="57"/>
      <c r="P619" s="57"/>
      <c r="Q619" s="58"/>
      <c r="R619" s="57"/>
      <c r="S619" s="57"/>
      <c r="T619" s="11"/>
      <c r="U619" s="11"/>
      <c r="V619" s="11"/>
      <c r="W619" s="11"/>
      <c r="X619" s="11"/>
      <c r="Y619" s="11"/>
      <c r="Z619" s="11"/>
      <c r="AA619" s="11"/>
      <c r="AB619" s="11"/>
      <c r="AC619" s="60">
        <f>IF($M$18&gt;($M$3-$M$5)/-($G$3-$G$5),AC618+($M$18-($M$3-$M$5)/-($G$3-$G$5))/342,IFERROR(IF(AC618+((($M$3-$M$5)/($G$3-$G$5)*-1)-$M$18)/343&gt;($M$3-$M$5)/-($G$3-$G$5),MAX($AC$31:AC618),AC618+((($M$3-$M$5)/($G$3-$G$5)*-1))/343),MAX($AC$31:AC618)))</f>
        <v>14.403453689168009</v>
      </c>
      <c r="AD619" s="61">
        <f t="shared" ref="AD619" si="1767">IF(AC619="","",AC619*$G$5+$M$5)</f>
        <v>53227.629513344073</v>
      </c>
      <c r="AE619" s="60">
        <f>IF($M$18&gt;($M$3-$M$5)/-($G$3-$G$5),"",IFERROR(IF(AE618+(($M$3-$M$5)/($G$3-$G$5)*-1)/343&gt;$AC$24,MAX($AE$31:AE618),AE618+((($M$3-$M$5)/($G$3-$G$5)*-1))/343),MAX($AE$31:AE618)))</f>
        <v>9.9811616954474509</v>
      </c>
      <c r="AF619" s="61">
        <f t="shared" si="1749"/>
        <v>17849.293563579602</v>
      </c>
      <c r="AG619" s="61">
        <f t="shared" ref="AG619" si="1768">IF($M$18&gt;($M$3-$M$5)/-($G$3-$G$5),"",IF(AE619="","",AE619*$G$3+$M$3))</f>
        <v>75094.191522762747</v>
      </c>
    </row>
    <row r="620" spans="1:33" x14ac:dyDescent="0.55000000000000004">
      <c r="A620" s="11"/>
      <c r="B620" s="11"/>
      <c r="C620" s="11"/>
      <c r="D620" s="11"/>
      <c r="E620" s="11"/>
      <c r="F620" s="11"/>
      <c r="G620" s="11"/>
      <c r="H620" s="11"/>
      <c r="I620" s="11"/>
      <c r="J620" s="21"/>
      <c r="K620" s="21"/>
      <c r="L620" s="57"/>
      <c r="M620" s="57"/>
      <c r="N620" s="63"/>
      <c r="O620" s="57"/>
      <c r="P620" s="57"/>
      <c r="Q620" s="58"/>
      <c r="R620" s="57"/>
      <c r="S620" s="57"/>
      <c r="T620" s="11"/>
      <c r="U620" s="11"/>
      <c r="V620" s="11"/>
      <c r="W620" s="11"/>
      <c r="X620" s="11"/>
      <c r="Y620" s="11"/>
      <c r="Z620" s="11"/>
      <c r="AA620" s="11"/>
      <c r="AB620" s="11"/>
      <c r="AC620" s="60">
        <f t="shared" ref="AC620" si="1769">IFERROR(AC619,"")</f>
        <v>14.403453689168009</v>
      </c>
      <c r="AD620" s="61">
        <f t="shared" ref="AD620" si="1770">IF(AC620="","",AC620*$G$3+$M$3)</f>
        <v>52982.731554159953</v>
      </c>
      <c r="AE620" s="60">
        <f t="shared" ref="AE620" si="1771">IFERROR(AE619,"")</f>
        <v>9.9811616954474509</v>
      </c>
      <c r="AF620" s="61">
        <f t="shared" ref="AF620:AG620" si="1772">IF($M$18&gt;($M$3-$M$5)/-($G$3-$G$5),"",IF(AE620="","",$P$21))</f>
        <v>18000</v>
      </c>
      <c r="AG620" s="61">
        <f t="shared" si="1772"/>
        <v>18000</v>
      </c>
    </row>
    <row r="621" spans="1:33" x14ac:dyDescent="0.55000000000000004">
      <c r="A621" s="11"/>
      <c r="B621" s="11"/>
      <c r="C621" s="11"/>
      <c r="D621" s="11"/>
      <c r="E621" s="11"/>
      <c r="F621" s="11"/>
      <c r="G621" s="11"/>
      <c r="H621" s="11"/>
      <c r="I621" s="11"/>
      <c r="J621" s="21"/>
      <c r="K621" s="21"/>
      <c r="L621" s="57"/>
      <c r="M621" s="57"/>
      <c r="N621" s="63"/>
      <c r="O621" s="57"/>
      <c r="P621" s="57"/>
      <c r="Q621" s="58"/>
      <c r="R621" s="57"/>
      <c r="S621" s="57"/>
      <c r="T621" s="11"/>
      <c r="U621" s="11"/>
      <c r="V621" s="11"/>
      <c r="W621" s="11"/>
      <c r="X621" s="11"/>
      <c r="Y621" s="11"/>
      <c r="Z621" s="11"/>
      <c r="AA621" s="11"/>
      <c r="AB621" s="11"/>
      <c r="AC621" s="60">
        <f>IF($M$18&gt;($M$3-$M$5)/-($G$3-$G$5),AC620+($M$18-($M$3-$M$5)/-($G$3-$G$5))/342,IFERROR(IF(AC620+((($M$3-$M$5)/($G$3-$G$5)*-1)-$M$18)/343&gt;($M$3-$M$5)/-($G$3-$G$5),MAX($AC$31:AC620),AC620+((($M$3-$M$5)/($G$3-$G$5)*-1))/343),MAX($AC$31:AC620)))</f>
        <v>14.403453689168009</v>
      </c>
      <c r="AD621" s="61">
        <f t="shared" ref="AD621" si="1773">IF(AC621="","",AC621*$G$5+$M$5)</f>
        <v>53227.629513344073</v>
      </c>
      <c r="AE621" s="60">
        <f>IF($M$18&gt;($M$3-$M$5)/-($G$3-$G$5),"",IFERROR(IF(AE620+(($M$3-$M$5)/($G$3-$G$5)*-1)/343&gt;$AC$24,MAX($AE$31:AE620),AE620+((($M$3-$M$5)/($G$3-$G$5)*-1))/343),MAX($AE$31:AE620)))</f>
        <v>9.9811616954474509</v>
      </c>
      <c r="AF621" s="61">
        <f t="shared" si="1749"/>
        <v>17849.293563579602</v>
      </c>
      <c r="AG621" s="61">
        <f t="shared" ref="AG621" si="1774">IF($M$18&gt;($M$3-$M$5)/-($G$3-$G$5),"",IF(AE621="","",AE621*$G$3+$M$3))</f>
        <v>75094.191522762747</v>
      </c>
    </row>
    <row r="622" spans="1:33" x14ac:dyDescent="0.55000000000000004">
      <c r="A622" s="11"/>
      <c r="B622" s="11"/>
      <c r="C622" s="11"/>
      <c r="D622" s="11"/>
      <c r="E622" s="11"/>
      <c r="F622" s="11"/>
      <c r="G622" s="11"/>
      <c r="H622" s="11"/>
      <c r="I622" s="11"/>
      <c r="J622" s="21"/>
      <c r="K622" s="21"/>
      <c r="L622" s="57"/>
      <c r="M622" s="57"/>
      <c r="N622" s="63"/>
      <c r="O622" s="57"/>
      <c r="P622" s="57"/>
      <c r="Q622" s="58"/>
      <c r="R622" s="57"/>
      <c r="S622" s="57"/>
      <c r="T622" s="11"/>
      <c r="U622" s="11"/>
      <c r="V622" s="11"/>
      <c r="W622" s="11"/>
      <c r="X622" s="11"/>
      <c r="Y622" s="11"/>
      <c r="Z622" s="11"/>
      <c r="AA622" s="11"/>
      <c r="AB622" s="11"/>
      <c r="AC622" s="60">
        <f t="shared" ref="AC622" si="1775">IFERROR(AC621,"")</f>
        <v>14.403453689168009</v>
      </c>
      <c r="AD622" s="61">
        <f t="shared" ref="AD622" si="1776">IF(AC622="","",AC622*$G$3+$M$3)</f>
        <v>52982.731554159953</v>
      </c>
      <c r="AE622" s="60">
        <f t="shared" ref="AE622" si="1777">IFERROR(AE621,"")</f>
        <v>9.9811616954474509</v>
      </c>
      <c r="AF622" s="61">
        <f t="shared" ref="AF622:AG622" si="1778">IF($M$18&gt;($M$3-$M$5)/-($G$3-$G$5),"",IF(AE622="","",$P$21))</f>
        <v>18000</v>
      </c>
      <c r="AG622" s="61">
        <f t="shared" si="1778"/>
        <v>18000</v>
      </c>
    </row>
    <row r="623" spans="1:33" x14ac:dyDescent="0.55000000000000004">
      <c r="A623" s="11"/>
      <c r="B623" s="11"/>
      <c r="C623" s="11"/>
      <c r="D623" s="11"/>
      <c r="E623" s="11"/>
      <c r="F623" s="11"/>
      <c r="G623" s="11"/>
      <c r="H623" s="11"/>
      <c r="I623" s="11"/>
      <c r="J623" s="21"/>
      <c r="K623" s="21"/>
      <c r="L623" s="57"/>
      <c r="M623" s="57"/>
      <c r="N623" s="63"/>
      <c r="O623" s="57"/>
      <c r="P623" s="57"/>
      <c r="Q623" s="58"/>
      <c r="R623" s="57"/>
      <c r="S623" s="57"/>
      <c r="T623" s="11"/>
      <c r="U623" s="11"/>
      <c r="V623" s="11"/>
      <c r="W623" s="11"/>
      <c r="X623" s="11"/>
      <c r="Y623" s="11"/>
      <c r="Z623" s="11"/>
      <c r="AA623" s="11"/>
      <c r="AB623" s="11"/>
      <c r="AC623" s="60">
        <f>IF($M$18&gt;($M$3-$M$5)/-($G$3-$G$5),AC622+($M$18-($M$3-$M$5)/-($G$3-$G$5))/342,IFERROR(IF(AC622+((($M$3-$M$5)/($G$3-$G$5)*-1)-$M$18)/343&gt;($M$3-$M$5)/-($G$3-$G$5),MAX($AC$31:AC622),AC622+((($M$3-$M$5)/($G$3-$G$5)*-1))/343),MAX($AC$31:AC622)))</f>
        <v>14.403453689168009</v>
      </c>
      <c r="AD623" s="61">
        <f t="shared" ref="AD623" si="1779">IF(AC623="","",AC623*$G$5+$M$5)</f>
        <v>53227.629513344073</v>
      </c>
      <c r="AE623" s="60">
        <f>IF($M$18&gt;($M$3-$M$5)/-($G$3-$G$5),"",IFERROR(IF(AE622+(($M$3-$M$5)/($G$3-$G$5)*-1)/343&gt;$AC$24,MAX($AE$31:AE622),AE622+((($M$3-$M$5)/($G$3-$G$5)*-1))/343),MAX($AE$31:AE622)))</f>
        <v>9.9811616954474509</v>
      </c>
      <c r="AF623" s="61">
        <f t="shared" si="1749"/>
        <v>17849.293563579602</v>
      </c>
      <c r="AG623" s="61">
        <f t="shared" ref="AG623" si="1780">IF($M$18&gt;($M$3-$M$5)/-($G$3-$G$5),"",IF(AE623="","",AE623*$G$3+$M$3))</f>
        <v>75094.191522762747</v>
      </c>
    </row>
    <row r="624" spans="1:33" x14ac:dyDescent="0.55000000000000004">
      <c r="A624" s="11"/>
      <c r="B624" s="11"/>
      <c r="C624" s="11"/>
      <c r="D624" s="11"/>
      <c r="E624" s="11"/>
      <c r="F624" s="11"/>
      <c r="G624" s="11"/>
      <c r="H624" s="11"/>
      <c r="I624" s="11"/>
      <c r="J624" s="21"/>
      <c r="K624" s="21"/>
      <c r="L624" s="57"/>
      <c r="M624" s="57"/>
      <c r="N624" s="63"/>
      <c r="O624" s="57"/>
      <c r="P624" s="57"/>
      <c r="Q624" s="58"/>
      <c r="R624" s="57"/>
      <c r="S624" s="57"/>
      <c r="T624" s="11"/>
      <c r="U624" s="11"/>
      <c r="V624" s="11"/>
      <c r="W624" s="11"/>
      <c r="X624" s="11"/>
      <c r="Y624" s="11"/>
      <c r="Z624" s="11"/>
      <c r="AA624" s="11"/>
      <c r="AB624" s="11"/>
      <c r="AC624" s="60">
        <f t="shared" ref="AC624" si="1781">IFERROR(AC623,"")</f>
        <v>14.403453689168009</v>
      </c>
      <c r="AD624" s="61">
        <f t="shared" ref="AD624" si="1782">IF(AC624="","",AC624*$G$3+$M$3)</f>
        <v>52982.731554159953</v>
      </c>
      <c r="AE624" s="60">
        <f t="shared" ref="AE624" si="1783">IFERROR(AE623,"")</f>
        <v>9.9811616954474509</v>
      </c>
      <c r="AF624" s="61">
        <f t="shared" ref="AF624:AG624" si="1784">IF($M$18&gt;($M$3-$M$5)/-($G$3-$G$5),"",IF(AE624="","",$P$21))</f>
        <v>18000</v>
      </c>
      <c r="AG624" s="61">
        <f t="shared" si="1784"/>
        <v>18000</v>
      </c>
    </row>
    <row r="625" spans="1:33" x14ac:dyDescent="0.55000000000000004">
      <c r="A625" s="11"/>
      <c r="B625" s="11"/>
      <c r="C625" s="11"/>
      <c r="D625" s="11"/>
      <c r="E625" s="11"/>
      <c r="F625" s="11"/>
      <c r="G625" s="11"/>
      <c r="H625" s="11"/>
      <c r="I625" s="11"/>
      <c r="J625" s="21"/>
      <c r="K625" s="21"/>
      <c r="L625" s="57"/>
      <c r="M625" s="57"/>
      <c r="N625" s="63"/>
      <c r="O625" s="57"/>
      <c r="P625" s="57"/>
      <c r="Q625" s="58"/>
      <c r="R625" s="57"/>
      <c r="S625" s="57"/>
      <c r="T625" s="11"/>
      <c r="U625" s="11"/>
      <c r="V625" s="11"/>
      <c r="W625" s="11"/>
      <c r="X625" s="11"/>
      <c r="Y625" s="11"/>
      <c r="Z625" s="11"/>
      <c r="AA625" s="11"/>
      <c r="AB625" s="11"/>
      <c r="AC625" s="60">
        <f>IF($M$18&gt;($M$3-$M$5)/-($G$3-$G$5),AC624+($M$18-($M$3-$M$5)/-($G$3-$G$5))/342,IFERROR(IF(AC624+((($M$3-$M$5)/($G$3-$G$5)*-1)-$M$18)/343&gt;($M$3-$M$5)/-($G$3-$G$5),MAX($AC$31:AC624),AC624+((($M$3-$M$5)/($G$3-$G$5)*-1))/343),MAX($AC$31:AC624)))</f>
        <v>14.403453689168009</v>
      </c>
      <c r="AD625" s="61">
        <f t="shared" ref="AD625" si="1785">IF(AC625="","",AC625*$G$5+$M$5)</f>
        <v>53227.629513344073</v>
      </c>
      <c r="AE625" s="60">
        <f>IF($M$18&gt;($M$3-$M$5)/-($G$3-$G$5),"",IFERROR(IF(AE624+(($M$3-$M$5)/($G$3-$G$5)*-1)/343&gt;$AC$24,MAX($AE$31:AE624),AE624+((($M$3-$M$5)/($G$3-$G$5)*-1))/343),MAX($AE$31:AE624)))</f>
        <v>9.9811616954474509</v>
      </c>
      <c r="AF625" s="61">
        <f t="shared" si="1749"/>
        <v>17849.293563579602</v>
      </c>
      <c r="AG625" s="61">
        <f t="shared" ref="AG625" si="1786">IF($M$18&gt;($M$3-$M$5)/-($G$3-$G$5),"",IF(AE625="","",AE625*$G$3+$M$3))</f>
        <v>75094.191522762747</v>
      </c>
    </row>
    <row r="626" spans="1:33" x14ac:dyDescent="0.55000000000000004">
      <c r="A626" s="11"/>
      <c r="B626" s="11"/>
      <c r="C626" s="11"/>
      <c r="D626" s="11"/>
      <c r="E626" s="11"/>
      <c r="F626" s="11"/>
      <c r="G626" s="11"/>
      <c r="H626" s="11"/>
      <c r="I626" s="11"/>
      <c r="J626" s="21"/>
      <c r="K626" s="21"/>
      <c r="L626" s="57"/>
      <c r="M626" s="57"/>
      <c r="N626" s="63"/>
      <c r="O626" s="57"/>
      <c r="P626" s="57"/>
      <c r="Q626" s="58"/>
      <c r="R626" s="57"/>
      <c r="S626" s="57"/>
      <c r="T626" s="11"/>
      <c r="U626" s="11"/>
      <c r="V626" s="11"/>
      <c r="W626" s="11"/>
      <c r="X626" s="11"/>
      <c r="Y626" s="11"/>
      <c r="Z626" s="11"/>
      <c r="AA626" s="11"/>
      <c r="AB626" s="11"/>
      <c r="AC626" s="60">
        <f t="shared" ref="AC626" si="1787">IFERROR(AC625,"")</f>
        <v>14.403453689168009</v>
      </c>
      <c r="AD626" s="61">
        <f t="shared" ref="AD626" si="1788">IF(AC626="","",AC626*$G$3+$M$3)</f>
        <v>52982.731554159953</v>
      </c>
      <c r="AE626" s="60">
        <f t="shared" ref="AE626" si="1789">IFERROR(AE625,"")</f>
        <v>9.9811616954474509</v>
      </c>
      <c r="AF626" s="61">
        <f t="shared" ref="AF626:AG626" si="1790">IF($M$18&gt;($M$3-$M$5)/-($G$3-$G$5),"",IF(AE626="","",$P$21))</f>
        <v>18000</v>
      </c>
      <c r="AG626" s="61">
        <f t="shared" si="1790"/>
        <v>18000</v>
      </c>
    </row>
    <row r="627" spans="1:33" x14ac:dyDescent="0.55000000000000004">
      <c r="A627" s="11"/>
      <c r="B627" s="11"/>
      <c r="C627" s="11"/>
      <c r="D627" s="11"/>
      <c r="E627" s="11"/>
      <c r="F627" s="11"/>
      <c r="G627" s="11"/>
      <c r="H627" s="11"/>
      <c r="I627" s="11"/>
      <c r="J627" s="21"/>
      <c r="K627" s="21"/>
      <c r="L627" s="57"/>
      <c r="M627" s="57"/>
      <c r="N627" s="63"/>
      <c r="O627" s="57"/>
      <c r="P627" s="57"/>
      <c r="Q627" s="58"/>
      <c r="R627" s="57"/>
      <c r="S627" s="57"/>
      <c r="T627" s="11"/>
      <c r="U627" s="11"/>
      <c r="V627" s="11"/>
      <c r="W627" s="11"/>
      <c r="X627" s="11"/>
      <c r="Y627" s="11"/>
      <c r="Z627" s="11"/>
      <c r="AA627" s="11"/>
      <c r="AB627" s="11"/>
      <c r="AC627" s="60">
        <f>IF($M$18&gt;($M$3-$M$5)/-($G$3-$G$5),AC626+($M$18-($M$3-$M$5)/-($G$3-$G$5))/342,IFERROR(IF(AC626+((($M$3-$M$5)/($G$3-$G$5)*-1)-$M$18)/343&gt;($M$3-$M$5)/-($G$3-$G$5),MAX($AC$31:AC626),AC626+((($M$3-$M$5)/($G$3-$G$5)*-1))/343),MAX($AC$31:AC626)))</f>
        <v>14.403453689168009</v>
      </c>
      <c r="AD627" s="61">
        <f t="shared" ref="AD627" si="1791">IF(AC627="","",AC627*$G$5+$M$5)</f>
        <v>53227.629513344073</v>
      </c>
      <c r="AE627" s="60">
        <f>IF($M$18&gt;($M$3-$M$5)/-($G$3-$G$5),"",IFERROR(IF(AE626+(($M$3-$M$5)/($G$3-$G$5)*-1)/343&gt;$AC$24,MAX($AE$31:AE626),AE626+((($M$3-$M$5)/($G$3-$G$5)*-1))/343),MAX($AE$31:AE626)))</f>
        <v>9.9811616954474509</v>
      </c>
      <c r="AF627" s="61">
        <f t="shared" si="1749"/>
        <v>17849.293563579602</v>
      </c>
      <c r="AG627" s="61">
        <f t="shared" ref="AG627" si="1792">IF($M$18&gt;($M$3-$M$5)/-($G$3-$G$5),"",IF(AE627="","",AE627*$G$3+$M$3))</f>
        <v>75094.191522762747</v>
      </c>
    </row>
    <row r="628" spans="1:33" x14ac:dyDescent="0.55000000000000004">
      <c r="A628" s="11"/>
      <c r="B628" s="11"/>
      <c r="C628" s="11"/>
      <c r="D628" s="11"/>
      <c r="E628" s="11"/>
      <c r="F628" s="11"/>
      <c r="G628" s="11"/>
      <c r="H628" s="11"/>
      <c r="I628" s="11"/>
      <c r="J628" s="21"/>
      <c r="K628" s="21"/>
      <c r="L628" s="57"/>
      <c r="M628" s="57"/>
      <c r="N628" s="63"/>
      <c r="O628" s="57"/>
      <c r="P628" s="57"/>
      <c r="Q628" s="58"/>
      <c r="R628" s="57"/>
      <c r="S628" s="57"/>
      <c r="T628" s="11"/>
      <c r="U628" s="11"/>
      <c r="V628" s="11"/>
      <c r="W628" s="11"/>
      <c r="X628" s="11"/>
      <c r="Y628" s="11"/>
      <c r="Z628" s="11"/>
      <c r="AA628" s="11"/>
      <c r="AB628" s="11"/>
      <c r="AC628" s="60">
        <f t="shared" ref="AC628" si="1793">IFERROR(AC627,"")</f>
        <v>14.403453689168009</v>
      </c>
      <c r="AD628" s="61">
        <f t="shared" ref="AD628" si="1794">IF(AC628="","",AC628*$G$3+$M$3)</f>
        <v>52982.731554159953</v>
      </c>
      <c r="AE628" s="60">
        <f t="shared" ref="AE628" si="1795">IFERROR(AE627,"")</f>
        <v>9.9811616954474509</v>
      </c>
      <c r="AF628" s="61">
        <f t="shared" ref="AF628:AG628" si="1796">IF($M$18&gt;($M$3-$M$5)/-($G$3-$G$5),"",IF(AE628="","",$P$21))</f>
        <v>18000</v>
      </c>
      <c r="AG628" s="61">
        <f t="shared" si="1796"/>
        <v>18000</v>
      </c>
    </row>
    <row r="629" spans="1:33" x14ac:dyDescent="0.55000000000000004">
      <c r="A629" s="11"/>
      <c r="B629" s="11"/>
      <c r="C629" s="11"/>
      <c r="D629" s="11"/>
      <c r="E629" s="11"/>
      <c r="F629" s="11"/>
      <c r="G629" s="11"/>
      <c r="H629" s="11"/>
      <c r="I629" s="11"/>
      <c r="J629" s="21"/>
      <c r="K629" s="21"/>
      <c r="L629" s="57"/>
      <c r="M629" s="57"/>
      <c r="N629" s="63"/>
      <c r="O629" s="57"/>
      <c r="P629" s="57"/>
      <c r="Q629" s="58"/>
      <c r="R629" s="57"/>
      <c r="S629" s="57"/>
      <c r="T629" s="11"/>
      <c r="U629" s="11"/>
      <c r="V629" s="11"/>
      <c r="W629" s="11"/>
      <c r="X629" s="11"/>
      <c r="Y629" s="11"/>
      <c r="Z629" s="11"/>
      <c r="AA629" s="11"/>
      <c r="AB629" s="11"/>
      <c r="AC629" s="60">
        <f>IF($M$18&gt;($M$3-$M$5)/-($G$3-$G$5),AC628+($M$18-($M$3-$M$5)/-($G$3-$G$5))/342,IFERROR(IF(AC628+((($M$3-$M$5)/($G$3-$G$5)*-1)-$M$18)/343&gt;($M$3-$M$5)/-($G$3-$G$5),MAX($AC$31:AC628),AC628+((($M$3-$M$5)/($G$3-$G$5)*-1))/343),MAX($AC$31:AC628)))</f>
        <v>14.403453689168009</v>
      </c>
      <c r="AD629" s="61">
        <f t="shared" ref="AD629" si="1797">IF(AC629="","",AC629*$G$5+$M$5)</f>
        <v>53227.629513344073</v>
      </c>
      <c r="AE629" s="60">
        <f>IF($M$18&gt;($M$3-$M$5)/-($G$3-$G$5),"",IFERROR(IF(AE628+(($M$3-$M$5)/($G$3-$G$5)*-1)/343&gt;$AC$24,MAX($AE$31:AE628),AE628+((($M$3-$M$5)/($G$3-$G$5)*-1))/343),MAX($AE$31:AE628)))</f>
        <v>9.9811616954474509</v>
      </c>
      <c r="AF629" s="61">
        <f t="shared" si="1749"/>
        <v>17849.293563579602</v>
      </c>
      <c r="AG629" s="61">
        <f t="shared" ref="AG629" si="1798">IF($M$18&gt;($M$3-$M$5)/-($G$3-$G$5),"",IF(AE629="","",AE629*$G$3+$M$3))</f>
        <v>75094.191522762747</v>
      </c>
    </row>
    <row r="630" spans="1:33" x14ac:dyDescent="0.55000000000000004">
      <c r="A630" s="11"/>
      <c r="B630" s="11"/>
      <c r="C630" s="11"/>
      <c r="D630" s="11"/>
      <c r="E630" s="11"/>
      <c r="F630" s="11"/>
      <c r="G630" s="11"/>
      <c r="H630" s="11"/>
      <c r="I630" s="11"/>
      <c r="J630" s="21"/>
      <c r="K630" s="21"/>
      <c r="L630" s="57"/>
      <c r="M630" s="57"/>
      <c r="N630" s="63"/>
      <c r="O630" s="57"/>
      <c r="P630" s="57"/>
      <c r="Q630" s="58"/>
      <c r="R630" s="57"/>
      <c r="S630" s="57"/>
      <c r="T630" s="11"/>
      <c r="U630" s="11"/>
      <c r="V630" s="11"/>
      <c r="W630" s="11"/>
      <c r="X630" s="11"/>
      <c r="Y630" s="11"/>
      <c r="Z630" s="11"/>
      <c r="AA630" s="11"/>
      <c r="AB630" s="11"/>
      <c r="AC630" s="60">
        <f t="shared" ref="AC630" si="1799">IFERROR(AC629,"")</f>
        <v>14.403453689168009</v>
      </c>
      <c r="AD630" s="61">
        <f t="shared" ref="AD630" si="1800">IF(AC630="","",AC630*$G$3+$M$3)</f>
        <v>52982.731554159953</v>
      </c>
      <c r="AE630" s="60">
        <f t="shared" ref="AE630" si="1801">IFERROR(AE629,"")</f>
        <v>9.9811616954474509</v>
      </c>
      <c r="AF630" s="61">
        <f t="shared" ref="AF630:AG630" si="1802">IF($M$18&gt;($M$3-$M$5)/-($G$3-$G$5),"",IF(AE630="","",$P$21))</f>
        <v>18000</v>
      </c>
      <c r="AG630" s="61">
        <f t="shared" si="1802"/>
        <v>18000</v>
      </c>
    </row>
    <row r="631" spans="1:33" x14ac:dyDescent="0.55000000000000004">
      <c r="A631" s="11"/>
      <c r="B631" s="11"/>
      <c r="C631" s="11"/>
      <c r="D631" s="11"/>
      <c r="E631" s="11"/>
      <c r="F631" s="11"/>
      <c r="G631" s="11"/>
      <c r="H631" s="11"/>
      <c r="I631" s="11"/>
      <c r="J631" s="21"/>
      <c r="K631" s="21"/>
      <c r="L631" s="57"/>
      <c r="M631" s="57"/>
      <c r="N631" s="63"/>
      <c r="O631" s="57"/>
      <c r="P631" s="57"/>
      <c r="Q631" s="58"/>
      <c r="R631" s="57"/>
      <c r="S631" s="57"/>
      <c r="T631" s="11"/>
      <c r="U631" s="11"/>
      <c r="V631" s="11"/>
      <c r="W631" s="11"/>
      <c r="X631" s="11"/>
      <c r="Y631" s="11"/>
      <c r="Z631" s="11"/>
      <c r="AA631" s="11"/>
      <c r="AB631" s="11"/>
      <c r="AC631" s="60">
        <f>IF($M$18&gt;($M$3-$M$5)/-($G$3-$G$5),AC630+($M$18-($M$3-$M$5)/-($G$3-$G$5))/342,IFERROR(IF(AC630+((($M$3-$M$5)/($G$3-$G$5)*-1)-$M$18)/343&gt;($M$3-$M$5)/-($G$3-$G$5),MAX($AC$31:AC630),AC630+((($M$3-$M$5)/($G$3-$G$5)*-1))/343),MAX($AC$31:AC630)))</f>
        <v>14.403453689168009</v>
      </c>
      <c r="AD631" s="61">
        <f t="shared" ref="AD631" si="1803">IF(AC631="","",AC631*$G$5+$M$5)</f>
        <v>53227.629513344073</v>
      </c>
      <c r="AE631" s="60">
        <f>IF($M$18&gt;($M$3-$M$5)/-($G$3-$G$5),"",IFERROR(IF(AE630+(($M$3-$M$5)/($G$3-$G$5)*-1)/343&gt;$AC$24,MAX($AE$31:AE630),AE630+((($M$3-$M$5)/($G$3-$G$5)*-1))/343),MAX($AE$31:AE630)))</f>
        <v>9.9811616954474509</v>
      </c>
      <c r="AF631" s="61">
        <f t="shared" si="1749"/>
        <v>17849.293563579602</v>
      </c>
      <c r="AG631" s="61">
        <f t="shared" ref="AG631" si="1804">IF($M$18&gt;($M$3-$M$5)/-($G$3-$G$5),"",IF(AE631="","",AE631*$G$3+$M$3))</f>
        <v>75094.191522762747</v>
      </c>
    </row>
    <row r="632" spans="1:33" x14ac:dyDescent="0.55000000000000004">
      <c r="A632" s="11"/>
      <c r="B632" s="11"/>
      <c r="C632" s="11"/>
      <c r="D632" s="11"/>
      <c r="E632" s="11"/>
      <c r="F632" s="11"/>
      <c r="G632" s="11"/>
      <c r="H632" s="11"/>
      <c r="I632" s="11"/>
      <c r="J632" s="21"/>
      <c r="K632" s="21"/>
      <c r="L632" s="57"/>
      <c r="M632" s="57"/>
      <c r="N632" s="63"/>
      <c r="O632" s="57"/>
      <c r="P632" s="57"/>
      <c r="Q632" s="58"/>
      <c r="R632" s="57"/>
      <c r="S632" s="57"/>
      <c r="T632" s="11"/>
      <c r="U632" s="11"/>
      <c r="V632" s="11"/>
      <c r="W632" s="11"/>
      <c r="X632" s="11"/>
      <c r="Y632" s="11"/>
      <c r="Z632" s="11"/>
      <c r="AA632" s="11"/>
      <c r="AB632" s="11"/>
      <c r="AC632" s="60">
        <f t="shared" ref="AC632" si="1805">IFERROR(AC631,"")</f>
        <v>14.403453689168009</v>
      </c>
      <c r="AD632" s="61">
        <f t="shared" ref="AD632" si="1806">IF(AC632="","",AC632*$G$3+$M$3)</f>
        <v>52982.731554159953</v>
      </c>
      <c r="AE632" s="60">
        <f t="shared" ref="AE632" si="1807">IFERROR(AE631,"")</f>
        <v>9.9811616954474509</v>
      </c>
      <c r="AF632" s="61">
        <f t="shared" ref="AF632:AG632" si="1808">IF($M$18&gt;($M$3-$M$5)/-($G$3-$G$5),"",IF(AE632="","",$P$21))</f>
        <v>18000</v>
      </c>
      <c r="AG632" s="61">
        <f t="shared" si="1808"/>
        <v>18000</v>
      </c>
    </row>
    <row r="633" spans="1:33" x14ac:dyDescent="0.55000000000000004">
      <c r="A633" s="11"/>
      <c r="B633" s="11"/>
      <c r="C633" s="11"/>
      <c r="D633" s="11"/>
      <c r="E633" s="11"/>
      <c r="F633" s="11"/>
      <c r="G633" s="11"/>
      <c r="H633" s="11"/>
      <c r="I633" s="11"/>
      <c r="J633" s="21"/>
      <c r="K633" s="21"/>
      <c r="L633" s="57"/>
      <c r="M633" s="57"/>
      <c r="N633" s="63"/>
      <c r="O633" s="57"/>
      <c r="P633" s="57"/>
      <c r="Q633" s="58"/>
      <c r="R633" s="57"/>
      <c r="S633" s="57"/>
      <c r="T633" s="11"/>
      <c r="U633" s="11"/>
      <c r="V633" s="11"/>
      <c r="W633" s="11"/>
      <c r="X633" s="11"/>
      <c r="Y633" s="11"/>
      <c r="Z633" s="11"/>
      <c r="AA633" s="11"/>
      <c r="AB633" s="11"/>
      <c r="AC633" s="60">
        <f>IF($M$18&gt;($M$3-$M$5)/-($G$3-$G$5),AC632+($M$18-($M$3-$M$5)/-($G$3-$G$5))/342,IFERROR(IF(AC632+((($M$3-$M$5)/($G$3-$G$5)*-1)-$M$18)/343&gt;($M$3-$M$5)/-($G$3-$G$5),MAX($AC$31:AC632),AC632+((($M$3-$M$5)/($G$3-$G$5)*-1))/343),MAX($AC$31:AC632)))</f>
        <v>14.403453689168009</v>
      </c>
      <c r="AD633" s="61">
        <f t="shared" ref="AD633" si="1809">IF(AC633="","",AC633*$G$5+$M$5)</f>
        <v>53227.629513344073</v>
      </c>
      <c r="AE633" s="60">
        <f>IF($M$18&gt;($M$3-$M$5)/-($G$3-$G$5),"",IFERROR(IF(AE632+(($M$3-$M$5)/($G$3-$G$5)*-1)/343&gt;$AC$24,MAX($AE$31:AE632),AE632+((($M$3-$M$5)/($G$3-$G$5)*-1))/343),MAX($AE$31:AE632)))</f>
        <v>9.9811616954474509</v>
      </c>
      <c r="AF633" s="61">
        <f t="shared" si="1749"/>
        <v>17849.293563579602</v>
      </c>
      <c r="AG633" s="61">
        <f t="shared" ref="AG633" si="1810">IF($M$18&gt;($M$3-$M$5)/-($G$3-$G$5),"",IF(AE633="","",AE633*$G$3+$M$3))</f>
        <v>75094.191522762747</v>
      </c>
    </row>
    <row r="634" spans="1:33" x14ac:dyDescent="0.55000000000000004">
      <c r="A634" s="11"/>
      <c r="B634" s="11"/>
      <c r="C634" s="11"/>
      <c r="D634" s="11"/>
      <c r="E634" s="11"/>
      <c r="F634" s="11"/>
      <c r="G634" s="11"/>
      <c r="H634" s="11"/>
      <c r="I634" s="11"/>
      <c r="J634" s="21"/>
      <c r="K634" s="21"/>
      <c r="L634" s="57"/>
      <c r="M634" s="57"/>
      <c r="N634" s="63"/>
      <c r="O634" s="57"/>
      <c r="P634" s="57"/>
      <c r="Q634" s="58"/>
      <c r="R634" s="57"/>
      <c r="S634" s="57"/>
      <c r="T634" s="11"/>
      <c r="U634" s="11"/>
      <c r="V634" s="11"/>
      <c r="W634" s="11"/>
      <c r="X634" s="11"/>
      <c r="Y634" s="11"/>
      <c r="Z634" s="11"/>
      <c r="AA634" s="11"/>
      <c r="AB634" s="11"/>
      <c r="AC634" s="60">
        <f t="shared" ref="AC634" si="1811">IFERROR(AC633,"")</f>
        <v>14.403453689168009</v>
      </c>
      <c r="AD634" s="61">
        <f t="shared" ref="AD634" si="1812">IF(AC634="","",AC634*$G$3+$M$3)</f>
        <v>52982.731554159953</v>
      </c>
      <c r="AE634" s="60">
        <f t="shared" ref="AE634" si="1813">IFERROR(AE633,"")</f>
        <v>9.9811616954474509</v>
      </c>
      <c r="AF634" s="61">
        <f t="shared" ref="AF634:AG634" si="1814">IF($M$18&gt;($M$3-$M$5)/-($G$3-$G$5),"",IF(AE634="","",$P$21))</f>
        <v>18000</v>
      </c>
      <c r="AG634" s="61">
        <f t="shared" si="1814"/>
        <v>18000</v>
      </c>
    </row>
    <row r="635" spans="1:33" x14ac:dyDescent="0.55000000000000004">
      <c r="A635" s="11"/>
      <c r="B635" s="11"/>
      <c r="C635" s="11"/>
      <c r="D635" s="11"/>
      <c r="E635" s="11"/>
      <c r="F635" s="11"/>
      <c r="G635" s="11"/>
      <c r="H635" s="11"/>
      <c r="I635" s="11"/>
      <c r="J635" s="21"/>
      <c r="K635" s="21"/>
      <c r="L635" s="57"/>
      <c r="M635" s="57"/>
      <c r="N635" s="63"/>
      <c r="O635" s="57"/>
      <c r="P635" s="57"/>
      <c r="Q635" s="58"/>
      <c r="R635" s="57"/>
      <c r="S635" s="57"/>
      <c r="T635" s="11"/>
      <c r="U635" s="11"/>
      <c r="V635" s="11"/>
      <c r="W635" s="11"/>
      <c r="X635" s="11"/>
      <c r="Y635" s="11"/>
      <c r="Z635" s="11"/>
      <c r="AA635" s="11"/>
      <c r="AB635" s="11"/>
      <c r="AC635" s="60">
        <f>IF($M$18&gt;($M$3-$M$5)/-($G$3-$G$5),AC634+($M$18-($M$3-$M$5)/-($G$3-$G$5))/342,IFERROR(IF(AC634+((($M$3-$M$5)/($G$3-$G$5)*-1)-$M$18)/343&gt;($M$3-$M$5)/-($G$3-$G$5),MAX($AC$31:AC634),AC634+((($M$3-$M$5)/($G$3-$G$5)*-1))/343),MAX($AC$31:AC634)))</f>
        <v>14.403453689168009</v>
      </c>
      <c r="AD635" s="61">
        <f t="shared" ref="AD635" si="1815">IF(AC635="","",AC635*$G$5+$M$5)</f>
        <v>53227.629513344073</v>
      </c>
      <c r="AE635" s="60">
        <f>IF($M$18&gt;($M$3-$M$5)/-($G$3-$G$5),"",IFERROR(IF(AE634+(($M$3-$M$5)/($G$3-$G$5)*-1)/343&gt;$AC$24,MAX($AE$31:AE634),AE634+((($M$3-$M$5)/($G$3-$G$5)*-1))/343),MAX($AE$31:AE634)))</f>
        <v>9.9811616954474509</v>
      </c>
      <c r="AF635" s="61">
        <f t="shared" si="1749"/>
        <v>17849.293563579602</v>
      </c>
      <c r="AG635" s="61">
        <f t="shared" ref="AG635" si="1816">IF($M$18&gt;($M$3-$M$5)/-($G$3-$G$5),"",IF(AE635="","",AE635*$G$3+$M$3))</f>
        <v>75094.191522762747</v>
      </c>
    </row>
    <row r="636" spans="1:33" x14ac:dyDescent="0.55000000000000004">
      <c r="A636" s="11"/>
      <c r="B636" s="11"/>
      <c r="C636" s="11"/>
      <c r="D636" s="11"/>
      <c r="E636" s="11"/>
      <c r="F636" s="11"/>
      <c r="G636" s="11"/>
      <c r="H636" s="11"/>
      <c r="I636" s="11"/>
      <c r="J636" s="21"/>
      <c r="K636" s="21"/>
      <c r="L636" s="57"/>
      <c r="M636" s="57"/>
      <c r="N636" s="63"/>
      <c r="O636" s="57"/>
      <c r="P636" s="57"/>
      <c r="Q636" s="58"/>
      <c r="R636" s="57"/>
      <c r="S636" s="57"/>
      <c r="T636" s="11"/>
      <c r="U636" s="11"/>
      <c r="V636" s="11"/>
      <c r="W636" s="11"/>
      <c r="X636" s="11"/>
      <c r="Y636" s="11"/>
      <c r="Z636" s="11"/>
      <c r="AA636" s="11"/>
      <c r="AB636" s="11"/>
      <c r="AC636" s="60">
        <f t="shared" ref="AC636" si="1817">IFERROR(AC635,"")</f>
        <v>14.403453689168009</v>
      </c>
      <c r="AD636" s="61">
        <f t="shared" ref="AD636" si="1818">IF(AC636="","",AC636*$G$3+$M$3)</f>
        <v>52982.731554159953</v>
      </c>
      <c r="AE636" s="60">
        <f t="shared" ref="AE636" si="1819">IFERROR(AE635,"")</f>
        <v>9.9811616954474509</v>
      </c>
      <c r="AF636" s="61">
        <f t="shared" ref="AF636:AG636" si="1820">IF($M$18&gt;($M$3-$M$5)/-($G$3-$G$5),"",IF(AE636="","",$P$21))</f>
        <v>18000</v>
      </c>
      <c r="AG636" s="61">
        <f t="shared" si="1820"/>
        <v>18000</v>
      </c>
    </row>
    <row r="637" spans="1:33" x14ac:dyDescent="0.55000000000000004">
      <c r="A637" s="11"/>
      <c r="B637" s="11"/>
      <c r="C637" s="11"/>
      <c r="D637" s="11"/>
      <c r="E637" s="11"/>
      <c r="F637" s="11"/>
      <c r="G637" s="11"/>
      <c r="H637" s="11"/>
      <c r="I637" s="11"/>
      <c r="J637" s="21"/>
      <c r="K637" s="21"/>
      <c r="L637" s="57"/>
      <c r="M637" s="57"/>
      <c r="N637" s="63"/>
      <c r="O637" s="57"/>
      <c r="P637" s="57"/>
      <c r="Q637" s="58"/>
      <c r="R637" s="57"/>
      <c r="S637" s="57"/>
      <c r="T637" s="11"/>
      <c r="U637" s="11"/>
      <c r="V637" s="11"/>
      <c r="W637" s="11"/>
      <c r="X637" s="11"/>
      <c r="Y637" s="11"/>
      <c r="Z637" s="11"/>
      <c r="AA637" s="11"/>
      <c r="AB637" s="11"/>
      <c r="AC637" s="60">
        <f>IF($M$18&gt;($M$3-$M$5)/-($G$3-$G$5),AC636+($M$18-($M$3-$M$5)/-($G$3-$G$5))/342,IFERROR(IF(AC636+((($M$3-$M$5)/($G$3-$G$5)*-1)-$M$18)/343&gt;($M$3-$M$5)/-($G$3-$G$5),MAX($AC$31:AC636),AC636+((($M$3-$M$5)/($G$3-$G$5)*-1))/343),MAX($AC$31:AC636)))</f>
        <v>14.403453689168009</v>
      </c>
      <c r="AD637" s="61">
        <f t="shared" ref="AD637" si="1821">IF(AC637="","",AC637*$G$5+$M$5)</f>
        <v>53227.629513344073</v>
      </c>
      <c r="AE637" s="60">
        <f>IF($M$18&gt;($M$3-$M$5)/-($G$3-$G$5),"",IFERROR(IF(AE636+(($M$3-$M$5)/($G$3-$G$5)*-1)/343&gt;$AC$24,MAX($AE$31:AE636),AE636+((($M$3-$M$5)/($G$3-$G$5)*-1))/343),MAX($AE$31:AE636)))</f>
        <v>9.9811616954474509</v>
      </c>
      <c r="AF637" s="61">
        <f t="shared" si="1749"/>
        <v>17849.293563579602</v>
      </c>
      <c r="AG637" s="61">
        <f t="shared" ref="AG637" si="1822">IF($M$18&gt;($M$3-$M$5)/-($G$3-$G$5),"",IF(AE637="","",AE637*$G$3+$M$3))</f>
        <v>75094.191522762747</v>
      </c>
    </row>
    <row r="638" spans="1:33" x14ac:dyDescent="0.55000000000000004">
      <c r="A638" s="11"/>
      <c r="B638" s="11"/>
      <c r="C638" s="11"/>
      <c r="D638" s="11"/>
      <c r="E638" s="11"/>
      <c r="F638" s="11"/>
      <c r="G638" s="11"/>
      <c r="H638" s="11"/>
      <c r="I638" s="11"/>
      <c r="J638" s="21"/>
      <c r="K638" s="21"/>
      <c r="L638" s="57"/>
      <c r="M638" s="57"/>
      <c r="N638" s="63"/>
      <c r="O638" s="57"/>
      <c r="P638" s="57"/>
      <c r="Q638" s="58"/>
      <c r="R638" s="57"/>
      <c r="S638" s="57"/>
      <c r="T638" s="11"/>
      <c r="U638" s="11"/>
      <c r="V638" s="11"/>
      <c r="W638" s="11"/>
      <c r="X638" s="11"/>
      <c r="Y638" s="11"/>
      <c r="Z638" s="11"/>
      <c r="AA638" s="11"/>
      <c r="AB638" s="11"/>
      <c r="AC638" s="60">
        <f t="shared" ref="AC638" si="1823">IFERROR(AC637,"")</f>
        <v>14.403453689168009</v>
      </c>
      <c r="AD638" s="61">
        <f t="shared" ref="AD638" si="1824">IF(AC638="","",AC638*$G$3+$M$3)</f>
        <v>52982.731554159953</v>
      </c>
      <c r="AE638" s="60">
        <f t="shared" ref="AE638" si="1825">IFERROR(AE637,"")</f>
        <v>9.9811616954474509</v>
      </c>
      <c r="AF638" s="61">
        <f t="shared" ref="AF638:AG638" si="1826">IF($M$18&gt;($M$3-$M$5)/-($G$3-$G$5),"",IF(AE638="","",$P$21))</f>
        <v>18000</v>
      </c>
      <c r="AG638" s="61">
        <f t="shared" si="1826"/>
        <v>18000</v>
      </c>
    </row>
    <row r="639" spans="1:33" x14ac:dyDescent="0.55000000000000004">
      <c r="A639" s="11"/>
      <c r="B639" s="11"/>
      <c r="C639" s="11"/>
      <c r="D639" s="11"/>
      <c r="E639" s="11"/>
      <c r="F639" s="11"/>
      <c r="G639" s="11"/>
      <c r="H639" s="11"/>
      <c r="I639" s="11"/>
      <c r="J639" s="21"/>
      <c r="K639" s="21"/>
      <c r="L639" s="57"/>
      <c r="M639" s="57"/>
      <c r="N639" s="63"/>
      <c r="O639" s="57"/>
      <c r="P639" s="57"/>
      <c r="Q639" s="58"/>
      <c r="R639" s="57"/>
      <c r="S639" s="57"/>
      <c r="T639" s="11"/>
      <c r="U639" s="11"/>
      <c r="V639" s="11"/>
      <c r="W639" s="11"/>
      <c r="X639" s="11"/>
      <c r="Y639" s="11"/>
      <c r="Z639" s="11"/>
      <c r="AA639" s="11"/>
      <c r="AB639" s="11"/>
      <c r="AC639" s="60">
        <f>IF($M$18&gt;($M$3-$M$5)/-($G$3-$G$5),AC638+($M$18-($M$3-$M$5)/-($G$3-$G$5))/342,IFERROR(IF(AC638+((($M$3-$M$5)/($G$3-$G$5)*-1)-$M$18)/343&gt;($M$3-$M$5)/-($G$3-$G$5),MAX($AC$31:AC638),AC638+((($M$3-$M$5)/($G$3-$G$5)*-1))/343),MAX($AC$31:AC638)))</f>
        <v>14.403453689168009</v>
      </c>
      <c r="AD639" s="61">
        <f t="shared" ref="AD639" si="1827">IF(AC639="","",AC639*$G$5+$M$5)</f>
        <v>53227.629513344073</v>
      </c>
      <c r="AE639" s="60">
        <f>IF($M$18&gt;($M$3-$M$5)/-($G$3-$G$5),"",IFERROR(IF(AE638+(($M$3-$M$5)/($G$3-$G$5)*-1)/343&gt;$AC$24,MAX($AE$31:AE638),AE638+((($M$3-$M$5)/($G$3-$G$5)*-1))/343),MAX($AE$31:AE638)))</f>
        <v>9.9811616954474509</v>
      </c>
      <c r="AF639" s="61">
        <f t="shared" si="1749"/>
        <v>17849.293563579602</v>
      </c>
      <c r="AG639" s="61">
        <f t="shared" ref="AG639" si="1828">IF($M$18&gt;($M$3-$M$5)/-($G$3-$G$5),"",IF(AE639="","",AE639*$G$3+$M$3))</f>
        <v>75094.191522762747</v>
      </c>
    </row>
    <row r="640" spans="1:33" x14ac:dyDescent="0.55000000000000004">
      <c r="A640" s="11"/>
      <c r="B640" s="11"/>
      <c r="C640" s="11"/>
      <c r="D640" s="11"/>
      <c r="E640" s="11"/>
      <c r="F640" s="11"/>
      <c r="G640" s="11"/>
      <c r="H640" s="11"/>
      <c r="I640" s="11"/>
      <c r="J640" s="21"/>
      <c r="K640" s="21"/>
      <c r="L640" s="57"/>
      <c r="M640" s="57"/>
      <c r="N640" s="63"/>
      <c r="O640" s="57"/>
      <c r="P640" s="57"/>
      <c r="Q640" s="58"/>
      <c r="R640" s="57"/>
      <c r="S640" s="57"/>
      <c r="T640" s="11"/>
      <c r="U640" s="11"/>
      <c r="V640" s="11"/>
      <c r="W640" s="11"/>
      <c r="X640" s="11"/>
      <c r="Y640" s="11"/>
      <c r="Z640" s="11"/>
      <c r="AA640" s="11"/>
      <c r="AB640" s="11"/>
      <c r="AC640" s="60">
        <f t="shared" ref="AC640" si="1829">IFERROR(AC639,"")</f>
        <v>14.403453689168009</v>
      </c>
      <c r="AD640" s="61">
        <f t="shared" ref="AD640" si="1830">IF(AC640="","",AC640*$G$3+$M$3)</f>
        <v>52982.731554159953</v>
      </c>
      <c r="AE640" s="60">
        <f t="shared" ref="AE640" si="1831">IFERROR(AE639,"")</f>
        <v>9.9811616954474509</v>
      </c>
      <c r="AF640" s="61">
        <f t="shared" ref="AF640:AG640" si="1832">IF($M$18&gt;($M$3-$M$5)/-($G$3-$G$5),"",IF(AE640="","",$P$21))</f>
        <v>18000</v>
      </c>
      <c r="AG640" s="61">
        <f t="shared" si="1832"/>
        <v>18000</v>
      </c>
    </row>
    <row r="641" spans="1:33" x14ac:dyDescent="0.55000000000000004">
      <c r="A641" s="11"/>
      <c r="B641" s="11"/>
      <c r="C641" s="11"/>
      <c r="D641" s="11"/>
      <c r="E641" s="11"/>
      <c r="F641" s="11"/>
      <c r="G641" s="11"/>
      <c r="H641" s="11"/>
      <c r="I641" s="11"/>
      <c r="J641" s="21"/>
      <c r="K641" s="21"/>
      <c r="L641" s="57"/>
      <c r="M641" s="57"/>
      <c r="N641" s="63"/>
      <c r="O641" s="57"/>
      <c r="P641" s="57"/>
      <c r="Q641" s="58"/>
      <c r="R641" s="57"/>
      <c r="S641" s="57"/>
      <c r="T641" s="11"/>
      <c r="U641" s="11"/>
      <c r="V641" s="11"/>
      <c r="W641" s="11"/>
      <c r="X641" s="11"/>
      <c r="Y641" s="11"/>
      <c r="Z641" s="11"/>
      <c r="AA641" s="11"/>
      <c r="AB641" s="11"/>
      <c r="AC641" s="60">
        <f>IF($M$18&gt;($M$3-$M$5)/-($G$3-$G$5),AC640+($M$18-($M$3-$M$5)/-($G$3-$G$5))/342,IFERROR(IF(AC640+((($M$3-$M$5)/($G$3-$G$5)*-1)-$M$18)/343&gt;($M$3-$M$5)/-($G$3-$G$5),MAX($AC$31:AC640),AC640+((($M$3-$M$5)/($G$3-$G$5)*-1))/343),MAX($AC$31:AC640)))</f>
        <v>14.403453689168009</v>
      </c>
      <c r="AD641" s="61">
        <f t="shared" ref="AD641" si="1833">IF(AC641="","",AC641*$G$5+$M$5)</f>
        <v>53227.629513344073</v>
      </c>
      <c r="AE641" s="60">
        <f>IF($M$18&gt;($M$3-$M$5)/-($G$3-$G$5),"",IFERROR(IF(AE640+(($M$3-$M$5)/($G$3-$G$5)*-1)/343&gt;$AC$24,MAX($AE$31:AE640),AE640+((($M$3-$M$5)/($G$3-$G$5)*-1))/343),MAX($AE$31:AE640)))</f>
        <v>9.9811616954474509</v>
      </c>
      <c r="AF641" s="61">
        <f t="shared" si="1749"/>
        <v>17849.293563579602</v>
      </c>
      <c r="AG641" s="61">
        <f t="shared" ref="AG641" si="1834">IF($M$18&gt;($M$3-$M$5)/-($G$3-$G$5),"",IF(AE641="","",AE641*$G$3+$M$3))</f>
        <v>75094.191522762747</v>
      </c>
    </row>
    <row r="642" spans="1:33" x14ac:dyDescent="0.55000000000000004">
      <c r="A642" s="11"/>
      <c r="B642" s="11"/>
      <c r="C642" s="11"/>
      <c r="D642" s="11"/>
      <c r="E642" s="11"/>
      <c r="F642" s="11"/>
      <c r="G642" s="11"/>
      <c r="H642" s="11"/>
      <c r="I642" s="11"/>
      <c r="J642" s="21"/>
      <c r="K642" s="21"/>
      <c r="L642" s="57"/>
      <c r="M642" s="57"/>
      <c r="N642" s="63"/>
      <c r="O642" s="57"/>
      <c r="P642" s="57"/>
      <c r="Q642" s="58"/>
      <c r="R642" s="57"/>
      <c r="S642" s="57"/>
      <c r="T642" s="11"/>
      <c r="U642" s="11"/>
      <c r="V642" s="11"/>
      <c r="W642" s="11"/>
      <c r="X642" s="11"/>
      <c r="Y642" s="11"/>
      <c r="Z642" s="11"/>
      <c r="AA642" s="11"/>
      <c r="AB642" s="11"/>
      <c r="AC642" s="60">
        <f t="shared" ref="AC642" si="1835">IFERROR(AC641,"")</f>
        <v>14.403453689168009</v>
      </c>
      <c r="AD642" s="61">
        <f t="shared" ref="AD642" si="1836">IF(AC642="","",AC642*$G$3+$M$3)</f>
        <v>52982.731554159953</v>
      </c>
      <c r="AE642" s="60">
        <f t="shared" ref="AE642" si="1837">IFERROR(AE641,"")</f>
        <v>9.9811616954474509</v>
      </c>
      <c r="AF642" s="61">
        <f t="shared" ref="AF642:AG642" si="1838">IF($M$18&gt;($M$3-$M$5)/-($G$3-$G$5),"",IF(AE642="","",$P$21))</f>
        <v>18000</v>
      </c>
      <c r="AG642" s="61">
        <f t="shared" si="1838"/>
        <v>18000</v>
      </c>
    </row>
    <row r="643" spans="1:33" x14ac:dyDescent="0.55000000000000004">
      <c r="A643" s="11"/>
      <c r="B643" s="11"/>
      <c r="C643" s="11"/>
      <c r="D643" s="11"/>
      <c r="E643" s="11"/>
      <c r="F643" s="11"/>
      <c r="G643" s="11"/>
      <c r="H643" s="11"/>
      <c r="I643" s="11"/>
      <c r="J643" s="21"/>
      <c r="K643" s="21"/>
      <c r="L643" s="57"/>
      <c r="M643" s="57"/>
      <c r="N643" s="63"/>
      <c r="O643" s="57"/>
      <c r="P643" s="57"/>
      <c r="Q643" s="58"/>
      <c r="R643" s="57"/>
      <c r="S643" s="57"/>
      <c r="T643" s="11"/>
      <c r="U643" s="11"/>
      <c r="V643" s="11"/>
      <c r="W643" s="11"/>
      <c r="X643" s="11"/>
      <c r="Y643" s="11"/>
      <c r="Z643" s="11"/>
      <c r="AA643" s="11"/>
      <c r="AB643" s="11"/>
      <c r="AC643" s="60">
        <f>IF($M$18&gt;($M$3-$M$5)/-($G$3-$G$5),AC642+($M$18-($M$3-$M$5)/-($G$3-$G$5))/342,IFERROR(IF(AC642+((($M$3-$M$5)/($G$3-$G$5)*-1)-$M$18)/343&gt;($M$3-$M$5)/-($G$3-$G$5),MAX($AC$31:AC642),AC642+((($M$3-$M$5)/($G$3-$G$5)*-1))/343),MAX($AC$31:AC642)))</f>
        <v>14.403453689168009</v>
      </c>
      <c r="AD643" s="61">
        <f t="shared" ref="AD643" si="1839">IF(AC643="","",AC643*$G$5+$M$5)</f>
        <v>53227.629513344073</v>
      </c>
      <c r="AE643" s="60">
        <f>IF($M$18&gt;($M$3-$M$5)/-($G$3-$G$5),"",IFERROR(IF(AE642+(($M$3-$M$5)/($G$3-$G$5)*-1)/343&gt;$AC$24,MAX($AE$31:AE642),AE642+((($M$3-$M$5)/($G$3-$G$5)*-1))/343),MAX($AE$31:AE642)))</f>
        <v>9.9811616954474509</v>
      </c>
      <c r="AF643" s="61">
        <f t="shared" si="1749"/>
        <v>17849.293563579602</v>
      </c>
      <c r="AG643" s="61">
        <f t="shared" ref="AG643" si="1840">IF($M$18&gt;($M$3-$M$5)/-($G$3-$G$5),"",IF(AE643="","",AE643*$G$3+$M$3))</f>
        <v>75094.191522762747</v>
      </c>
    </row>
    <row r="644" spans="1:33" x14ac:dyDescent="0.55000000000000004">
      <c r="A644" s="11"/>
      <c r="B644" s="11"/>
      <c r="C644" s="11"/>
      <c r="D644" s="11"/>
      <c r="E644" s="11"/>
      <c r="F644" s="11"/>
      <c r="G644" s="11"/>
      <c r="H644" s="11"/>
      <c r="I644" s="11"/>
      <c r="J644" s="21"/>
      <c r="K644" s="21"/>
      <c r="L644" s="57"/>
      <c r="M644" s="57"/>
      <c r="N644" s="63"/>
      <c r="O644" s="57"/>
      <c r="P644" s="57"/>
      <c r="Q644" s="58"/>
      <c r="R644" s="57"/>
      <c r="S644" s="57"/>
      <c r="T644" s="11"/>
      <c r="U644" s="11"/>
      <c r="V644" s="11"/>
      <c r="W644" s="11"/>
      <c r="X644" s="11"/>
      <c r="Y644" s="11"/>
      <c r="Z644" s="11"/>
      <c r="AA644" s="11"/>
      <c r="AB644" s="11"/>
      <c r="AC644" s="60">
        <f t="shared" ref="AC644" si="1841">IFERROR(AC643,"")</f>
        <v>14.403453689168009</v>
      </c>
      <c r="AD644" s="61">
        <f t="shared" ref="AD644" si="1842">IF(AC644="","",AC644*$G$3+$M$3)</f>
        <v>52982.731554159953</v>
      </c>
      <c r="AE644" s="60">
        <f t="shared" ref="AE644" si="1843">IFERROR(AE643,"")</f>
        <v>9.9811616954474509</v>
      </c>
      <c r="AF644" s="61">
        <f t="shared" ref="AF644:AG644" si="1844">IF($M$18&gt;($M$3-$M$5)/-($G$3-$G$5),"",IF(AE644="","",$P$21))</f>
        <v>18000</v>
      </c>
      <c r="AG644" s="61">
        <f t="shared" si="1844"/>
        <v>18000</v>
      </c>
    </row>
    <row r="645" spans="1:33" x14ac:dyDescent="0.55000000000000004">
      <c r="A645" s="11"/>
      <c r="B645" s="11"/>
      <c r="C645" s="11"/>
      <c r="D645" s="11"/>
      <c r="E645" s="11"/>
      <c r="F645" s="11"/>
      <c r="G645" s="11"/>
      <c r="H645" s="11"/>
      <c r="I645" s="11"/>
      <c r="J645" s="21"/>
      <c r="K645" s="21"/>
      <c r="L645" s="57"/>
      <c r="M645" s="57"/>
      <c r="N645" s="63"/>
      <c r="O645" s="57"/>
      <c r="P645" s="57"/>
      <c r="Q645" s="58"/>
      <c r="R645" s="57"/>
      <c r="S645" s="57"/>
      <c r="T645" s="11"/>
      <c r="U645" s="11"/>
      <c r="V645" s="11"/>
      <c r="W645" s="11"/>
      <c r="X645" s="11"/>
      <c r="Y645" s="11"/>
      <c r="Z645" s="11"/>
      <c r="AA645" s="11"/>
      <c r="AB645" s="11"/>
      <c r="AC645" s="60">
        <f>IF($M$18&gt;($M$3-$M$5)/-($G$3-$G$5),AC644+($M$18-($M$3-$M$5)/-($G$3-$G$5))/342,IFERROR(IF(AC644+((($M$3-$M$5)/($G$3-$G$5)*-1)-$M$18)/343&gt;($M$3-$M$5)/-($G$3-$G$5),MAX($AC$31:AC644),AC644+((($M$3-$M$5)/($G$3-$G$5)*-1))/343),MAX($AC$31:AC644)))</f>
        <v>14.403453689168009</v>
      </c>
      <c r="AD645" s="61">
        <f t="shared" ref="AD645" si="1845">IF(AC645="","",AC645*$G$5+$M$5)</f>
        <v>53227.629513344073</v>
      </c>
      <c r="AE645" s="60">
        <f>IF($M$18&gt;($M$3-$M$5)/-($G$3-$G$5),"",IFERROR(IF(AE644+(($M$3-$M$5)/($G$3-$G$5)*-1)/343&gt;$AC$24,MAX($AE$31:AE644),AE644+((($M$3-$M$5)/($G$3-$G$5)*-1))/343),MAX($AE$31:AE644)))</f>
        <v>9.9811616954474509</v>
      </c>
      <c r="AF645" s="61">
        <f t="shared" si="1749"/>
        <v>17849.293563579602</v>
      </c>
      <c r="AG645" s="61">
        <f t="shared" ref="AG645" si="1846">IF($M$18&gt;($M$3-$M$5)/-($G$3-$G$5),"",IF(AE645="","",AE645*$G$3+$M$3))</f>
        <v>75094.191522762747</v>
      </c>
    </row>
    <row r="646" spans="1:33" x14ac:dyDescent="0.55000000000000004">
      <c r="A646" s="11"/>
      <c r="B646" s="11"/>
      <c r="C646" s="11"/>
      <c r="D646" s="11"/>
      <c r="E646" s="11"/>
      <c r="F646" s="11"/>
      <c r="G646" s="11"/>
      <c r="H646" s="11"/>
      <c r="I646" s="11"/>
      <c r="J646" s="21"/>
      <c r="K646" s="21"/>
      <c r="L646" s="57"/>
      <c r="M646" s="57"/>
      <c r="N646" s="63"/>
      <c r="O646" s="57"/>
      <c r="P646" s="57"/>
      <c r="Q646" s="58"/>
      <c r="R646" s="57"/>
      <c r="S646" s="57"/>
      <c r="T646" s="11"/>
      <c r="U646" s="11"/>
      <c r="V646" s="11"/>
      <c r="W646" s="11"/>
      <c r="X646" s="11"/>
      <c r="Y646" s="11"/>
      <c r="Z646" s="11"/>
      <c r="AA646" s="11"/>
      <c r="AB646" s="11"/>
      <c r="AC646" s="60">
        <f t="shared" ref="AC646" si="1847">IFERROR(AC645,"")</f>
        <v>14.403453689168009</v>
      </c>
      <c r="AD646" s="61">
        <f t="shared" ref="AD646" si="1848">IF(AC646="","",AC646*$G$3+$M$3)</f>
        <v>52982.731554159953</v>
      </c>
      <c r="AE646" s="60">
        <f t="shared" ref="AE646" si="1849">IFERROR(AE645,"")</f>
        <v>9.9811616954474509</v>
      </c>
      <c r="AF646" s="61">
        <f t="shared" ref="AF646:AG646" si="1850">IF($M$18&gt;($M$3-$M$5)/-($G$3-$G$5),"",IF(AE646="","",$P$21))</f>
        <v>18000</v>
      </c>
      <c r="AG646" s="61">
        <f t="shared" si="1850"/>
        <v>18000</v>
      </c>
    </row>
    <row r="647" spans="1:33" x14ac:dyDescent="0.55000000000000004">
      <c r="A647" s="11"/>
      <c r="B647" s="11"/>
      <c r="C647" s="11"/>
      <c r="D647" s="11"/>
      <c r="E647" s="11"/>
      <c r="F647" s="11"/>
      <c r="G647" s="11"/>
      <c r="H647" s="11"/>
      <c r="I647" s="11"/>
      <c r="J647" s="21"/>
      <c r="K647" s="21"/>
      <c r="L647" s="57"/>
      <c r="M647" s="57"/>
      <c r="N647" s="63"/>
      <c r="O647" s="57"/>
      <c r="P647" s="57"/>
      <c r="Q647" s="58"/>
      <c r="R647" s="57"/>
      <c r="S647" s="57"/>
      <c r="T647" s="11"/>
      <c r="U647" s="11"/>
      <c r="V647" s="11"/>
      <c r="W647" s="11"/>
      <c r="X647" s="11"/>
      <c r="Y647" s="11"/>
      <c r="Z647" s="11"/>
      <c r="AA647" s="11"/>
      <c r="AB647" s="11"/>
      <c r="AC647" s="60">
        <f>IF($M$18&gt;($M$3-$M$5)/-($G$3-$G$5),AC646+($M$18-($M$3-$M$5)/-($G$3-$G$5))/342,IFERROR(IF(AC646+((($M$3-$M$5)/($G$3-$G$5)*-1)-$M$18)/343&gt;($M$3-$M$5)/-($G$3-$G$5),MAX($AC$31:AC646),AC646+((($M$3-$M$5)/($G$3-$G$5)*-1))/343),MAX($AC$31:AC646)))</f>
        <v>14.403453689168009</v>
      </c>
      <c r="AD647" s="61">
        <f t="shared" ref="AD647" si="1851">IF(AC647="","",AC647*$G$5+$M$5)</f>
        <v>53227.629513344073</v>
      </c>
      <c r="AE647" s="60">
        <f>IF($M$18&gt;($M$3-$M$5)/-($G$3-$G$5),"",IFERROR(IF(AE646+(($M$3-$M$5)/($G$3-$G$5)*-1)/343&gt;$AC$24,MAX($AE$31:AE646),AE646+((($M$3-$M$5)/($G$3-$G$5)*-1))/343),MAX($AE$31:AE646)))</f>
        <v>9.9811616954474509</v>
      </c>
      <c r="AF647" s="61">
        <f t="shared" si="1749"/>
        <v>17849.293563579602</v>
      </c>
      <c r="AG647" s="61">
        <f t="shared" ref="AG647" si="1852">IF($M$18&gt;($M$3-$M$5)/-($G$3-$G$5),"",IF(AE647="","",AE647*$G$3+$M$3))</f>
        <v>75094.191522762747</v>
      </c>
    </row>
    <row r="648" spans="1:33" x14ac:dyDescent="0.55000000000000004">
      <c r="A648" s="11"/>
      <c r="B648" s="11"/>
      <c r="C648" s="11"/>
      <c r="D648" s="11"/>
      <c r="E648" s="11"/>
      <c r="F648" s="11"/>
      <c r="G648" s="11"/>
      <c r="H648" s="11"/>
      <c r="I648" s="11"/>
      <c r="J648" s="21"/>
      <c r="K648" s="21"/>
      <c r="L648" s="57"/>
      <c r="M648" s="57"/>
      <c r="N648" s="63"/>
      <c r="O648" s="57"/>
      <c r="P648" s="57"/>
      <c r="Q648" s="58"/>
      <c r="R648" s="57"/>
      <c r="S648" s="57"/>
      <c r="T648" s="11"/>
      <c r="U648" s="11"/>
      <c r="V648" s="11"/>
      <c r="W648" s="11"/>
      <c r="X648" s="11"/>
      <c r="Y648" s="11"/>
      <c r="Z648" s="11"/>
      <c r="AA648" s="11"/>
      <c r="AB648" s="11"/>
      <c r="AC648" s="60">
        <f t="shared" ref="AC648" si="1853">IFERROR(AC647,"")</f>
        <v>14.403453689168009</v>
      </c>
      <c r="AD648" s="61">
        <f t="shared" ref="AD648" si="1854">IF(AC648="","",AC648*$G$3+$M$3)</f>
        <v>52982.731554159953</v>
      </c>
      <c r="AE648" s="60">
        <f t="shared" ref="AE648" si="1855">IFERROR(AE647,"")</f>
        <v>9.9811616954474509</v>
      </c>
      <c r="AF648" s="61">
        <f t="shared" ref="AF648:AG648" si="1856">IF($M$18&gt;($M$3-$M$5)/-($G$3-$G$5),"",IF(AE648="","",$P$21))</f>
        <v>18000</v>
      </c>
      <c r="AG648" s="61">
        <f t="shared" si="1856"/>
        <v>18000</v>
      </c>
    </row>
    <row r="649" spans="1:33" x14ac:dyDescent="0.55000000000000004">
      <c r="A649" s="11"/>
      <c r="B649" s="11"/>
      <c r="C649" s="11"/>
      <c r="D649" s="11"/>
      <c r="E649" s="11"/>
      <c r="F649" s="11"/>
      <c r="G649" s="11"/>
      <c r="H649" s="11"/>
      <c r="I649" s="11"/>
      <c r="J649" s="21"/>
      <c r="K649" s="21"/>
      <c r="L649" s="57"/>
      <c r="M649" s="57"/>
      <c r="N649" s="63"/>
      <c r="O649" s="57"/>
      <c r="P649" s="57"/>
      <c r="Q649" s="58"/>
      <c r="R649" s="57"/>
      <c r="S649" s="57"/>
      <c r="T649" s="11"/>
      <c r="U649" s="11"/>
      <c r="V649" s="11"/>
      <c r="W649" s="11"/>
      <c r="X649" s="11"/>
      <c r="Y649" s="11"/>
      <c r="Z649" s="11"/>
      <c r="AA649" s="11"/>
      <c r="AB649" s="11"/>
      <c r="AC649" s="60">
        <f>IF($M$18&gt;($M$3-$M$5)/-($G$3-$G$5),AC648+($M$18-($M$3-$M$5)/-($G$3-$G$5))/342,IFERROR(IF(AC648+((($M$3-$M$5)/($G$3-$G$5)*-1)-$M$18)/343&gt;($M$3-$M$5)/-($G$3-$G$5),MAX($AC$31:AC648),AC648+((($M$3-$M$5)/($G$3-$G$5)*-1))/343),MAX($AC$31:AC648)))</f>
        <v>14.403453689168009</v>
      </c>
      <c r="AD649" s="61">
        <f t="shared" ref="AD649" si="1857">IF(AC649="","",AC649*$G$5+$M$5)</f>
        <v>53227.629513344073</v>
      </c>
      <c r="AE649" s="60">
        <f>IF($M$18&gt;($M$3-$M$5)/-($G$3-$G$5),"",IFERROR(IF(AE648+(($M$3-$M$5)/($G$3-$G$5)*-1)/343&gt;$AC$24,MAX($AE$31:AE648),AE648+((($M$3-$M$5)/($G$3-$G$5)*-1))/343),MAX($AE$31:AE648)))</f>
        <v>9.9811616954474509</v>
      </c>
      <c r="AF649" s="61">
        <f t="shared" si="1749"/>
        <v>17849.293563579602</v>
      </c>
      <c r="AG649" s="61">
        <f t="shared" ref="AG649" si="1858">IF($M$18&gt;($M$3-$M$5)/-($G$3-$G$5),"",IF(AE649="","",AE649*$G$3+$M$3))</f>
        <v>75094.191522762747</v>
      </c>
    </row>
    <row r="650" spans="1:33" x14ac:dyDescent="0.55000000000000004">
      <c r="A650" s="11"/>
      <c r="B650" s="11"/>
      <c r="C650" s="11"/>
      <c r="D650" s="11"/>
      <c r="E650" s="11"/>
      <c r="F650" s="11"/>
      <c r="G650" s="11"/>
      <c r="H650" s="11"/>
      <c r="I650" s="11"/>
      <c r="J650" s="21"/>
      <c r="K650" s="21"/>
      <c r="L650" s="57"/>
      <c r="M650" s="57"/>
      <c r="N650" s="63"/>
      <c r="O650" s="57"/>
      <c r="P650" s="57"/>
      <c r="Q650" s="58"/>
      <c r="R650" s="57"/>
      <c r="S650" s="57"/>
      <c r="T650" s="11"/>
      <c r="U650" s="11"/>
      <c r="V650" s="11"/>
      <c r="W650" s="11"/>
      <c r="X650" s="11"/>
      <c r="Y650" s="11"/>
      <c r="Z650" s="11"/>
      <c r="AA650" s="11"/>
      <c r="AB650" s="11"/>
      <c r="AC650" s="60">
        <f t="shared" ref="AC650" si="1859">IFERROR(AC649,"")</f>
        <v>14.403453689168009</v>
      </c>
      <c r="AD650" s="61">
        <f t="shared" ref="AD650" si="1860">IF(AC650="","",AC650*$G$3+$M$3)</f>
        <v>52982.731554159953</v>
      </c>
      <c r="AE650" s="60">
        <f t="shared" ref="AE650" si="1861">IFERROR(AE649,"")</f>
        <v>9.9811616954474509</v>
      </c>
      <c r="AF650" s="61">
        <f t="shared" ref="AF650:AG650" si="1862">IF($M$18&gt;($M$3-$M$5)/-($G$3-$G$5),"",IF(AE650="","",$P$21))</f>
        <v>18000</v>
      </c>
      <c r="AG650" s="61">
        <f t="shared" si="1862"/>
        <v>18000</v>
      </c>
    </row>
    <row r="651" spans="1:33" x14ac:dyDescent="0.55000000000000004">
      <c r="A651" s="11"/>
      <c r="B651" s="11"/>
      <c r="C651" s="11"/>
      <c r="D651" s="11"/>
      <c r="E651" s="11"/>
      <c r="F651" s="11"/>
      <c r="G651" s="11"/>
      <c r="H651" s="11"/>
      <c r="I651" s="11"/>
      <c r="J651" s="21"/>
      <c r="K651" s="21"/>
      <c r="L651" s="57"/>
      <c r="M651" s="57"/>
      <c r="N651" s="63"/>
      <c r="O651" s="57"/>
      <c r="P651" s="57"/>
      <c r="Q651" s="58"/>
      <c r="R651" s="57"/>
      <c r="S651" s="57"/>
      <c r="T651" s="11"/>
      <c r="U651" s="11"/>
      <c r="V651" s="11"/>
      <c r="W651" s="11"/>
      <c r="X651" s="11"/>
      <c r="Y651" s="11"/>
      <c r="Z651" s="11"/>
      <c r="AA651" s="11"/>
      <c r="AB651" s="11"/>
      <c r="AC651" s="60">
        <f>IF($M$18&gt;($M$3-$M$5)/-($G$3-$G$5),AC650+($M$18-($M$3-$M$5)/-($G$3-$G$5))/342,IFERROR(IF(AC650+((($M$3-$M$5)/($G$3-$G$5)*-1)-$M$18)/343&gt;($M$3-$M$5)/-($G$3-$G$5),MAX($AC$31:AC650),AC650+((($M$3-$M$5)/($G$3-$G$5)*-1))/343),MAX($AC$31:AC650)))</f>
        <v>14.403453689168009</v>
      </c>
      <c r="AD651" s="61">
        <f t="shared" ref="AD651" si="1863">IF(AC651="","",AC651*$G$5+$M$5)</f>
        <v>53227.629513344073</v>
      </c>
      <c r="AE651" s="60">
        <f>IF($M$18&gt;($M$3-$M$5)/-($G$3-$G$5),"",IFERROR(IF(AE650+(($M$3-$M$5)/($G$3-$G$5)*-1)/343&gt;$AC$24,MAX($AE$31:AE650),AE650+((($M$3-$M$5)/($G$3-$G$5)*-1))/343),MAX($AE$31:AE650)))</f>
        <v>9.9811616954474509</v>
      </c>
      <c r="AF651" s="61">
        <f t="shared" si="1749"/>
        <v>17849.293563579602</v>
      </c>
      <c r="AG651" s="61">
        <f t="shared" ref="AG651" si="1864">IF($M$18&gt;($M$3-$M$5)/-($G$3-$G$5),"",IF(AE651="","",AE651*$G$3+$M$3))</f>
        <v>75094.191522762747</v>
      </c>
    </row>
    <row r="652" spans="1:33" x14ac:dyDescent="0.55000000000000004">
      <c r="A652" s="11"/>
      <c r="B652" s="11"/>
      <c r="C652" s="11"/>
      <c r="D652" s="11"/>
      <c r="E652" s="11"/>
      <c r="F652" s="11"/>
      <c r="G652" s="11"/>
      <c r="H652" s="11"/>
      <c r="I652" s="11"/>
      <c r="J652" s="21"/>
      <c r="K652" s="21"/>
      <c r="L652" s="57"/>
      <c r="M652" s="57"/>
      <c r="N652" s="63"/>
      <c r="O652" s="57"/>
      <c r="P652" s="57"/>
      <c r="Q652" s="58"/>
      <c r="R652" s="57"/>
      <c r="S652" s="57"/>
      <c r="T652" s="11"/>
      <c r="U652" s="11"/>
      <c r="V652" s="11"/>
      <c r="W652" s="11"/>
      <c r="X652" s="11"/>
      <c r="Y652" s="11"/>
      <c r="Z652" s="11"/>
      <c r="AA652" s="11"/>
      <c r="AB652" s="11"/>
      <c r="AC652" s="60">
        <f t="shared" ref="AC652" si="1865">IFERROR(AC651,"")</f>
        <v>14.403453689168009</v>
      </c>
      <c r="AD652" s="61">
        <f t="shared" ref="AD652" si="1866">IF(AC652="","",AC652*$G$3+$M$3)</f>
        <v>52982.731554159953</v>
      </c>
      <c r="AE652" s="60">
        <f t="shared" ref="AE652" si="1867">IFERROR(AE651,"")</f>
        <v>9.9811616954474509</v>
      </c>
      <c r="AF652" s="61">
        <f t="shared" ref="AF652:AG652" si="1868">IF($M$18&gt;($M$3-$M$5)/-($G$3-$G$5),"",IF(AE652="","",$P$21))</f>
        <v>18000</v>
      </c>
      <c r="AG652" s="61">
        <f t="shared" si="1868"/>
        <v>18000</v>
      </c>
    </row>
    <row r="653" spans="1:33" x14ac:dyDescent="0.55000000000000004">
      <c r="A653" s="11"/>
      <c r="B653" s="11"/>
      <c r="C653" s="11"/>
      <c r="D653" s="11"/>
      <c r="E653" s="11"/>
      <c r="F653" s="11"/>
      <c r="G653" s="11"/>
      <c r="H653" s="11"/>
      <c r="I653" s="11"/>
      <c r="J653" s="21"/>
      <c r="K653" s="21"/>
      <c r="L653" s="57"/>
      <c r="M653" s="57"/>
      <c r="N653" s="63"/>
      <c r="O653" s="57"/>
      <c r="P653" s="57"/>
      <c r="Q653" s="58"/>
      <c r="R653" s="57"/>
      <c r="S653" s="57"/>
      <c r="T653" s="11"/>
      <c r="U653" s="11"/>
      <c r="V653" s="11"/>
      <c r="W653" s="11"/>
      <c r="X653" s="11"/>
      <c r="Y653" s="11"/>
      <c r="Z653" s="11"/>
      <c r="AA653" s="11"/>
      <c r="AB653" s="11"/>
      <c r="AC653" s="60">
        <f>IF($M$18&gt;($M$3-$M$5)/-($G$3-$G$5),AC652+($M$18-($M$3-$M$5)/-($G$3-$G$5))/342,IFERROR(IF(AC652+((($M$3-$M$5)/($G$3-$G$5)*-1)-$M$18)/343&gt;($M$3-$M$5)/-($G$3-$G$5),MAX($AC$31:AC652),AC652+((($M$3-$M$5)/($G$3-$G$5)*-1))/343),MAX($AC$31:AC652)))</f>
        <v>14.403453689168009</v>
      </c>
      <c r="AD653" s="61">
        <f t="shared" ref="AD653" si="1869">IF(AC653="","",AC653*$G$5+$M$5)</f>
        <v>53227.629513344073</v>
      </c>
      <c r="AE653" s="60">
        <f>IF($M$18&gt;($M$3-$M$5)/-($G$3-$G$5),"",IFERROR(IF(AE652+(($M$3-$M$5)/($G$3-$G$5)*-1)/343&gt;$AC$24,MAX($AE$31:AE652),AE652+((($M$3-$M$5)/($G$3-$G$5)*-1))/343),MAX($AE$31:AE652)))</f>
        <v>9.9811616954474509</v>
      </c>
      <c r="AF653" s="61">
        <f t="shared" si="1749"/>
        <v>17849.293563579602</v>
      </c>
      <c r="AG653" s="61">
        <f t="shared" ref="AG653" si="1870">IF($M$18&gt;($M$3-$M$5)/-($G$3-$G$5),"",IF(AE653="","",AE653*$G$3+$M$3))</f>
        <v>75094.191522762747</v>
      </c>
    </row>
    <row r="654" spans="1:33" x14ac:dyDescent="0.55000000000000004">
      <c r="A654" s="11"/>
      <c r="B654" s="11"/>
      <c r="C654" s="11"/>
      <c r="D654" s="11"/>
      <c r="E654" s="11"/>
      <c r="F654" s="11"/>
      <c r="G654" s="11"/>
      <c r="H654" s="11"/>
      <c r="I654" s="11"/>
      <c r="J654" s="21"/>
      <c r="K654" s="21"/>
      <c r="L654" s="57"/>
      <c r="M654" s="57"/>
      <c r="N654" s="63"/>
      <c r="O654" s="57"/>
      <c r="P654" s="57"/>
      <c r="Q654" s="58"/>
      <c r="R654" s="57"/>
      <c r="S654" s="57"/>
      <c r="T654" s="11"/>
      <c r="U654" s="11"/>
      <c r="V654" s="11"/>
      <c r="W654" s="11"/>
      <c r="X654" s="11"/>
      <c r="Y654" s="11"/>
      <c r="Z654" s="11"/>
      <c r="AA654" s="11"/>
      <c r="AB654" s="11"/>
      <c r="AC654" s="60">
        <f t="shared" ref="AC654" si="1871">IFERROR(AC653,"")</f>
        <v>14.403453689168009</v>
      </c>
      <c r="AD654" s="61">
        <f t="shared" ref="AD654" si="1872">IF(AC654="","",AC654*$G$3+$M$3)</f>
        <v>52982.731554159953</v>
      </c>
      <c r="AE654" s="60">
        <f t="shared" ref="AE654" si="1873">IFERROR(AE653,"")</f>
        <v>9.9811616954474509</v>
      </c>
      <c r="AF654" s="61">
        <f t="shared" ref="AF654:AG654" si="1874">IF($M$18&gt;($M$3-$M$5)/-($G$3-$G$5),"",IF(AE654="","",$P$21))</f>
        <v>18000</v>
      </c>
      <c r="AG654" s="61">
        <f t="shared" si="1874"/>
        <v>18000</v>
      </c>
    </row>
    <row r="655" spans="1:33" x14ac:dyDescent="0.55000000000000004">
      <c r="A655" s="11"/>
      <c r="B655" s="11"/>
      <c r="C655" s="11"/>
      <c r="D655" s="11"/>
      <c r="E655" s="11"/>
      <c r="F655" s="11"/>
      <c r="G655" s="11"/>
      <c r="H655" s="11"/>
      <c r="I655" s="11"/>
      <c r="J655" s="21"/>
      <c r="K655" s="21"/>
      <c r="L655" s="57"/>
      <c r="M655" s="57"/>
      <c r="N655" s="63"/>
      <c r="O655" s="57"/>
      <c r="P655" s="57"/>
      <c r="Q655" s="58"/>
      <c r="R655" s="57"/>
      <c r="S655" s="57"/>
      <c r="T655" s="11"/>
      <c r="U655" s="11"/>
      <c r="V655" s="11"/>
      <c r="W655" s="11"/>
      <c r="X655" s="11"/>
      <c r="Y655" s="11"/>
      <c r="Z655" s="11"/>
      <c r="AA655" s="11"/>
      <c r="AB655" s="11"/>
      <c r="AC655" s="60">
        <f>IF($M$18&gt;($M$3-$M$5)/-($G$3-$G$5),AC654+($M$18-($M$3-$M$5)/-($G$3-$G$5))/342,IFERROR(IF(AC654+((($M$3-$M$5)/($G$3-$G$5)*-1)-$M$18)/343&gt;($M$3-$M$5)/-($G$3-$G$5),MAX($AC$31:AC654),AC654+((($M$3-$M$5)/($G$3-$G$5)*-1))/343),MAX($AC$31:AC654)))</f>
        <v>14.403453689168009</v>
      </c>
      <c r="AD655" s="61">
        <f t="shared" ref="AD655" si="1875">IF(AC655="","",AC655*$G$5+$M$5)</f>
        <v>53227.629513344073</v>
      </c>
      <c r="AE655" s="60">
        <f>IF($M$18&gt;($M$3-$M$5)/-($G$3-$G$5),"",IFERROR(IF(AE654+(($M$3-$M$5)/($G$3-$G$5)*-1)/343&gt;$AC$24,MAX($AE$31:AE654),AE654+((($M$3-$M$5)/($G$3-$G$5)*-1))/343),MAX($AE$31:AE654)))</f>
        <v>9.9811616954474509</v>
      </c>
      <c r="AF655" s="61">
        <f t="shared" si="1749"/>
        <v>17849.293563579602</v>
      </c>
      <c r="AG655" s="61">
        <f t="shared" ref="AG655" si="1876">IF($M$18&gt;($M$3-$M$5)/-($G$3-$G$5),"",IF(AE655="","",AE655*$G$3+$M$3))</f>
        <v>75094.191522762747</v>
      </c>
    </row>
    <row r="656" spans="1:33" x14ac:dyDescent="0.55000000000000004">
      <c r="A656" s="11"/>
      <c r="B656" s="11"/>
      <c r="C656" s="11"/>
      <c r="D656" s="11"/>
      <c r="E656" s="11"/>
      <c r="F656" s="11"/>
      <c r="G656" s="11"/>
      <c r="H656" s="11"/>
      <c r="I656" s="11"/>
      <c r="J656" s="21"/>
      <c r="K656" s="21"/>
      <c r="L656" s="57"/>
      <c r="M656" s="57"/>
      <c r="N656" s="63"/>
      <c r="O656" s="57"/>
      <c r="P656" s="57"/>
      <c r="Q656" s="58"/>
      <c r="R656" s="57"/>
      <c r="S656" s="57"/>
      <c r="T656" s="11"/>
      <c r="U656" s="11"/>
      <c r="V656" s="11"/>
      <c r="W656" s="11"/>
      <c r="X656" s="11"/>
      <c r="Y656" s="11"/>
      <c r="Z656" s="11"/>
      <c r="AA656" s="11"/>
      <c r="AB656" s="11"/>
      <c r="AC656" s="60">
        <f t="shared" ref="AC656" si="1877">IFERROR(AC655,"")</f>
        <v>14.403453689168009</v>
      </c>
      <c r="AD656" s="61">
        <f t="shared" ref="AD656" si="1878">IF(AC656="","",AC656*$G$3+$M$3)</f>
        <v>52982.731554159953</v>
      </c>
      <c r="AE656" s="60">
        <f t="shared" ref="AE656" si="1879">IFERROR(AE655,"")</f>
        <v>9.9811616954474509</v>
      </c>
      <c r="AF656" s="61">
        <f t="shared" ref="AF656:AG656" si="1880">IF($M$18&gt;($M$3-$M$5)/-($G$3-$G$5),"",IF(AE656="","",$P$21))</f>
        <v>18000</v>
      </c>
      <c r="AG656" s="61">
        <f t="shared" si="1880"/>
        <v>18000</v>
      </c>
    </row>
    <row r="657" spans="1:33" x14ac:dyDescent="0.55000000000000004">
      <c r="A657" s="11"/>
      <c r="B657" s="11"/>
      <c r="C657" s="11"/>
      <c r="D657" s="11"/>
      <c r="E657" s="11"/>
      <c r="F657" s="11"/>
      <c r="G657" s="11"/>
      <c r="H657" s="11"/>
      <c r="I657" s="11"/>
      <c r="J657" s="21"/>
      <c r="K657" s="21"/>
      <c r="L657" s="57"/>
      <c r="M657" s="57"/>
      <c r="N657" s="63"/>
      <c r="O657" s="57"/>
      <c r="P657" s="57"/>
      <c r="Q657" s="58"/>
      <c r="R657" s="57"/>
      <c r="S657" s="57"/>
      <c r="T657" s="11"/>
      <c r="U657" s="11"/>
      <c r="V657" s="11"/>
      <c r="W657" s="11"/>
      <c r="X657" s="11"/>
      <c r="Y657" s="11"/>
      <c r="Z657" s="11"/>
      <c r="AA657" s="11"/>
      <c r="AB657" s="11"/>
      <c r="AC657" s="60">
        <f>IF($M$18&gt;($M$3-$M$5)/-($G$3-$G$5),AC656+($M$18-($M$3-$M$5)/-($G$3-$G$5))/342,IFERROR(IF(AC656+((($M$3-$M$5)/($G$3-$G$5)*-1)-$M$18)/343&gt;($M$3-$M$5)/-($G$3-$G$5),MAX($AC$31:AC656),AC656+((($M$3-$M$5)/($G$3-$G$5)*-1))/343),MAX($AC$31:AC656)))</f>
        <v>14.403453689168009</v>
      </c>
      <c r="AD657" s="61">
        <f t="shared" ref="AD657" si="1881">IF(AC657="","",AC657*$G$5+$M$5)</f>
        <v>53227.629513344073</v>
      </c>
      <c r="AE657" s="60">
        <f>IF($M$18&gt;($M$3-$M$5)/-($G$3-$G$5),"",IFERROR(IF(AE656+(($M$3-$M$5)/($G$3-$G$5)*-1)/343&gt;$AC$24,MAX($AE$31:AE656),AE656+((($M$3-$M$5)/($G$3-$G$5)*-1))/343),MAX($AE$31:AE656)))</f>
        <v>9.9811616954474509</v>
      </c>
      <c r="AF657" s="61">
        <f t="shared" si="1749"/>
        <v>17849.293563579602</v>
      </c>
      <c r="AG657" s="61">
        <f t="shared" ref="AG657" si="1882">IF($M$18&gt;($M$3-$M$5)/-($G$3-$G$5),"",IF(AE657="","",AE657*$G$3+$M$3))</f>
        <v>75094.191522762747</v>
      </c>
    </row>
    <row r="658" spans="1:33" x14ac:dyDescent="0.55000000000000004">
      <c r="A658" s="11"/>
      <c r="B658" s="11"/>
      <c r="C658" s="11"/>
      <c r="D658" s="11"/>
      <c r="E658" s="11"/>
      <c r="F658" s="11"/>
      <c r="G658" s="11"/>
      <c r="H658" s="11"/>
      <c r="I658" s="11"/>
      <c r="J658" s="21"/>
      <c r="K658" s="21"/>
      <c r="L658" s="57"/>
      <c r="M658" s="57"/>
      <c r="N658" s="63"/>
      <c r="O658" s="57"/>
      <c r="P658" s="57"/>
      <c r="Q658" s="58"/>
      <c r="R658" s="57"/>
      <c r="S658" s="57"/>
      <c r="T658" s="11"/>
      <c r="U658" s="11"/>
      <c r="V658" s="11"/>
      <c r="W658" s="11"/>
      <c r="X658" s="11"/>
      <c r="Y658" s="11"/>
      <c r="Z658" s="11"/>
      <c r="AA658" s="11"/>
      <c r="AB658" s="11"/>
      <c r="AC658" s="60">
        <f t="shared" ref="AC658" si="1883">IFERROR(AC657,"")</f>
        <v>14.403453689168009</v>
      </c>
      <c r="AD658" s="61">
        <f t="shared" ref="AD658" si="1884">IF(AC658="","",AC658*$G$3+$M$3)</f>
        <v>52982.731554159953</v>
      </c>
      <c r="AE658" s="60">
        <f t="shared" ref="AE658" si="1885">IFERROR(AE657,"")</f>
        <v>9.9811616954474509</v>
      </c>
      <c r="AF658" s="61">
        <f t="shared" ref="AF658:AG658" si="1886">IF($M$18&gt;($M$3-$M$5)/-($G$3-$G$5),"",IF(AE658="","",$P$21))</f>
        <v>18000</v>
      </c>
      <c r="AG658" s="61">
        <f t="shared" si="1886"/>
        <v>18000</v>
      </c>
    </row>
    <row r="659" spans="1:33" x14ac:dyDescent="0.55000000000000004">
      <c r="A659" s="11"/>
      <c r="B659" s="11"/>
      <c r="C659" s="11"/>
      <c r="D659" s="11"/>
      <c r="E659" s="11"/>
      <c r="F659" s="11"/>
      <c r="G659" s="11"/>
      <c r="H659" s="11"/>
      <c r="I659" s="11"/>
      <c r="J659" s="21"/>
      <c r="K659" s="21"/>
      <c r="L659" s="57"/>
      <c r="M659" s="57"/>
      <c r="N659" s="63"/>
      <c r="O659" s="57"/>
      <c r="P659" s="57"/>
      <c r="Q659" s="58"/>
      <c r="R659" s="57"/>
      <c r="S659" s="57"/>
      <c r="T659" s="11"/>
      <c r="U659" s="11"/>
      <c r="V659" s="11"/>
      <c r="W659" s="11"/>
      <c r="X659" s="11"/>
      <c r="Y659" s="11"/>
      <c r="Z659" s="11"/>
      <c r="AA659" s="11"/>
      <c r="AB659" s="11"/>
      <c r="AC659" s="60">
        <f>IF($M$18&gt;($M$3-$M$5)/-($G$3-$G$5),AC658+($M$18-($M$3-$M$5)/-($G$3-$G$5))/342,IFERROR(IF(AC658+((($M$3-$M$5)/($G$3-$G$5)*-1)-$M$18)/343&gt;($M$3-$M$5)/-($G$3-$G$5),MAX($AC$31:AC658),AC658+((($M$3-$M$5)/($G$3-$G$5)*-1))/343),MAX($AC$31:AC658)))</f>
        <v>14.403453689168009</v>
      </c>
      <c r="AD659" s="61">
        <f t="shared" ref="AD659" si="1887">IF(AC659="","",AC659*$G$5+$M$5)</f>
        <v>53227.629513344073</v>
      </c>
      <c r="AE659" s="60">
        <f>IF($M$18&gt;($M$3-$M$5)/-($G$3-$G$5),"",IFERROR(IF(AE658+(($M$3-$M$5)/($G$3-$G$5)*-1)/343&gt;$AC$24,MAX($AE$31:AE658),AE658+((($M$3-$M$5)/($G$3-$G$5)*-1))/343),MAX($AE$31:AE658)))</f>
        <v>9.9811616954474509</v>
      </c>
      <c r="AF659" s="61">
        <f t="shared" si="1749"/>
        <v>17849.293563579602</v>
      </c>
      <c r="AG659" s="61">
        <f t="shared" ref="AG659" si="1888">IF($M$18&gt;($M$3-$M$5)/-($G$3-$G$5),"",IF(AE659="","",AE659*$G$3+$M$3))</f>
        <v>75094.191522762747</v>
      </c>
    </row>
    <row r="660" spans="1:33" x14ac:dyDescent="0.55000000000000004">
      <c r="A660" s="11"/>
      <c r="B660" s="11"/>
      <c r="C660" s="11"/>
      <c r="D660" s="11"/>
      <c r="E660" s="11"/>
      <c r="F660" s="11"/>
      <c r="G660" s="11"/>
      <c r="H660" s="11"/>
      <c r="I660" s="11"/>
      <c r="J660" s="21"/>
      <c r="K660" s="21"/>
      <c r="L660" s="57"/>
      <c r="M660" s="57"/>
      <c r="N660" s="63"/>
      <c r="O660" s="57"/>
      <c r="P660" s="57"/>
      <c r="Q660" s="58"/>
      <c r="R660" s="57"/>
      <c r="S660" s="57"/>
      <c r="T660" s="11"/>
      <c r="U660" s="11"/>
      <c r="V660" s="11"/>
      <c r="W660" s="11"/>
      <c r="X660" s="11"/>
      <c r="Y660" s="11"/>
      <c r="Z660" s="11"/>
      <c r="AA660" s="11"/>
      <c r="AB660" s="11"/>
      <c r="AC660" s="60">
        <f t="shared" ref="AC660" si="1889">IFERROR(AC659,"")</f>
        <v>14.403453689168009</v>
      </c>
      <c r="AD660" s="61">
        <f t="shared" ref="AD660" si="1890">IF(AC660="","",AC660*$G$3+$M$3)</f>
        <v>52982.731554159953</v>
      </c>
      <c r="AE660" s="60">
        <f t="shared" ref="AE660" si="1891">IFERROR(AE659,"")</f>
        <v>9.9811616954474509</v>
      </c>
      <c r="AF660" s="61">
        <f t="shared" ref="AF660:AG660" si="1892">IF($M$18&gt;($M$3-$M$5)/-($G$3-$G$5),"",IF(AE660="","",$P$21))</f>
        <v>18000</v>
      </c>
      <c r="AG660" s="61">
        <f t="shared" si="1892"/>
        <v>18000</v>
      </c>
    </row>
    <row r="661" spans="1:33" x14ac:dyDescent="0.55000000000000004">
      <c r="A661" s="11"/>
      <c r="B661" s="11"/>
      <c r="C661" s="11"/>
      <c r="D661" s="11"/>
      <c r="E661" s="11"/>
      <c r="F661" s="11"/>
      <c r="G661" s="11"/>
      <c r="H661" s="11"/>
      <c r="I661" s="11"/>
      <c r="J661" s="21"/>
      <c r="K661" s="21"/>
      <c r="L661" s="57"/>
      <c r="M661" s="57"/>
      <c r="N661" s="63"/>
      <c r="O661" s="57"/>
      <c r="P661" s="57"/>
      <c r="Q661" s="58"/>
      <c r="R661" s="57"/>
      <c r="S661" s="57"/>
      <c r="T661" s="11"/>
      <c r="U661" s="11"/>
      <c r="V661" s="11"/>
      <c r="W661" s="11"/>
      <c r="X661" s="11"/>
      <c r="Y661" s="11"/>
      <c r="Z661" s="11"/>
      <c r="AA661" s="11"/>
      <c r="AB661" s="11"/>
      <c r="AC661" s="60">
        <f>IF($M$18&gt;($M$3-$M$5)/-($G$3-$G$5),AC660+($M$18-($M$3-$M$5)/-($G$3-$G$5))/342,IFERROR(IF(AC660+((($M$3-$M$5)/($G$3-$G$5)*-1)-$M$18)/343&gt;($M$3-$M$5)/-($G$3-$G$5),MAX($AC$31:AC660),AC660+((($M$3-$M$5)/($G$3-$G$5)*-1))/343),MAX($AC$31:AC660)))</f>
        <v>14.403453689168009</v>
      </c>
      <c r="AD661" s="61">
        <f t="shared" ref="AD661" si="1893">IF(AC661="","",AC661*$G$5+$M$5)</f>
        <v>53227.629513344073</v>
      </c>
      <c r="AE661" s="60">
        <f>IF($M$18&gt;($M$3-$M$5)/-($G$3-$G$5),"",IFERROR(IF(AE660+(($M$3-$M$5)/($G$3-$G$5)*-1)/343&gt;$AC$24,MAX($AE$31:AE660),AE660+((($M$3-$M$5)/($G$3-$G$5)*-1))/343),MAX($AE$31:AE660)))</f>
        <v>9.9811616954474509</v>
      </c>
      <c r="AF661" s="61">
        <f t="shared" si="1749"/>
        <v>17849.293563579602</v>
      </c>
      <c r="AG661" s="61">
        <f t="shared" ref="AG661" si="1894">IF($M$18&gt;($M$3-$M$5)/-($G$3-$G$5),"",IF(AE661="","",AE661*$G$3+$M$3))</f>
        <v>75094.191522762747</v>
      </c>
    </row>
    <row r="662" spans="1:33" x14ac:dyDescent="0.55000000000000004">
      <c r="A662" s="11"/>
      <c r="B662" s="11"/>
      <c r="C662" s="11"/>
      <c r="D662" s="11"/>
      <c r="E662" s="11"/>
      <c r="F662" s="11"/>
      <c r="G662" s="11"/>
      <c r="H662" s="11"/>
      <c r="I662" s="11"/>
      <c r="J662" s="21"/>
      <c r="K662" s="21"/>
      <c r="L662" s="57"/>
      <c r="M662" s="57"/>
      <c r="N662" s="63"/>
      <c r="O662" s="57"/>
      <c r="P662" s="57"/>
      <c r="Q662" s="58"/>
      <c r="R662" s="57"/>
      <c r="S662" s="57"/>
      <c r="T662" s="11"/>
      <c r="U662" s="11"/>
      <c r="V662" s="11"/>
      <c r="W662" s="11"/>
      <c r="X662" s="11"/>
      <c r="Y662" s="11"/>
      <c r="Z662" s="11"/>
      <c r="AA662" s="11"/>
      <c r="AB662" s="11"/>
      <c r="AC662" s="60">
        <f t="shared" ref="AC662" si="1895">IFERROR(AC661,"")</f>
        <v>14.403453689168009</v>
      </c>
      <c r="AD662" s="61">
        <f t="shared" ref="AD662" si="1896">IF(AC662="","",AC662*$G$3+$M$3)</f>
        <v>52982.731554159953</v>
      </c>
      <c r="AE662" s="60">
        <f t="shared" ref="AE662" si="1897">IFERROR(AE661,"")</f>
        <v>9.9811616954474509</v>
      </c>
      <c r="AF662" s="61">
        <f t="shared" ref="AF662:AG662" si="1898">IF($M$18&gt;($M$3-$M$5)/-($G$3-$G$5),"",IF(AE662="","",$P$21))</f>
        <v>18000</v>
      </c>
      <c r="AG662" s="61">
        <f t="shared" si="1898"/>
        <v>18000</v>
      </c>
    </row>
    <row r="663" spans="1:33" x14ac:dyDescent="0.55000000000000004">
      <c r="A663" s="11"/>
      <c r="B663" s="11"/>
      <c r="C663" s="11"/>
      <c r="D663" s="11"/>
      <c r="E663" s="11"/>
      <c r="F663" s="11"/>
      <c r="G663" s="11"/>
      <c r="H663" s="11"/>
      <c r="I663" s="11"/>
      <c r="J663" s="21"/>
      <c r="K663" s="21"/>
      <c r="L663" s="57"/>
      <c r="M663" s="57"/>
      <c r="N663" s="63"/>
      <c r="O663" s="57"/>
      <c r="P663" s="57"/>
      <c r="Q663" s="58"/>
      <c r="R663" s="57"/>
      <c r="S663" s="57"/>
      <c r="T663" s="11"/>
      <c r="U663" s="11"/>
      <c r="V663" s="11"/>
      <c r="W663" s="11"/>
      <c r="X663" s="11"/>
      <c r="Y663" s="11"/>
      <c r="Z663" s="11"/>
      <c r="AA663" s="11"/>
      <c r="AB663" s="11"/>
      <c r="AC663" s="60">
        <f>IF($M$18&gt;($M$3-$M$5)/-($G$3-$G$5),AC662+($M$18-($M$3-$M$5)/-($G$3-$G$5))/342,IFERROR(IF(AC662+((($M$3-$M$5)/($G$3-$G$5)*-1)-$M$18)/343&gt;($M$3-$M$5)/-($G$3-$G$5),MAX($AC$31:AC662),AC662+((($M$3-$M$5)/($G$3-$G$5)*-1))/343),MAX($AC$31:AC662)))</f>
        <v>14.403453689168009</v>
      </c>
      <c r="AD663" s="61">
        <f t="shared" ref="AD663" si="1899">IF(AC663="","",AC663*$G$5+$M$5)</f>
        <v>53227.629513344073</v>
      </c>
      <c r="AE663" s="60">
        <f>IF($M$18&gt;($M$3-$M$5)/-($G$3-$G$5),"",IFERROR(IF(AE662+(($M$3-$M$5)/($G$3-$G$5)*-1)/343&gt;$AC$24,MAX($AE$31:AE662),AE662+((($M$3-$M$5)/($G$3-$G$5)*-1))/343),MAX($AE$31:AE662)))</f>
        <v>9.9811616954474509</v>
      </c>
      <c r="AF663" s="61">
        <f t="shared" si="1749"/>
        <v>17849.293563579602</v>
      </c>
      <c r="AG663" s="61">
        <f t="shared" ref="AG663" si="1900">IF($M$18&gt;($M$3-$M$5)/-($G$3-$G$5),"",IF(AE663="","",AE663*$G$3+$M$3))</f>
        <v>75094.191522762747</v>
      </c>
    </row>
    <row r="664" spans="1:33" x14ac:dyDescent="0.55000000000000004">
      <c r="A664" s="11"/>
      <c r="B664" s="11"/>
      <c r="C664" s="11"/>
      <c r="D664" s="11"/>
      <c r="E664" s="11"/>
      <c r="F664" s="11"/>
      <c r="G664" s="11"/>
      <c r="H664" s="11"/>
      <c r="I664" s="11"/>
      <c r="J664" s="21"/>
      <c r="K664" s="21"/>
      <c r="L664" s="57"/>
      <c r="M664" s="57"/>
      <c r="N664" s="63"/>
      <c r="O664" s="57"/>
      <c r="P664" s="57"/>
      <c r="Q664" s="58"/>
      <c r="R664" s="57"/>
      <c r="S664" s="57"/>
      <c r="T664" s="11"/>
      <c r="U664" s="11"/>
      <c r="V664" s="11"/>
      <c r="W664" s="11"/>
      <c r="X664" s="11"/>
      <c r="Y664" s="11"/>
      <c r="Z664" s="11"/>
      <c r="AA664" s="11"/>
      <c r="AB664" s="11"/>
      <c r="AC664" s="60">
        <f t="shared" ref="AC664" si="1901">IFERROR(AC663,"")</f>
        <v>14.403453689168009</v>
      </c>
      <c r="AD664" s="61">
        <f t="shared" ref="AD664" si="1902">IF(AC664="","",AC664*$G$3+$M$3)</f>
        <v>52982.731554159953</v>
      </c>
      <c r="AE664" s="60">
        <f t="shared" ref="AE664" si="1903">IFERROR(AE663,"")</f>
        <v>9.9811616954474509</v>
      </c>
      <c r="AF664" s="61">
        <f t="shared" ref="AF664:AG664" si="1904">IF($M$18&gt;($M$3-$M$5)/-($G$3-$G$5),"",IF(AE664="","",$P$21))</f>
        <v>18000</v>
      </c>
      <c r="AG664" s="61">
        <f t="shared" si="1904"/>
        <v>18000</v>
      </c>
    </row>
    <row r="665" spans="1:33" x14ac:dyDescent="0.55000000000000004">
      <c r="A665" s="11"/>
      <c r="B665" s="11"/>
      <c r="C665" s="11"/>
      <c r="D665" s="11"/>
      <c r="E665" s="11"/>
      <c r="F665" s="11"/>
      <c r="G665" s="11"/>
      <c r="H665" s="11"/>
      <c r="I665" s="11"/>
      <c r="J665" s="21"/>
      <c r="K665" s="21"/>
      <c r="L665" s="57"/>
      <c r="M665" s="57"/>
      <c r="N665" s="63"/>
      <c r="O665" s="57"/>
      <c r="P665" s="57"/>
      <c r="Q665" s="58"/>
      <c r="R665" s="57"/>
      <c r="S665" s="57"/>
      <c r="T665" s="11"/>
      <c r="U665" s="11"/>
      <c r="V665" s="11"/>
      <c r="W665" s="11"/>
      <c r="X665" s="11"/>
      <c r="Y665" s="11"/>
      <c r="Z665" s="11"/>
      <c r="AA665" s="11"/>
      <c r="AB665" s="11"/>
      <c r="AC665" s="60">
        <f>IF($M$18&gt;($M$3-$M$5)/-($G$3-$G$5),AC664+($M$18-($M$3-$M$5)/-($G$3-$G$5))/342,IFERROR(IF(AC664+((($M$3-$M$5)/($G$3-$G$5)*-1)-$M$18)/343&gt;($M$3-$M$5)/-($G$3-$G$5),MAX($AC$31:AC664),AC664+((($M$3-$M$5)/($G$3-$G$5)*-1))/343),MAX($AC$31:AC664)))</f>
        <v>14.403453689168009</v>
      </c>
      <c r="AD665" s="61">
        <f t="shared" ref="AD665" si="1905">IF(AC665="","",AC665*$G$5+$M$5)</f>
        <v>53227.629513344073</v>
      </c>
      <c r="AE665" s="60">
        <f>IF($M$18&gt;($M$3-$M$5)/-($G$3-$G$5),"",IFERROR(IF(AE664+(($M$3-$M$5)/($G$3-$G$5)*-1)/343&gt;$AC$24,MAX($AE$31:AE664),AE664+((($M$3-$M$5)/($G$3-$G$5)*-1))/343),MAX($AE$31:AE664)))</f>
        <v>9.9811616954474509</v>
      </c>
      <c r="AF665" s="61">
        <f t="shared" si="1749"/>
        <v>17849.293563579602</v>
      </c>
      <c r="AG665" s="61">
        <f t="shared" ref="AG665" si="1906">IF($M$18&gt;($M$3-$M$5)/-($G$3-$G$5),"",IF(AE665="","",AE665*$G$3+$M$3))</f>
        <v>75094.191522762747</v>
      </c>
    </row>
    <row r="666" spans="1:33" x14ac:dyDescent="0.55000000000000004">
      <c r="A666" s="11"/>
      <c r="B666" s="11"/>
      <c r="C666" s="11"/>
      <c r="D666" s="11"/>
      <c r="E666" s="11"/>
      <c r="F666" s="11"/>
      <c r="G666" s="11"/>
      <c r="H666" s="11"/>
      <c r="I666" s="11"/>
      <c r="J666" s="21"/>
      <c r="K666" s="21"/>
      <c r="L666" s="57"/>
      <c r="M666" s="57"/>
      <c r="N666" s="63"/>
      <c r="O666" s="57"/>
      <c r="P666" s="57"/>
      <c r="Q666" s="58"/>
      <c r="R666" s="57"/>
      <c r="S666" s="57"/>
      <c r="T666" s="11"/>
      <c r="U666" s="11"/>
      <c r="V666" s="11"/>
      <c r="W666" s="11"/>
      <c r="X666" s="11"/>
      <c r="Y666" s="11"/>
      <c r="Z666" s="11"/>
      <c r="AA666" s="11"/>
      <c r="AB666" s="11"/>
      <c r="AC666" s="60">
        <f t="shared" ref="AC666" si="1907">IFERROR(AC665,"")</f>
        <v>14.403453689168009</v>
      </c>
      <c r="AD666" s="61">
        <f t="shared" ref="AD666" si="1908">IF(AC666="","",AC666*$G$3+$M$3)</f>
        <v>52982.731554159953</v>
      </c>
      <c r="AE666" s="60">
        <f t="shared" ref="AE666" si="1909">IFERROR(AE665,"")</f>
        <v>9.9811616954474509</v>
      </c>
      <c r="AF666" s="61">
        <f t="shared" ref="AF666:AG666" si="1910">IF($M$18&gt;($M$3-$M$5)/-($G$3-$G$5),"",IF(AE666="","",$P$21))</f>
        <v>18000</v>
      </c>
      <c r="AG666" s="61">
        <f t="shared" si="1910"/>
        <v>18000</v>
      </c>
    </row>
    <row r="667" spans="1:33" x14ac:dyDescent="0.55000000000000004">
      <c r="A667" s="11"/>
      <c r="B667" s="11"/>
      <c r="C667" s="11"/>
      <c r="D667" s="11"/>
      <c r="E667" s="11"/>
      <c r="F667" s="11"/>
      <c r="G667" s="11"/>
      <c r="H667" s="11"/>
      <c r="I667" s="11"/>
      <c r="J667" s="21"/>
      <c r="K667" s="21"/>
      <c r="L667" s="57"/>
      <c r="M667" s="57"/>
      <c r="N667" s="63"/>
      <c r="O667" s="57"/>
      <c r="P667" s="57"/>
      <c r="Q667" s="58"/>
      <c r="R667" s="57"/>
      <c r="S667" s="57"/>
      <c r="T667" s="11"/>
      <c r="U667" s="11"/>
      <c r="V667" s="11"/>
      <c r="W667" s="11"/>
      <c r="X667" s="11"/>
      <c r="Y667" s="11"/>
      <c r="Z667" s="11"/>
      <c r="AA667" s="11"/>
      <c r="AB667" s="11"/>
      <c r="AC667" s="60">
        <f>IF($M$18&gt;($M$3-$M$5)/-($G$3-$G$5),AC666+($M$18-($M$3-$M$5)/-($G$3-$G$5))/342,IFERROR(IF(AC666+((($M$3-$M$5)/($G$3-$G$5)*-1)-$M$18)/343&gt;($M$3-$M$5)/-($G$3-$G$5),MAX($AC$31:AC666),AC666+((($M$3-$M$5)/($G$3-$G$5)*-1))/343),MAX($AC$31:AC666)))</f>
        <v>14.403453689168009</v>
      </c>
      <c r="AD667" s="61">
        <f t="shared" ref="AD667" si="1911">IF(AC667="","",AC667*$G$5+$M$5)</f>
        <v>53227.629513344073</v>
      </c>
      <c r="AE667" s="60">
        <f>IF($M$18&gt;($M$3-$M$5)/-($G$3-$G$5),"",IFERROR(IF(AE666+(($M$3-$M$5)/($G$3-$G$5)*-1)/343&gt;$AC$24,MAX($AE$31:AE666),AE666+((($M$3-$M$5)/($G$3-$G$5)*-1))/343),MAX($AE$31:AE666)))</f>
        <v>9.9811616954474509</v>
      </c>
      <c r="AF667" s="61">
        <f t="shared" si="1749"/>
        <v>17849.293563579602</v>
      </c>
      <c r="AG667" s="61">
        <f t="shared" ref="AG667" si="1912">IF($M$18&gt;($M$3-$M$5)/-($G$3-$G$5),"",IF(AE667="","",AE667*$G$3+$M$3))</f>
        <v>75094.191522762747</v>
      </c>
    </row>
    <row r="668" spans="1:33" x14ac:dyDescent="0.55000000000000004">
      <c r="A668" s="11"/>
      <c r="B668" s="11"/>
      <c r="C668" s="11"/>
      <c r="D668" s="11"/>
      <c r="E668" s="11"/>
      <c r="F668" s="11"/>
      <c r="G668" s="11"/>
      <c r="H668" s="11"/>
      <c r="I668" s="11"/>
      <c r="J668" s="21"/>
      <c r="K668" s="21"/>
      <c r="L668" s="57"/>
      <c r="M668" s="57"/>
      <c r="N668" s="63"/>
      <c r="O668" s="57"/>
      <c r="P668" s="57"/>
      <c r="Q668" s="58"/>
      <c r="R668" s="57"/>
      <c r="S668" s="57"/>
      <c r="T668" s="11"/>
      <c r="U668" s="11"/>
      <c r="V668" s="11"/>
      <c r="W668" s="11"/>
      <c r="X668" s="11"/>
      <c r="Y668" s="11"/>
      <c r="Z668" s="11"/>
      <c r="AA668" s="11"/>
      <c r="AB668" s="11"/>
      <c r="AC668" s="60">
        <f t="shared" ref="AC668" si="1913">IFERROR(AC667,"")</f>
        <v>14.403453689168009</v>
      </c>
      <c r="AD668" s="61">
        <f t="shared" ref="AD668" si="1914">IF(AC668="","",AC668*$G$3+$M$3)</f>
        <v>52982.731554159953</v>
      </c>
      <c r="AE668" s="60">
        <f t="shared" ref="AE668" si="1915">IFERROR(AE667,"")</f>
        <v>9.9811616954474509</v>
      </c>
      <c r="AF668" s="61">
        <f t="shared" ref="AF668:AG668" si="1916">IF($M$18&gt;($M$3-$M$5)/-($G$3-$G$5),"",IF(AE668="","",$P$21))</f>
        <v>18000</v>
      </c>
      <c r="AG668" s="61">
        <f t="shared" si="1916"/>
        <v>18000</v>
      </c>
    </row>
    <row r="669" spans="1:33" x14ac:dyDescent="0.55000000000000004">
      <c r="A669" s="11"/>
      <c r="B669" s="11"/>
      <c r="C669" s="11"/>
      <c r="D669" s="11"/>
      <c r="E669" s="11"/>
      <c r="F669" s="11"/>
      <c r="G669" s="11"/>
      <c r="H669" s="11"/>
      <c r="I669" s="11"/>
      <c r="J669" s="21"/>
      <c r="K669" s="21"/>
      <c r="L669" s="57"/>
      <c r="M669" s="57"/>
      <c r="N669" s="63"/>
      <c r="O669" s="57"/>
      <c r="P669" s="57"/>
      <c r="Q669" s="58"/>
      <c r="R669" s="57"/>
      <c r="S669" s="57"/>
      <c r="T669" s="11"/>
      <c r="U669" s="11"/>
      <c r="V669" s="11"/>
      <c r="W669" s="11"/>
      <c r="X669" s="11"/>
      <c r="Y669" s="11"/>
      <c r="Z669" s="11"/>
      <c r="AA669" s="11"/>
      <c r="AB669" s="11"/>
      <c r="AC669" s="60">
        <f>IF($M$18&gt;($M$3-$M$5)/-($G$3-$G$5),AC668+($M$18-($M$3-$M$5)/-($G$3-$G$5))/342,IFERROR(IF(AC668+((($M$3-$M$5)/($G$3-$G$5)*-1)-$M$18)/343&gt;($M$3-$M$5)/-($G$3-$G$5),MAX($AC$31:AC668),AC668+((($M$3-$M$5)/($G$3-$G$5)*-1))/343),MAX($AC$31:AC668)))</f>
        <v>14.403453689168009</v>
      </c>
      <c r="AD669" s="61">
        <f t="shared" ref="AD669" si="1917">IF(AC669="","",AC669*$G$5+$M$5)</f>
        <v>53227.629513344073</v>
      </c>
      <c r="AE669" s="60">
        <f>IF($M$18&gt;($M$3-$M$5)/-($G$3-$G$5),"",IFERROR(IF(AE668+(($M$3-$M$5)/($G$3-$G$5)*-1)/343&gt;$AC$24,MAX($AE$31:AE668),AE668+((($M$3-$M$5)/($G$3-$G$5)*-1))/343),MAX($AE$31:AE668)))</f>
        <v>9.9811616954474509</v>
      </c>
      <c r="AF669" s="61">
        <f t="shared" si="1749"/>
        <v>17849.293563579602</v>
      </c>
      <c r="AG669" s="61">
        <f t="shared" ref="AG669" si="1918">IF($M$18&gt;($M$3-$M$5)/-($G$3-$G$5),"",IF(AE669="","",AE669*$G$3+$M$3))</f>
        <v>75094.191522762747</v>
      </c>
    </row>
    <row r="670" spans="1:33" x14ac:dyDescent="0.55000000000000004">
      <c r="A670" s="11"/>
      <c r="B670" s="11"/>
      <c r="C670" s="11"/>
      <c r="D670" s="11"/>
      <c r="E670" s="11"/>
      <c r="F670" s="11"/>
      <c r="G670" s="11"/>
      <c r="H670" s="11"/>
      <c r="I670" s="11"/>
      <c r="J670" s="21"/>
      <c r="K670" s="21"/>
      <c r="L670" s="57"/>
      <c r="M670" s="57"/>
      <c r="N670" s="63"/>
      <c r="O670" s="57"/>
      <c r="P670" s="57"/>
      <c r="Q670" s="58"/>
      <c r="R670" s="57"/>
      <c r="S670" s="57"/>
      <c r="T670" s="11"/>
      <c r="U670" s="11"/>
      <c r="V670" s="11"/>
      <c r="W670" s="11"/>
      <c r="X670" s="11"/>
      <c r="Y670" s="11"/>
      <c r="Z670" s="11"/>
      <c r="AA670" s="11"/>
      <c r="AB670" s="11"/>
      <c r="AC670" s="60">
        <f t="shared" ref="AC670" si="1919">IFERROR(AC669,"")</f>
        <v>14.403453689168009</v>
      </c>
      <c r="AD670" s="61">
        <f t="shared" ref="AD670" si="1920">IF(AC670="","",AC670*$G$3+$M$3)</f>
        <v>52982.731554159953</v>
      </c>
      <c r="AE670" s="60">
        <f t="shared" ref="AE670" si="1921">IFERROR(AE669,"")</f>
        <v>9.9811616954474509</v>
      </c>
      <c r="AF670" s="61">
        <f t="shared" ref="AF670:AG670" si="1922">IF($M$18&gt;($M$3-$M$5)/-($G$3-$G$5),"",IF(AE670="","",$P$21))</f>
        <v>18000</v>
      </c>
      <c r="AG670" s="61">
        <f t="shared" si="1922"/>
        <v>18000</v>
      </c>
    </row>
    <row r="671" spans="1:33" x14ac:dyDescent="0.55000000000000004">
      <c r="A671" s="11"/>
      <c r="B671" s="11"/>
      <c r="C671" s="11"/>
      <c r="D671" s="11"/>
      <c r="E671" s="11"/>
      <c r="F671" s="11"/>
      <c r="G671" s="11"/>
      <c r="H671" s="11"/>
      <c r="I671" s="11"/>
      <c r="J671" s="21"/>
      <c r="K671" s="21"/>
      <c r="L671" s="57"/>
      <c r="M671" s="57"/>
      <c r="N671" s="63"/>
      <c r="O671" s="57"/>
      <c r="P671" s="57"/>
      <c r="Q671" s="58"/>
      <c r="R671" s="57"/>
      <c r="S671" s="57"/>
      <c r="T671" s="11"/>
      <c r="U671" s="11"/>
      <c r="V671" s="11"/>
      <c r="W671" s="11"/>
      <c r="X671" s="11"/>
      <c r="Y671" s="11"/>
      <c r="Z671" s="11"/>
      <c r="AA671" s="11"/>
      <c r="AB671" s="11"/>
      <c r="AC671" s="60">
        <f>IF($M$18&gt;($M$3-$M$5)/-($G$3-$G$5),AC670+($M$18-($M$3-$M$5)/-($G$3-$G$5))/342,IFERROR(IF(AC670+((($M$3-$M$5)/($G$3-$G$5)*-1)-$M$18)/343&gt;($M$3-$M$5)/-($G$3-$G$5),MAX($AC$31:AC670),AC670+((($M$3-$M$5)/($G$3-$G$5)*-1))/343),MAX($AC$31:AC670)))</f>
        <v>14.403453689168009</v>
      </c>
      <c r="AD671" s="61">
        <f t="shared" ref="AD671" si="1923">IF(AC671="","",AC671*$G$5+$M$5)</f>
        <v>53227.629513344073</v>
      </c>
      <c r="AE671" s="60">
        <f>IF($M$18&gt;($M$3-$M$5)/-($G$3-$G$5),"",IFERROR(IF(AE670+(($M$3-$M$5)/($G$3-$G$5)*-1)/343&gt;$AC$24,MAX($AE$31:AE670),AE670+((($M$3-$M$5)/($G$3-$G$5)*-1))/343),MAX($AE$31:AE670)))</f>
        <v>9.9811616954474509</v>
      </c>
      <c r="AF671" s="61">
        <f t="shared" si="1749"/>
        <v>17849.293563579602</v>
      </c>
      <c r="AG671" s="61">
        <f t="shared" ref="AG671" si="1924">IF($M$18&gt;($M$3-$M$5)/-($G$3-$G$5),"",IF(AE671="","",AE671*$G$3+$M$3))</f>
        <v>75094.191522762747</v>
      </c>
    </row>
    <row r="672" spans="1:33" x14ac:dyDescent="0.55000000000000004">
      <c r="A672" s="11"/>
      <c r="B672" s="11"/>
      <c r="C672" s="11"/>
      <c r="D672" s="11"/>
      <c r="E672" s="11"/>
      <c r="F672" s="11"/>
      <c r="G672" s="11"/>
      <c r="H672" s="11"/>
      <c r="I672" s="11"/>
      <c r="J672" s="21"/>
      <c r="K672" s="21"/>
      <c r="L672" s="57"/>
      <c r="M672" s="57"/>
      <c r="N672" s="63"/>
      <c r="O672" s="57"/>
      <c r="P672" s="57"/>
      <c r="Q672" s="58"/>
      <c r="R672" s="57"/>
      <c r="S672" s="57"/>
      <c r="T672" s="11"/>
      <c r="U672" s="11"/>
      <c r="V672" s="11"/>
      <c r="W672" s="11"/>
      <c r="X672" s="11"/>
      <c r="Y672" s="11"/>
      <c r="Z672" s="11"/>
      <c r="AA672" s="11"/>
      <c r="AB672" s="11"/>
      <c r="AC672" s="60">
        <f t="shared" ref="AC672" si="1925">IFERROR(AC671,"")</f>
        <v>14.403453689168009</v>
      </c>
      <c r="AD672" s="61">
        <f t="shared" ref="AD672" si="1926">IF(AC672="","",AC672*$G$3+$M$3)</f>
        <v>52982.731554159953</v>
      </c>
      <c r="AE672" s="60">
        <f t="shared" ref="AE672" si="1927">IFERROR(AE671,"")</f>
        <v>9.9811616954474509</v>
      </c>
      <c r="AF672" s="61">
        <f t="shared" ref="AF672:AG672" si="1928">IF($M$18&gt;($M$3-$M$5)/-($G$3-$G$5),"",IF(AE672="","",$P$21))</f>
        <v>18000</v>
      </c>
      <c r="AG672" s="61">
        <f t="shared" si="1928"/>
        <v>18000</v>
      </c>
    </row>
    <row r="673" spans="1:33" x14ac:dyDescent="0.55000000000000004">
      <c r="A673" s="11"/>
      <c r="B673" s="11"/>
      <c r="C673" s="11"/>
      <c r="D673" s="11"/>
      <c r="E673" s="11"/>
      <c r="F673" s="11"/>
      <c r="G673" s="11"/>
      <c r="H673" s="11"/>
      <c r="I673" s="11"/>
      <c r="J673" s="21"/>
      <c r="K673" s="21"/>
      <c r="L673" s="57"/>
      <c r="M673" s="57"/>
      <c r="N673" s="63"/>
      <c r="O673" s="57"/>
      <c r="P673" s="57"/>
      <c r="Q673" s="58"/>
      <c r="R673" s="57"/>
      <c r="S673" s="57"/>
      <c r="T673" s="11"/>
      <c r="U673" s="11"/>
      <c r="V673" s="11"/>
      <c r="W673" s="11"/>
      <c r="X673" s="11"/>
      <c r="Y673" s="11"/>
      <c r="Z673" s="11"/>
      <c r="AA673" s="11"/>
      <c r="AB673" s="11"/>
      <c r="AC673" s="60">
        <f>IF($M$18&gt;($M$3-$M$5)/-($G$3-$G$5),AC672+($M$18-($M$3-$M$5)/-($G$3-$G$5))/342,IFERROR(IF(AC672+((($M$3-$M$5)/($G$3-$G$5)*-1)-$M$18)/343&gt;($M$3-$M$5)/-($G$3-$G$5),MAX($AC$31:AC672),AC672+((($M$3-$M$5)/($G$3-$G$5)*-1))/343),MAX($AC$31:AC672)))</f>
        <v>14.403453689168009</v>
      </c>
      <c r="AD673" s="61">
        <f t="shared" ref="AD673" si="1929">IF(AC673="","",AC673*$G$5+$M$5)</f>
        <v>53227.629513344073</v>
      </c>
      <c r="AE673" s="60">
        <f>IF($M$18&gt;($M$3-$M$5)/-($G$3-$G$5),"",IFERROR(IF(AE672+(($M$3-$M$5)/($G$3-$G$5)*-1)/343&gt;$AC$24,MAX($AE$31:AE672),AE672+((($M$3-$M$5)/($G$3-$G$5)*-1))/343),MAX($AE$31:AE672)))</f>
        <v>9.9811616954474509</v>
      </c>
      <c r="AF673" s="61">
        <f t="shared" si="1749"/>
        <v>17849.293563579602</v>
      </c>
      <c r="AG673" s="61">
        <f t="shared" ref="AG673" si="1930">IF($M$18&gt;($M$3-$M$5)/-($G$3-$G$5),"",IF(AE673="","",AE673*$G$3+$M$3))</f>
        <v>75094.191522762747</v>
      </c>
    </row>
    <row r="674" spans="1:33" x14ac:dyDescent="0.55000000000000004">
      <c r="A674" s="11"/>
      <c r="B674" s="11"/>
      <c r="C674" s="11"/>
      <c r="D674" s="11"/>
      <c r="E674" s="11"/>
      <c r="F674" s="11"/>
      <c r="G674" s="11"/>
      <c r="H674" s="11"/>
      <c r="I674" s="11"/>
      <c r="J674" s="21"/>
      <c r="K674" s="21"/>
      <c r="L674" s="57"/>
      <c r="M674" s="57"/>
      <c r="N674" s="63"/>
      <c r="O674" s="57"/>
      <c r="P674" s="57"/>
      <c r="Q674" s="58"/>
      <c r="R674" s="57"/>
      <c r="S674" s="57"/>
      <c r="T674" s="11"/>
      <c r="U674" s="11"/>
      <c r="V674" s="11"/>
      <c r="W674" s="11"/>
      <c r="X674" s="11"/>
      <c r="Y674" s="11"/>
      <c r="Z674" s="11"/>
      <c r="AA674" s="11"/>
      <c r="AB674" s="11"/>
      <c r="AC674" s="60">
        <f t="shared" ref="AC674" si="1931">IFERROR(AC673,"")</f>
        <v>14.403453689168009</v>
      </c>
      <c r="AD674" s="61">
        <f t="shared" ref="AD674" si="1932">IF(AC674="","",AC674*$G$3+$M$3)</f>
        <v>52982.731554159953</v>
      </c>
      <c r="AE674" s="60">
        <f t="shared" ref="AE674" si="1933">IFERROR(AE673,"")</f>
        <v>9.9811616954474509</v>
      </c>
      <c r="AF674" s="61">
        <f t="shared" ref="AF674:AG674" si="1934">IF($M$18&gt;($M$3-$M$5)/-($G$3-$G$5),"",IF(AE674="","",$P$21))</f>
        <v>18000</v>
      </c>
      <c r="AG674" s="61">
        <f t="shared" si="1934"/>
        <v>18000</v>
      </c>
    </row>
    <row r="675" spans="1:33" x14ac:dyDescent="0.55000000000000004">
      <c r="A675" s="11"/>
      <c r="B675" s="11"/>
      <c r="C675" s="11"/>
      <c r="D675" s="11"/>
      <c r="E675" s="11"/>
      <c r="F675" s="11"/>
      <c r="G675" s="11"/>
      <c r="H675" s="11"/>
      <c r="I675" s="11"/>
      <c r="J675" s="21"/>
      <c r="K675" s="21"/>
      <c r="L675" s="57"/>
      <c r="M675" s="57"/>
      <c r="N675" s="63"/>
      <c r="O675" s="57"/>
      <c r="P675" s="57"/>
      <c r="Q675" s="58"/>
      <c r="R675" s="57"/>
      <c r="S675" s="57"/>
      <c r="T675" s="11"/>
      <c r="U675" s="11"/>
      <c r="V675" s="11"/>
      <c r="W675" s="11"/>
      <c r="X675" s="11"/>
      <c r="Y675" s="11"/>
      <c r="Z675" s="11"/>
      <c r="AA675" s="11"/>
      <c r="AB675" s="11"/>
      <c r="AC675" s="60">
        <f>IF($M$18&gt;($M$3-$M$5)/-($G$3-$G$5),AC674+($M$18-($M$3-$M$5)/-($G$3-$G$5))/342,IFERROR(IF(AC674+((($M$3-$M$5)/($G$3-$G$5)*-1)-$M$18)/343&gt;($M$3-$M$5)/-($G$3-$G$5),MAX($AC$31:AC674),AC674+((($M$3-$M$5)/($G$3-$G$5)*-1))/343),MAX($AC$31:AC674)))</f>
        <v>14.403453689168009</v>
      </c>
      <c r="AD675" s="61">
        <f t="shared" ref="AD675" si="1935">IF(AC675="","",AC675*$G$5+$M$5)</f>
        <v>53227.629513344073</v>
      </c>
      <c r="AE675" s="60">
        <f>IF($M$18&gt;($M$3-$M$5)/-($G$3-$G$5),"",IFERROR(IF(AE674+(($M$3-$M$5)/($G$3-$G$5)*-1)/343&gt;$AC$24,MAX($AE$31:AE674),AE674+((($M$3-$M$5)/($G$3-$G$5)*-1))/343),MAX($AE$31:AE674)))</f>
        <v>9.9811616954474509</v>
      </c>
      <c r="AF675" s="61">
        <f t="shared" si="1749"/>
        <v>17849.293563579602</v>
      </c>
      <c r="AG675" s="61">
        <f t="shared" ref="AG675" si="1936">IF($M$18&gt;($M$3-$M$5)/-($G$3-$G$5),"",IF(AE675="","",AE675*$G$3+$M$3))</f>
        <v>75094.191522762747</v>
      </c>
    </row>
    <row r="676" spans="1:33" x14ac:dyDescent="0.55000000000000004">
      <c r="A676" s="11"/>
      <c r="B676" s="11"/>
      <c r="C676" s="11"/>
      <c r="D676" s="11"/>
      <c r="E676" s="11"/>
      <c r="F676" s="11"/>
      <c r="G676" s="11"/>
      <c r="H676" s="11"/>
      <c r="I676" s="11"/>
      <c r="J676" s="21"/>
      <c r="K676" s="21"/>
      <c r="L676" s="57"/>
      <c r="M676" s="57"/>
      <c r="N676" s="63"/>
      <c r="O676" s="57"/>
      <c r="P676" s="57"/>
      <c r="Q676" s="58"/>
      <c r="R676" s="57"/>
      <c r="S676" s="57"/>
      <c r="T676" s="11"/>
      <c r="U676" s="11"/>
      <c r="V676" s="11"/>
      <c r="W676" s="11"/>
      <c r="X676" s="11"/>
      <c r="Y676" s="11"/>
      <c r="Z676" s="11"/>
      <c r="AA676" s="11"/>
      <c r="AB676" s="11"/>
      <c r="AC676" s="60">
        <f t="shared" ref="AC676" si="1937">IFERROR(AC675,"")</f>
        <v>14.403453689168009</v>
      </c>
      <c r="AD676" s="61">
        <f t="shared" ref="AD676" si="1938">IF(AC676="","",AC676*$G$3+$M$3)</f>
        <v>52982.731554159953</v>
      </c>
      <c r="AE676" s="60">
        <f t="shared" ref="AE676" si="1939">IFERROR(AE675,"")</f>
        <v>9.9811616954474509</v>
      </c>
      <c r="AF676" s="61">
        <f t="shared" ref="AF676:AG676" si="1940">IF($M$18&gt;($M$3-$M$5)/-($G$3-$G$5),"",IF(AE676="","",$P$21))</f>
        <v>18000</v>
      </c>
      <c r="AG676" s="61">
        <f t="shared" si="1940"/>
        <v>18000</v>
      </c>
    </row>
    <row r="677" spans="1:33" x14ac:dyDescent="0.55000000000000004">
      <c r="A677" s="11"/>
      <c r="B677" s="11"/>
      <c r="C677" s="11"/>
      <c r="D677" s="11"/>
      <c r="E677" s="11"/>
      <c r="F677" s="11"/>
      <c r="G677" s="11"/>
      <c r="H677" s="11"/>
      <c r="I677" s="11"/>
      <c r="J677" s="21"/>
      <c r="K677" s="21"/>
      <c r="L677" s="57"/>
      <c r="M677" s="57"/>
      <c r="N677" s="63"/>
      <c r="O677" s="57"/>
      <c r="P677" s="57"/>
      <c r="Q677" s="58"/>
      <c r="R677" s="57"/>
      <c r="S677" s="57"/>
      <c r="T677" s="11"/>
      <c r="U677" s="11"/>
      <c r="V677" s="11"/>
      <c r="W677" s="11"/>
      <c r="X677" s="11"/>
      <c r="Y677" s="11"/>
      <c r="Z677" s="11"/>
      <c r="AA677" s="11"/>
      <c r="AB677" s="11"/>
      <c r="AC677" s="60">
        <f>IF($M$18&gt;($M$3-$M$5)/-($G$3-$G$5),AC676+($M$18-($M$3-$M$5)/-($G$3-$G$5))/342,IFERROR(IF(AC676+((($M$3-$M$5)/($G$3-$G$5)*-1)-$M$18)/343&gt;($M$3-$M$5)/-($G$3-$G$5),MAX($AC$31:AC676),AC676+((($M$3-$M$5)/($G$3-$G$5)*-1))/343),MAX($AC$31:AC676)))</f>
        <v>14.403453689168009</v>
      </c>
      <c r="AD677" s="61">
        <f t="shared" ref="AD677" si="1941">IF(AC677="","",AC677*$G$5+$M$5)</f>
        <v>53227.629513344073</v>
      </c>
      <c r="AE677" s="60">
        <f>IF($M$18&gt;($M$3-$M$5)/-($G$3-$G$5),"",IFERROR(IF(AE676+(($M$3-$M$5)/($G$3-$G$5)*-1)/343&gt;$AC$24,MAX($AE$31:AE676),AE676+((($M$3-$M$5)/($G$3-$G$5)*-1))/343),MAX($AE$31:AE676)))</f>
        <v>9.9811616954474509</v>
      </c>
      <c r="AF677" s="61">
        <f t="shared" ref="AF677:AF715" si="1942">IF($M$18&gt;($M$3-$M$5)/-($G$3-$G$5),"",IF(AE677="","",AE677*$G$5+$M$5))</f>
        <v>17849.293563579602</v>
      </c>
      <c r="AG677" s="61">
        <f t="shared" ref="AG677" si="1943">IF($M$18&gt;($M$3-$M$5)/-($G$3-$G$5),"",IF(AE677="","",AE677*$G$3+$M$3))</f>
        <v>75094.191522762747</v>
      </c>
    </row>
    <row r="678" spans="1:33" x14ac:dyDescent="0.55000000000000004">
      <c r="A678" s="11"/>
      <c r="B678" s="11"/>
      <c r="C678" s="11"/>
      <c r="D678" s="11"/>
      <c r="E678" s="11"/>
      <c r="F678" s="11"/>
      <c r="G678" s="11"/>
      <c r="H678" s="11"/>
      <c r="I678" s="11"/>
      <c r="J678" s="21"/>
      <c r="K678" s="21"/>
      <c r="L678" s="57"/>
      <c r="M678" s="57"/>
      <c r="N678" s="63"/>
      <c r="O678" s="57"/>
      <c r="P678" s="57"/>
      <c r="Q678" s="58"/>
      <c r="R678" s="57"/>
      <c r="S678" s="57"/>
      <c r="T678" s="11"/>
      <c r="U678" s="11"/>
      <c r="V678" s="11"/>
      <c r="W678" s="11"/>
      <c r="X678" s="11"/>
      <c r="Y678" s="11"/>
      <c r="Z678" s="11"/>
      <c r="AA678" s="11"/>
      <c r="AB678" s="11"/>
      <c r="AC678" s="60">
        <f t="shared" ref="AC678" si="1944">IFERROR(AC677,"")</f>
        <v>14.403453689168009</v>
      </c>
      <c r="AD678" s="61">
        <f t="shared" ref="AD678" si="1945">IF(AC678="","",AC678*$G$3+$M$3)</f>
        <v>52982.731554159953</v>
      </c>
      <c r="AE678" s="60">
        <f t="shared" ref="AE678" si="1946">IFERROR(AE677,"")</f>
        <v>9.9811616954474509</v>
      </c>
      <c r="AF678" s="61">
        <f t="shared" ref="AF678:AG678" si="1947">IF($M$18&gt;($M$3-$M$5)/-($G$3-$G$5),"",IF(AE678="","",$P$21))</f>
        <v>18000</v>
      </c>
      <c r="AG678" s="61">
        <f t="shared" si="1947"/>
        <v>18000</v>
      </c>
    </row>
    <row r="679" spans="1:33" x14ac:dyDescent="0.55000000000000004">
      <c r="A679" s="11"/>
      <c r="B679" s="11"/>
      <c r="C679" s="11"/>
      <c r="D679" s="11"/>
      <c r="E679" s="11"/>
      <c r="F679" s="11"/>
      <c r="G679" s="11"/>
      <c r="H679" s="11"/>
      <c r="I679" s="11"/>
      <c r="J679" s="21"/>
      <c r="K679" s="21"/>
      <c r="L679" s="57"/>
      <c r="M679" s="57"/>
      <c r="N679" s="63"/>
      <c r="O679" s="57"/>
      <c r="P679" s="57"/>
      <c r="Q679" s="58"/>
      <c r="R679" s="57"/>
      <c r="S679" s="57"/>
      <c r="T679" s="11"/>
      <c r="U679" s="11"/>
      <c r="V679" s="11"/>
      <c r="W679" s="11"/>
      <c r="X679" s="11"/>
      <c r="Y679" s="11"/>
      <c r="Z679" s="11"/>
      <c r="AA679" s="11"/>
      <c r="AB679" s="11"/>
      <c r="AC679" s="60">
        <f>IF($M$18&gt;($M$3-$M$5)/-($G$3-$G$5),AC678+($M$18-($M$3-$M$5)/-($G$3-$G$5))/342,IFERROR(IF(AC678+((($M$3-$M$5)/($G$3-$G$5)*-1)-$M$18)/343&gt;($M$3-$M$5)/-($G$3-$G$5),MAX($AC$31:AC678),AC678+((($M$3-$M$5)/($G$3-$G$5)*-1))/343),MAX($AC$31:AC678)))</f>
        <v>14.403453689168009</v>
      </c>
      <c r="AD679" s="61">
        <f t="shared" ref="AD679" si="1948">IF(AC679="","",AC679*$G$5+$M$5)</f>
        <v>53227.629513344073</v>
      </c>
      <c r="AE679" s="60">
        <f>IF($M$18&gt;($M$3-$M$5)/-($G$3-$G$5),"",IFERROR(IF(AE678+(($M$3-$M$5)/($G$3-$G$5)*-1)/343&gt;$AC$24,MAX($AE$31:AE678),AE678+((($M$3-$M$5)/($G$3-$G$5)*-1))/343),MAX($AE$31:AE678)))</f>
        <v>9.9811616954474509</v>
      </c>
      <c r="AF679" s="61">
        <f t="shared" si="1942"/>
        <v>17849.293563579602</v>
      </c>
      <c r="AG679" s="61">
        <f t="shared" ref="AG679" si="1949">IF($M$18&gt;($M$3-$M$5)/-($G$3-$G$5),"",IF(AE679="","",AE679*$G$3+$M$3))</f>
        <v>75094.191522762747</v>
      </c>
    </row>
    <row r="680" spans="1:33" x14ac:dyDescent="0.55000000000000004">
      <c r="A680" s="11"/>
      <c r="B680" s="11"/>
      <c r="C680" s="11"/>
      <c r="D680" s="11"/>
      <c r="E680" s="11"/>
      <c r="F680" s="11"/>
      <c r="G680" s="11"/>
      <c r="H680" s="11"/>
      <c r="I680" s="11"/>
      <c r="J680" s="21"/>
      <c r="K680" s="21"/>
      <c r="L680" s="57"/>
      <c r="M680" s="57"/>
      <c r="N680" s="63"/>
      <c r="O680" s="57"/>
      <c r="P680" s="57"/>
      <c r="Q680" s="58"/>
      <c r="R680" s="57"/>
      <c r="S680" s="57"/>
      <c r="T680" s="11"/>
      <c r="U680" s="11"/>
      <c r="V680" s="11"/>
      <c r="W680" s="11"/>
      <c r="X680" s="11"/>
      <c r="Y680" s="11"/>
      <c r="Z680" s="11"/>
      <c r="AA680" s="11"/>
      <c r="AB680" s="11"/>
      <c r="AC680" s="60">
        <f t="shared" ref="AC680" si="1950">IFERROR(AC679,"")</f>
        <v>14.403453689168009</v>
      </c>
      <c r="AD680" s="61">
        <f t="shared" ref="AD680" si="1951">IF(AC680="","",AC680*$G$3+$M$3)</f>
        <v>52982.731554159953</v>
      </c>
      <c r="AE680" s="60">
        <f t="shared" ref="AE680" si="1952">IFERROR(AE679,"")</f>
        <v>9.9811616954474509</v>
      </c>
      <c r="AF680" s="61">
        <f t="shared" ref="AF680:AG680" si="1953">IF($M$18&gt;($M$3-$M$5)/-($G$3-$G$5),"",IF(AE680="","",$P$21))</f>
        <v>18000</v>
      </c>
      <c r="AG680" s="61">
        <f t="shared" si="1953"/>
        <v>18000</v>
      </c>
    </row>
    <row r="681" spans="1:33" x14ac:dyDescent="0.55000000000000004">
      <c r="A681" s="11"/>
      <c r="B681" s="11"/>
      <c r="C681" s="11"/>
      <c r="D681" s="11"/>
      <c r="E681" s="11"/>
      <c r="F681" s="11"/>
      <c r="G681" s="11"/>
      <c r="H681" s="11"/>
      <c r="I681" s="11"/>
      <c r="J681" s="21"/>
      <c r="K681" s="21"/>
      <c r="L681" s="57"/>
      <c r="M681" s="57"/>
      <c r="N681" s="63"/>
      <c r="O681" s="57"/>
      <c r="P681" s="57"/>
      <c r="Q681" s="58"/>
      <c r="R681" s="57"/>
      <c r="S681" s="57"/>
      <c r="T681" s="11"/>
      <c r="U681" s="11"/>
      <c r="V681" s="11"/>
      <c r="W681" s="11"/>
      <c r="X681" s="11"/>
      <c r="Y681" s="11"/>
      <c r="Z681" s="11"/>
      <c r="AA681" s="11"/>
      <c r="AB681" s="11"/>
      <c r="AC681" s="60">
        <f>IF($M$18&gt;($M$3-$M$5)/-($G$3-$G$5),AC680+($M$18-($M$3-$M$5)/-($G$3-$G$5))/342,IFERROR(IF(AC680+((($M$3-$M$5)/($G$3-$G$5)*-1)-$M$18)/343&gt;($M$3-$M$5)/-($G$3-$G$5),MAX($AC$31:AC680),AC680+((($M$3-$M$5)/($G$3-$G$5)*-1))/343),MAX($AC$31:AC680)))</f>
        <v>14.403453689168009</v>
      </c>
      <c r="AD681" s="61">
        <f t="shared" ref="AD681" si="1954">IF(AC681="","",AC681*$G$5+$M$5)</f>
        <v>53227.629513344073</v>
      </c>
      <c r="AE681" s="60">
        <f>IF($M$18&gt;($M$3-$M$5)/-($G$3-$G$5),"",IFERROR(IF(AE680+(($M$3-$M$5)/($G$3-$G$5)*-1)/343&gt;$AC$24,MAX($AE$31:AE680),AE680+((($M$3-$M$5)/($G$3-$G$5)*-1))/343),MAX($AE$31:AE680)))</f>
        <v>9.9811616954474509</v>
      </c>
      <c r="AF681" s="61">
        <f t="shared" si="1942"/>
        <v>17849.293563579602</v>
      </c>
      <c r="AG681" s="61">
        <f t="shared" ref="AG681" si="1955">IF($M$18&gt;($M$3-$M$5)/-($G$3-$G$5),"",IF(AE681="","",AE681*$G$3+$M$3))</f>
        <v>75094.191522762747</v>
      </c>
    </row>
    <row r="682" spans="1:33" x14ac:dyDescent="0.55000000000000004">
      <c r="A682" s="11"/>
      <c r="B682" s="11"/>
      <c r="C682" s="11"/>
      <c r="D682" s="11"/>
      <c r="E682" s="11"/>
      <c r="F682" s="11"/>
      <c r="G682" s="11"/>
      <c r="H682" s="11"/>
      <c r="I682" s="11"/>
      <c r="J682" s="21"/>
      <c r="K682" s="21"/>
      <c r="L682" s="57"/>
      <c r="M682" s="57"/>
      <c r="N682" s="63"/>
      <c r="O682" s="57"/>
      <c r="P682" s="57"/>
      <c r="Q682" s="58"/>
      <c r="R682" s="57"/>
      <c r="S682" s="57"/>
      <c r="T682" s="11"/>
      <c r="U682" s="11"/>
      <c r="V682" s="11"/>
      <c r="W682" s="11"/>
      <c r="X682" s="11"/>
      <c r="Y682" s="11"/>
      <c r="Z682" s="11"/>
      <c r="AA682" s="11"/>
      <c r="AB682" s="11"/>
      <c r="AC682" s="60">
        <f t="shared" ref="AC682" si="1956">IFERROR(AC681,"")</f>
        <v>14.403453689168009</v>
      </c>
      <c r="AD682" s="61">
        <f t="shared" ref="AD682" si="1957">IF(AC682="","",AC682*$G$3+$M$3)</f>
        <v>52982.731554159953</v>
      </c>
      <c r="AE682" s="60">
        <f t="shared" ref="AE682" si="1958">IFERROR(AE681,"")</f>
        <v>9.9811616954474509</v>
      </c>
      <c r="AF682" s="61">
        <f t="shared" ref="AF682:AG682" si="1959">IF($M$18&gt;($M$3-$M$5)/-($G$3-$G$5),"",IF(AE682="","",$P$21))</f>
        <v>18000</v>
      </c>
      <c r="AG682" s="61">
        <f t="shared" si="1959"/>
        <v>18000</v>
      </c>
    </row>
    <row r="683" spans="1:33" x14ac:dyDescent="0.55000000000000004">
      <c r="A683" s="11"/>
      <c r="B683" s="11"/>
      <c r="C683" s="11"/>
      <c r="D683" s="11"/>
      <c r="E683" s="11"/>
      <c r="F683" s="11"/>
      <c r="G683" s="11"/>
      <c r="H683" s="11"/>
      <c r="I683" s="11"/>
      <c r="J683" s="21"/>
      <c r="K683" s="21"/>
      <c r="L683" s="57"/>
      <c r="M683" s="57"/>
      <c r="N683" s="63"/>
      <c r="O683" s="57"/>
      <c r="P683" s="57"/>
      <c r="Q683" s="58"/>
      <c r="R683" s="57"/>
      <c r="S683" s="57"/>
      <c r="T683" s="11"/>
      <c r="U683" s="11"/>
      <c r="V683" s="11"/>
      <c r="W683" s="11"/>
      <c r="X683" s="11"/>
      <c r="Y683" s="11"/>
      <c r="Z683" s="11"/>
      <c r="AA683" s="11"/>
      <c r="AB683" s="11"/>
      <c r="AC683" s="60">
        <f>IF($M$18&gt;($M$3-$M$5)/-($G$3-$G$5),AC682+($M$18-($M$3-$M$5)/-($G$3-$G$5))/342,IFERROR(IF(AC682+((($M$3-$M$5)/($G$3-$G$5)*-1)-$M$18)/343&gt;($M$3-$M$5)/-($G$3-$G$5),MAX($AC$31:AC682),AC682+((($M$3-$M$5)/($G$3-$G$5)*-1))/343),MAX($AC$31:AC682)))</f>
        <v>14.403453689168009</v>
      </c>
      <c r="AD683" s="61">
        <f t="shared" ref="AD683" si="1960">IF(AC683="","",AC683*$G$5+$M$5)</f>
        <v>53227.629513344073</v>
      </c>
      <c r="AE683" s="60">
        <f>IF($M$18&gt;($M$3-$M$5)/-($G$3-$G$5),"",IFERROR(IF(AE682+(($M$3-$M$5)/($G$3-$G$5)*-1)/343&gt;$AC$24,MAX($AE$31:AE682),AE682+((($M$3-$M$5)/($G$3-$G$5)*-1))/343),MAX($AE$31:AE682)))</f>
        <v>9.9811616954474509</v>
      </c>
      <c r="AF683" s="61">
        <f t="shared" si="1942"/>
        <v>17849.293563579602</v>
      </c>
      <c r="AG683" s="61">
        <f t="shared" ref="AG683" si="1961">IF($M$18&gt;($M$3-$M$5)/-($G$3-$G$5),"",IF(AE683="","",AE683*$G$3+$M$3))</f>
        <v>75094.191522762747</v>
      </c>
    </row>
    <row r="684" spans="1:33" x14ac:dyDescent="0.55000000000000004">
      <c r="A684" s="11"/>
      <c r="B684" s="11"/>
      <c r="C684" s="11"/>
      <c r="D684" s="11"/>
      <c r="E684" s="11"/>
      <c r="F684" s="11"/>
      <c r="G684" s="11"/>
      <c r="H684" s="11"/>
      <c r="I684" s="11"/>
      <c r="J684" s="21"/>
      <c r="K684" s="21"/>
      <c r="L684" s="57"/>
      <c r="M684" s="57"/>
      <c r="N684" s="63"/>
      <c r="O684" s="57"/>
      <c r="P684" s="57"/>
      <c r="Q684" s="58"/>
      <c r="R684" s="57"/>
      <c r="S684" s="57"/>
      <c r="T684" s="11"/>
      <c r="U684" s="11"/>
      <c r="V684" s="11"/>
      <c r="W684" s="11"/>
      <c r="X684" s="11"/>
      <c r="Y684" s="11"/>
      <c r="Z684" s="11"/>
      <c r="AA684" s="11"/>
      <c r="AB684" s="11"/>
      <c r="AC684" s="60">
        <f t="shared" ref="AC684" si="1962">IFERROR(AC683,"")</f>
        <v>14.403453689168009</v>
      </c>
      <c r="AD684" s="61">
        <f t="shared" ref="AD684" si="1963">IF(AC684="","",AC684*$G$3+$M$3)</f>
        <v>52982.731554159953</v>
      </c>
      <c r="AE684" s="60">
        <f t="shared" ref="AE684" si="1964">IFERROR(AE683,"")</f>
        <v>9.9811616954474509</v>
      </c>
      <c r="AF684" s="61">
        <f t="shared" ref="AF684:AG684" si="1965">IF($M$18&gt;($M$3-$M$5)/-($G$3-$G$5),"",IF(AE684="","",$P$21))</f>
        <v>18000</v>
      </c>
      <c r="AG684" s="61">
        <f t="shared" si="1965"/>
        <v>18000</v>
      </c>
    </row>
    <row r="685" spans="1:33" x14ac:dyDescent="0.55000000000000004">
      <c r="A685" s="11"/>
      <c r="B685" s="11"/>
      <c r="C685" s="11"/>
      <c r="D685" s="11"/>
      <c r="E685" s="11"/>
      <c r="F685" s="11"/>
      <c r="G685" s="11"/>
      <c r="H685" s="11"/>
      <c r="I685" s="11"/>
      <c r="J685" s="21"/>
      <c r="K685" s="21"/>
      <c r="L685" s="57"/>
      <c r="M685" s="57"/>
      <c r="N685" s="63"/>
      <c r="O685" s="57"/>
      <c r="P685" s="57"/>
      <c r="Q685" s="58"/>
      <c r="R685" s="57"/>
      <c r="S685" s="57"/>
      <c r="T685" s="11"/>
      <c r="U685" s="11"/>
      <c r="V685" s="11"/>
      <c r="W685" s="11"/>
      <c r="X685" s="11"/>
      <c r="Y685" s="11"/>
      <c r="Z685" s="11"/>
      <c r="AA685" s="11"/>
      <c r="AB685" s="11"/>
      <c r="AC685" s="60">
        <f>IF($M$18&gt;($M$3-$M$5)/-($G$3-$G$5),AC684+($M$18-($M$3-$M$5)/-($G$3-$G$5))/342,IFERROR(IF(AC684+((($M$3-$M$5)/($G$3-$G$5)*-1)-$M$18)/343&gt;($M$3-$M$5)/-($G$3-$G$5),MAX($AC$31:AC684),AC684+((($M$3-$M$5)/($G$3-$G$5)*-1))/343),MAX($AC$31:AC684)))</f>
        <v>14.403453689168009</v>
      </c>
      <c r="AD685" s="61">
        <f t="shared" ref="AD685" si="1966">IF(AC685="","",AC685*$G$5+$M$5)</f>
        <v>53227.629513344073</v>
      </c>
      <c r="AE685" s="60">
        <f>IF($M$18&gt;($M$3-$M$5)/-($G$3-$G$5),"",IFERROR(IF(AE684+(($M$3-$M$5)/($G$3-$G$5)*-1)/343&gt;$AC$24,MAX($AE$31:AE684),AE684+((($M$3-$M$5)/($G$3-$G$5)*-1))/343),MAX($AE$31:AE684)))</f>
        <v>9.9811616954474509</v>
      </c>
      <c r="AF685" s="61">
        <f t="shared" si="1942"/>
        <v>17849.293563579602</v>
      </c>
      <c r="AG685" s="61">
        <f t="shared" ref="AG685" si="1967">IF($M$18&gt;($M$3-$M$5)/-($G$3-$G$5),"",IF(AE685="","",AE685*$G$3+$M$3))</f>
        <v>75094.191522762747</v>
      </c>
    </row>
    <row r="686" spans="1:33" x14ac:dyDescent="0.55000000000000004">
      <c r="A686" s="11"/>
      <c r="B686" s="11"/>
      <c r="C686" s="11"/>
      <c r="D686" s="11"/>
      <c r="E686" s="11"/>
      <c r="F686" s="11"/>
      <c r="G686" s="11"/>
      <c r="H686" s="11"/>
      <c r="I686" s="11"/>
      <c r="J686" s="21"/>
      <c r="K686" s="21"/>
      <c r="L686" s="57"/>
      <c r="M686" s="57"/>
      <c r="N686" s="63"/>
      <c r="O686" s="57"/>
      <c r="P686" s="57"/>
      <c r="Q686" s="58"/>
      <c r="R686" s="57"/>
      <c r="S686" s="57"/>
      <c r="T686" s="11"/>
      <c r="U686" s="11"/>
      <c r="V686" s="11"/>
      <c r="W686" s="11"/>
      <c r="X686" s="11"/>
      <c r="Y686" s="11"/>
      <c r="Z686" s="11"/>
      <c r="AA686" s="11"/>
      <c r="AB686" s="11"/>
      <c r="AC686" s="60">
        <f t="shared" ref="AC686" si="1968">IFERROR(AC685,"")</f>
        <v>14.403453689168009</v>
      </c>
      <c r="AD686" s="61">
        <f t="shared" ref="AD686" si="1969">IF(AC686="","",AC686*$G$3+$M$3)</f>
        <v>52982.731554159953</v>
      </c>
      <c r="AE686" s="60">
        <f t="shared" ref="AE686" si="1970">IFERROR(AE685,"")</f>
        <v>9.9811616954474509</v>
      </c>
      <c r="AF686" s="61">
        <f t="shared" ref="AF686:AG686" si="1971">IF($M$18&gt;($M$3-$M$5)/-($G$3-$G$5),"",IF(AE686="","",$P$21))</f>
        <v>18000</v>
      </c>
      <c r="AG686" s="61">
        <f t="shared" si="1971"/>
        <v>18000</v>
      </c>
    </row>
    <row r="687" spans="1:33" x14ac:dyDescent="0.55000000000000004">
      <c r="A687" s="11"/>
      <c r="B687" s="11"/>
      <c r="C687" s="11"/>
      <c r="D687" s="11"/>
      <c r="E687" s="11"/>
      <c r="F687" s="11"/>
      <c r="G687" s="11"/>
      <c r="H687" s="11"/>
      <c r="I687" s="11"/>
      <c r="J687" s="21"/>
      <c r="K687" s="21"/>
      <c r="L687" s="57"/>
      <c r="M687" s="57"/>
      <c r="N687" s="63"/>
      <c r="O687" s="57"/>
      <c r="P687" s="57"/>
      <c r="Q687" s="58"/>
      <c r="R687" s="57"/>
      <c r="S687" s="57"/>
      <c r="T687" s="11"/>
      <c r="U687" s="11"/>
      <c r="V687" s="11"/>
      <c r="W687" s="11"/>
      <c r="X687" s="11"/>
      <c r="Y687" s="11"/>
      <c r="Z687" s="11"/>
      <c r="AA687" s="11"/>
      <c r="AB687" s="11"/>
      <c r="AC687" s="60">
        <f>IF($M$18&gt;($M$3-$M$5)/-($G$3-$G$5),AC686+($M$18-($M$3-$M$5)/-($G$3-$G$5))/342,IFERROR(IF(AC686+((($M$3-$M$5)/($G$3-$G$5)*-1)-$M$18)/343&gt;($M$3-$M$5)/-($G$3-$G$5),MAX($AC$31:AC686),AC686+((($M$3-$M$5)/($G$3-$G$5)*-1))/343),MAX($AC$31:AC686)))</f>
        <v>14.403453689168009</v>
      </c>
      <c r="AD687" s="61">
        <f t="shared" ref="AD687" si="1972">IF(AC687="","",AC687*$G$5+$M$5)</f>
        <v>53227.629513344073</v>
      </c>
      <c r="AE687" s="60">
        <f>IF($M$18&gt;($M$3-$M$5)/-($G$3-$G$5),"",IFERROR(IF(AE686+(($M$3-$M$5)/($G$3-$G$5)*-1)/343&gt;$AC$24,MAX($AE$31:AE686),AE686+((($M$3-$M$5)/($G$3-$G$5)*-1))/343),MAX($AE$31:AE686)))</f>
        <v>9.9811616954474509</v>
      </c>
      <c r="AF687" s="61">
        <f t="shared" si="1942"/>
        <v>17849.293563579602</v>
      </c>
      <c r="AG687" s="61">
        <f t="shared" ref="AG687" si="1973">IF($M$18&gt;($M$3-$M$5)/-($G$3-$G$5),"",IF(AE687="","",AE687*$G$3+$M$3))</f>
        <v>75094.191522762747</v>
      </c>
    </row>
    <row r="688" spans="1:33" x14ac:dyDescent="0.55000000000000004">
      <c r="A688" s="11"/>
      <c r="B688" s="11"/>
      <c r="C688" s="11"/>
      <c r="D688" s="11"/>
      <c r="E688" s="11"/>
      <c r="F688" s="11"/>
      <c r="G688" s="11"/>
      <c r="H688" s="11"/>
      <c r="I688" s="11"/>
      <c r="J688" s="21"/>
      <c r="K688" s="21"/>
      <c r="L688" s="57"/>
      <c r="M688" s="57"/>
      <c r="N688" s="63"/>
      <c r="O688" s="57"/>
      <c r="P688" s="57"/>
      <c r="Q688" s="58"/>
      <c r="R688" s="57"/>
      <c r="S688" s="57"/>
      <c r="T688" s="11"/>
      <c r="U688" s="11"/>
      <c r="V688" s="11"/>
      <c r="W688" s="11"/>
      <c r="X688" s="11"/>
      <c r="Y688" s="11"/>
      <c r="Z688" s="11"/>
      <c r="AA688" s="11"/>
      <c r="AB688" s="11"/>
      <c r="AC688" s="60">
        <f t="shared" ref="AC688" si="1974">IFERROR(AC687,"")</f>
        <v>14.403453689168009</v>
      </c>
      <c r="AD688" s="61">
        <f t="shared" ref="AD688" si="1975">IF(AC688="","",AC688*$G$3+$M$3)</f>
        <v>52982.731554159953</v>
      </c>
      <c r="AE688" s="60">
        <f t="shared" ref="AE688" si="1976">IFERROR(AE687,"")</f>
        <v>9.9811616954474509</v>
      </c>
      <c r="AF688" s="61">
        <f t="shared" ref="AF688:AG688" si="1977">IF($M$18&gt;($M$3-$M$5)/-($G$3-$G$5),"",IF(AE688="","",$P$21))</f>
        <v>18000</v>
      </c>
      <c r="AG688" s="61">
        <f t="shared" si="1977"/>
        <v>18000</v>
      </c>
    </row>
    <row r="689" spans="1:33" x14ac:dyDescent="0.55000000000000004">
      <c r="A689" s="11"/>
      <c r="B689" s="11"/>
      <c r="C689" s="11"/>
      <c r="D689" s="11"/>
      <c r="E689" s="11"/>
      <c r="F689" s="11"/>
      <c r="G689" s="11"/>
      <c r="H689" s="11"/>
      <c r="I689" s="11"/>
      <c r="J689" s="21"/>
      <c r="K689" s="21"/>
      <c r="L689" s="57"/>
      <c r="M689" s="57"/>
      <c r="N689" s="63"/>
      <c r="O689" s="57"/>
      <c r="P689" s="57"/>
      <c r="Q689" s="58"/>
      <c r="R689" s="57"/>
      <c r="S689" s="57"/>
      <c r="T689" s="11"/>
      <c r="U689" s="11"/>
      <c r="V689" s="11"/>
      <c r="W689" s="11"/>
      <c r="X689" s="11"/>
      <c r="Y689" s="11"/>
      <c r="Z689" s="11"/>
      <c r="AA689" s="11"/>
      <c r="AB689" s="11"/>
      <c r="AC689" s="60">
        <f>IF($M$18&gt;($M$3-$M$5)/-($G$3-$G$5),AC688+($M$18-($M$3-$M$5)/-($G$3-$G$5))/342,IFERROR(IF(AC688+((($M$3-$M$5)/($G$3-$G$5)*-1)-$M$18)/343&gt;($M$3-$M$5)/-($G$3-$G$5),MAX($AC$31:AC688),AC688+((($M$3-$M$5)/($G$3-$G$5)*-1))/343),MAX($AC$31:AC688)))</f>
        <v>14.403453689168009</v>
      </c>
      <c r="AD689" s="61">
        <f t="shared" ref="AD689" si="1978">IF(AC689="","",AC689*$G$5+$M$5)</f>
        <v>53227.629513344073</v>
      </c>
      <c r="AE689" s="60">
        <f>IF($M$18&gt;($M$3-$M$5)/-($G$3-$G$5),"",IFERROR(IF(AE688+(($M$3-$M$5)/($G$3-$G$5)*-1)/343&gt;$AC$24,MAX($AE$31:AE688),AE688+((($M$3-$M$5)/($G$3-$G$5)*-1))/343),MAX($AE$31:AE688)))</f>
        <v>9.9811616954474509</v>
      </c>
      <c r="AF689" s="61">
        <f t="shared" si="1942"/>
        <v>17849.293563579602</v>
      </c>
      <c r="AG689" s="61">
        <f t="shared" ref="AG689" si="1979">IF($M$18&gt;($M$3-$M$5)/-($G$3-$G$5),"",IF(AE689="","",AE689*$G$3+$M$3))</f>
        <v>75094.191522762747</v>
      </c>
    </row>
    <row r="690" spans="1:33" x14ac:dyDescent="0.55000000000000004">
      <c r="A690" s="11"/>
      <c r="B690" s="11"/>
      <c r="C690" s="11"/>
      <c r="D690" s="11"/>
      <c r="E690" s="11"/>
      <c r="F690" s="11"/>
      <c r="G690" s="11"/>
      <c r="H690" s="11"/>
      <c r="I690" s="11"/>
      <c r="J690" s="21"/>
      <c r="K690" s="21"/>
      <c r="L690" s="57"/>
      <c r="M690" s="57"/>
      <c r="N690" s="63"/>
      <c r="O690" s="57"/>
      <c r="P690" s="57"/>
      <c r="Q690" s="58"/>
      <c r="R690" s="57"/>
      <c r="S690" s="57"/>
      <c r="T690" s="11"/>
      <c r="U690" s="11"/>
      <c r="V690" s="11"/>
      <c r="W690" s="11"/>
      <c r="X690" s="11"/>
      <c r="Y690" s="11"/>
      <c r="Z690" s="11"/>
      <c r="AA690" s="11"/>
      <c r="AB690" s="11"/>
      <c r="AC690" s="60">
        <f t="shared" ref="AC690" si="1980">IFERROR(AC689,"")</f>
        <v>14.403453689168009</v>
      </c>
      <c r="AD690" s="61">
        <f t="shared" ref="AD690" si="1981">IF(AC690="","",AC690*$G$3+$M$3)</f>
        <v>52982.731554159953</v>
      </c>
      <c r="AE690" s="60">
        <f t="shared" ref="AE690" si="1982">IFERROR(AE689,"")</f>
        <v>9.9811616954474509</v>
      </c>
      <c r="AF690" s="61">
        <f t="shared" ref="AF690:AG690" si="1983">IF($M$18&gt;($M$3-$M$5)/-($G$3-$G$5),"",IF(AE690="","",$P$21))</f>
        <v>18000</v>
      </c>
      <c r="AG690" s="61">
        <f t="shared" si="1983"/>
        <v>18000</v>
      </c>
    </row>
    <row r="691" spans="1:33" x14ac:dyDescent="0.55000000000000004">
      <c r="A691" s="11"/>
      <c r="B691" s="11"/>
      <c r="C691" s="11"/>
      <c r="D691" s="11"/>
      <c r="E691" s="11"/>
      <c r="F691" s="11"/>
      <c r="G691" s="11"/>
      <c r="H691" s="11"/>
      <c r="I691" s="11"/>
      <c r="J691" s="21"/>
      <c r="K691" s="21"/>
      <c r="L691" s="57"/>
      <c r="M691" s="57"/>
      <c r="N691" s="63"/>
      <c r="O691" s="57"/>
      <c r="P691" s="57"/>
      <c r="Q691" s="58"/>
      <c r="R691" s="57"/>
      <c r="S691" s="57"/>
      <c r="T691" s="11"/>
      <c r="U691" s="11"/>
      <c r="V691" s="11"/>
      <c r="W691" s="11"/>
      <c r="X691" s="11"/>
      <c r="Y691" s="11"/>
      <c r="Z691" s="11"/>
      <c r="AA691" s="11"/>
      <c r="AB691" s="11"/>
      <c r="AC691" s="60">
        <f>IF($M$18&gt;($M$3-$M$5)/-($G$3-$G$5),AC690+($M$18-($M$3-$M$5)/-($G$3-$G$5))/342,IFERROR(IF(AC690+((($M$3-$M$5)/($G$3-$G$5)*-1)-$M$18)/343&gt;($M$3-$M$5)/-($G$3-$G$5),MAX($AC$31:AC690),AC690+((($M$3-$M$5)/($G$3-$G$5)*-1))/343),MAX($AC$31:AC690)))</f>
        <v>14.403453689168009</v>
      </c>
      <c r="AD691" s="61">
        <f t="shared" ref="AD691" si="1984">IF(AC691="","",AC691*$G$5+$M$5)</f>
        <v>53227.629513344073</v>
      </c>
      <c r="AE691" s="60">
        <f>IF($M$18&gt;($M$3-$M$5)/-($G$3-$G$5),"",IFERROR(IF(AE690+(($M$3-$M$5)/($G$3-$G$5)*-1)/343&gt;$AC$24,MAX($AE$31:AE690),AE690+((($M$3-$M$5)/($G$3-$G$5)*-1))/343),MAX($AE$31:AE690)))</f>
        <v>9.9811616954474509</v>
      </c>
      <c r="AF691" s="61">
        <f t="shared" si="1942"/>
        <v>17849.293563579602</v>
      </c>
      <c r="AG691" s="61">
        <f t="shared" ref="AG691" si="1985">IF($M$18&gt;($M$3-$M$5)/-($G$3-$G$5),"",IF(AE691="","",AE691*$G$3+$M$3))</f>
        <v>75094.191522762747</v>
      </c>
    </row>
    <row r="692" spans="1:33" x14ac:dyDescent="0.55000000000000004">
      <c r="A692" s="11"/>
      <c r="B692" s="11"/>
      <c r="C692" s="11"/>
      <c r="D692" s="11"/>
      <c r="E692" s="11"/>
      <c r="F692" s="11"/>
      <c r="G692" s="11"/>
      <c r="H692" s="11"/>
      <c r="I692" s="11"/>
      <c r="J692" s="21"/>
      <c r="K692" s="21"/>
      <c r="L692" s="57"/>
      <c r="M692" s="57"/>
      <c r="N692" s="63"/>
      <c r="O692" s="57"/>
      <c r="P692" s="57"/>
      <c r="Q692" s="58"/>
      <c r="R692" s="57"/>
      <c r="S692" s="57"/>
      <c r="T692" s="11"/>
      <c r="U692" s="11"/>
      <c r="V692" s="11"/>
      <c r="W692" s="11"/>
      <c r="X692" s="11"/>
      <c r="Y692" s="11"/>
      <c r="Z692" s="11"/>
      <c r="AA692" s="11"/>
      <c r="AB692" s="11"/>
      <c r="AC692" s="60">
        <f t="shared" ref="AC692" si="1986">IFERROR(AC691,"")</f>
        <v>14.403453689168009</v>
      </c>
      <c r="AD692" s="61">
        <f t="shared" ref="AD692" si="1987">IF(AC692="","",AC692*$G$3+$M$3)</f>
        <v>52982.731554159953</v>
      </c>
      <c r="AE692" s="60">
        <f t="shared" ref="AE692" si="1988">IFERROR(AE691,"")</f>
        <v>9.9811616954474509</v>
      </c>
      <c r="AF692" s="61">
        <f t="shared" ref="AF692:AG692" si="1989">IF($M$18&gt;($M$3-$M$5)/-($G$3-$G$5),"",IF(AE692="","",$P$21))</f>
        <v>18000</v>
      </c>
      <c r="AG692" s="61">
        <f t="shared" si="1989"/>
        <v>18000</v>
      </c>
    </row>
    <row r="693" spans="1:33" x14ac:dyDescent="0.55000000000000004">
      <c r="A693" s="11"/>
      <c r="B693" s="11"/>
      <c r="C693" s="11"/>
      <c r="D693" s="11"/>
      <c r="E693" s="11"/>
      <c r="F693" s="11"/>
      <c r="G693" s="11"/>
      <c r="H693" s="11"/>
      <c r="I693" s="11"/>
      <c r="J693" s="21"/>
      <c r="K693" s="21"/>
      <c r="L693" s="57"/>
      <c r="M693" s="57"/>
      <c r="N693" s="63"/>
      <c r="O693" s="57"/>
      <c r="P693" s="57"/>
      <c r="Q693" s="58"/>
      <c r="R693" s="57"/>
      <c r="S693" s="57"/>
      <c r="T693" s="11"/>
      <c r="U693" s="11"/>
      <c r="V693" s="11"/>
      <c r="W693" s="11"/>
      <c r="X693" s="11"/>
      <c r="Y693" s="11"/>
      <c r="Z693" s="11"/>
      <c r="AA693" s="11"/>
      <c r="AB693" s="11"/>
      <c r="AC693" s="60">
        <f>IF($M$18&gt;($M$3-$M$5)/-($G$3-$G$5),AC692+($M$18-($M$3-$M$5)/-($G$3-$G$5))/342,IFERROR(IF(AC692+((($M$3-$M$5)/($G$3-$G$5)*-1)-$M$18)/343&gt;($M$3-$M$5)/-($G$3-$G$5),MAX($AC$31:AC692),AC692+((($M$3-$M$5)/($G$3-$G$5)*-1))/343),MAX($AC$31:AC692)))</f>
        <v>14.403453689168009</v>
      </c>
      <c r="AD693" s="61">
        <f t="shared" ref="AD693" si="1990">IF(AC693="","",AC693*$G$5+$M$5)</f>
        <v>53227.629513344073</v>
      </c>
      <c r="AE693" s="60">
        <f>IF($M$18&gt;($M$3-$M$5)/-($G$3-$G$5),"",IFERROR(IF(AE692+(($M$3-$M$5)/($G$3-$G$5)*-1)/343&gt;$AC$24,MAX($AE$31:AE692),AE692+((($M$3-$M$5)/($G$3-$G$5)*-1))/343),MAX($AE$31:AE692)))</f>
        <v>9.9811616954474509</v>
      </c>
      <c r="AF693" s="61">
        <f t="shared" si="1942"/>
        <v>17849.293563579602</v>
      </c>
      <c r="AG693" s="61">
        <f t="shared" ref="AG693" si="1991">IF($M$18&gt;($M$3-$M$5)/-($G$3-$G$5),"",IF(AE693="","",AE693*$G$3+$M$3))</f>
        <v>75094.191522762747</v>
      </c>
    </row>
    <row r="694" spans="1:33" x14ac:dyDescent="0.55000000000000004">
      <c r="A694" s="11"/>
      <c r="B694" s="11"/>
      <c r="C694" s="11"/>
      <c r="D694" s="11"/>
      <c r="E694" s="11"/>
      <c r="F694" s="11"/>
      <c r="G694" s="11"/>
      <c r="H694" s="11"/>
      <c r="I694" s="11"/>
      <c r="J694" s="21"/>
      <c r="K694" s="21"/>
      <c r="L694" s="57"/>
      <c r="M694" s="57"/>
      <c r="N694" s="63"/>
      <c r="O694" s="57"/>
      <c r="P694" s="57"/>
      <c r="Q694" s="58"/>
      <c r="R694" s="57"/>
      <c r="S694" s="57"/>
      <c r="T694" s="11"/>
      <c r="U694" s="11"/>
      <c r="V694" s="11"/>
      <c r="W694" s="11"/>
      <c r="X694" s="11"/>
      <c r="Y694" s="11"/>
      <c r="Z694" s="11"/>
      <c r="AA694" s="11"/>
      <c r="AB694" s="11"/>
      <c r="AC694" s="60">
        <f t="shared" ref="AC694" si="1992">IFERROR(AC693,"")</f>
        <v>14.403453689168009</v>
      </c>
      <c r="AD694" s="61">
        <f t="shared" ref="AD694" si="1993">IF(AC694="","",AC694*$G$3+$M$3)</f>
        <v>52982.731554159953</v>
      </c>
      <c r="AE694" s="60">
        <f t="shared" ref="AE694" si="1994">IFERROR(AE693,"")</f>
        <v>9.9811616954474509</v>
      </c>
      <c r="AF694" s="61">
        <f t="shared" ref="AF694:AG694" si="1995">IF($M$18&gt;($M$3-$M$5)/-($G$3-$G$5),"",IF(AE694="","",$P$21))</f>
        <v>18000</v>
      </c>
      <c r="AG694" s="61">
        <f t="shared" si="1995"/>
        <v>18000</v>
      </c>
    </row>
    <row r="695" spans="1:33" x14ac:dyDescent="0.55000000000000004">
      <c r="A695" s="11"/>
      <c r="B695" s="11"/>
      <c r="C695" s="11"/>
      <c r="D695" s="11"/>
      <c r="E695" s="11"/>
      <c r="F695" s="11"/>
      <c r="G695" s="11"/>
      <c r="H695" s="11"/>
      <c r="I695" s="11"/>
      <c r="J695" s="21"/>
      <c r="K695" s="21"/>
      <c r="L695" s="57"/>
      <c r="M695" s="57"/>
      <c r="N695" s="63"/>
      <c r="O695" s="57"/>
      <c r="P695" s="57"/>
      <c r="Q695" s="58"/>
      <c r="R695" s="57"/>
      <c r="S695" s="57"/>
      <c r="T695" s="11"/>
      <c r="U695" s="11"/>
      <c r="V695" s="11"/>
      <c r="W695" s="11"/>
      <c r="X695" s="11"/>
      <c r="Y695" s="11"/>
      <c r="Z695" s="11"/>
      <c r="AA695" s="11"/>
      <c r="AB695" s="11"/>
      <c r="AC695" s="60">
        <f>IF($M$18&gt;($M$3-$M$5)/-($G$3-$G$5),AC694+($M$18-($M$3-$M$5)/-($G$3-$G$5))/342,IFERROR(IF(AC694+((($M$3-$M$5)/($G$3-$G$5)*-1)-$M$18)/343&gt;($M$3-$M$5)/-($G$3-$G$5),MAX($AC$31:AC694),AC694+((($M$3-$M$5)/($G$3-$G$5)*-1))/343),MAX($AC$31:AC694)))</f>
        <v>14.403453689168009</v>
      </c>
      <c r="AD695" s="61">
        <f t="shared" ref="AD695" si="1996">IF(AC695="","",AC695*$G$5+$M$5)</f>
        <v>53227.629513344073</v>
      </c>
      <c r="AE695" s="60">
        <f>IF($M$18&gt;($M$3-$M$5)/-($G$3-$G$5),"",IFERROR(IF(AE694+(($M$3-$M$5)/($G$3-$G$5)*-1)/343&gt;$AC$24,MAX($AE$31:AE694),AE694+((($M$3-$M$5)/($G$3-$G$5)*-1))/343),MAX($AE$31:AE694)))</f>
        <v>9.9811616954474509</v>
      </c>
      <c r="AF695" s="61">
        <f t="shared" si="1942"/>
        <v>17849.293563579602</v>
      </c>
      <c r="AG695" s="61">
        <f t="shared" ref="AG695" si="1997">IF($M$18&gt;($M$3-$M$5)/-($G$3-$G$5),"",IF(AE695="","",AE695*$G$3+$M$3))</f>
        <v>75094.191522762747</v>
      </c>
    </row>
    <row r="696" spans="1:33" x14ac:dyDescent="0.55000000000000004">
      <c r="A696" s="11"/>
      <c r="B696" s="11"/>
      <c r="C696" s="11"/>
      <c r="D696" s="11"/>
      <c r="E696" s="11"/>
      <c r="F696" s="11"/>
      <c r="G696" s="11"/>
      <c r="H696" s="11"/>
      <c r="I696" s="11"/>
      <c r="J696" s="21"/>
      <c r="K696" s="21"/>
      <c r="L696" s="57"/>
      <c r="M696" s="57"/>
      <c r="N696" s="63"/>
      <c r="O696" s="57"/>
      <c r="P696" s="57"/>
      <c r="Q696" s="58"/>
      <c r="R696" s="57"/>
      <c r="S696" s="57"/>
      <c r="T696" s="11"/>
      <c r="U696" s="11"/>
      <c r="V696" s="11"/>
      <c r="W696" s="11"/>
      <c r="X696" s="11"/>
      <c r="Y696" s="11"/>
      <c r="Z696" s="11"/>
      <c r="AA696" s="11"/>
      <c r="AB696" s="11"/>
      <c r="AC696" s="60">
        <f t="shared" ref="AC696" si="1998">IFERROR(AC695,"")</f>
        <v>14.403453689168009</v>
      </c>
      <c r="AD696" s="61">
        <f t="shared" ref="AD696" si="1999">IF(AC696="","",AC696*$G$3+$M$3)</f>
        <v>52982.731554159953</v>
      </c>
      <c r="AE696" s="60">
        <f t="shared" ref="AE696" si="2000">IFERROR(AE695,"")</f>
        <v>9.9811616954474509</v>
      </c>
      <c r="AF696" s="61">
        <f t="shared" ref="AF696:AG696" si="2001">IF($M$18&gt;($M$3-$M$5)/-($G$3-$G$5),"",IF(AE696="","",$P$21))</f>
        <v>18000</v>
      </c>
      <c r="AG696" s="61">
        <f t="shared" si="2001"/>
        <v>18000</v>
      </c>
    </row>
    <row r="697" spans="1:33" x14ac:dyDescent="0.55000000000000004">
      <c r="A697" s="11"/>
      <c r="B697" s="11"/>
      <c r="C697" s="11"/>
      <c r="D697" s="11"/>
      <c r="E697" s="11"/>
      <c r="F697" s="11"/>
      <c r="G697" s="11"/>
      <c r="H697" s="11"/>
      <c r="I697" s="11"/>
      <c r="J697" s="21"/>
      <c r="K697" s="21"/>
      <c r="L697" s="57"/>
      <c r="M697" s="57"/>
      <c r="N697" s="63"/>
      <c r="O697" s="57"/>
      <c r="P697" s="57"/>
      <c r="Q697" s="58"/>
      <c r="R697" s="57"/>
      <c r="S697" s="57"/>
      <c r="T697" s="11"/>
      <c r="U697" s="11"/>
      <c r="V697" s="11"/>
      <c r="W697" s="11"/>
      <c r="X697" s="11"/>
      <c r="Y697" s="11"/>
      <c r="Z697" s="11"/>
      <c r="AA697" s="11"/>
      <c r="AB697" s="11"/>
      <c r="AC697" s="60">
        <f>IF($M$18&gt;($M$3-$M$5)/-($G$3-$G$5),AC696+($M$18-($M$3-$M$5)/-($G$3-$G$5))/342,IFERROR(IF(AC696+((($M$3-$M$5)/($G$3-$G$5)*-1)-$M$18)/343&gt;($M$3-$M$5)/-($G$3-$G$5),MAX($AC$31:AC696),AC696+((($M$3-$M$5)/($G$3-$G$5)*-1))/343),MAX($AC$31:AC696)))</f>
        <v>14.403453689168009</v>
      </c>
      <c r="AD697" s="61">
        <f t="shared" ref="AD697" si="2002">IF(AC697="","",AC697*$G$5+$M$5)</f>
        <v>53227.629513344073</v>
      </c>
      <c r="AE697" s="60">
        <f>IF($M$18&gt;($M$3-$M$5)/-($G$3-$G$5),"",IFERROR(IF(AE696+(($M$3-$M$5)/($G$3-$G$5)*-1)/343&gt;$AC$24,MAX($AE$31:AE696),AE696+((($M$3-$M$5)/($G$3-$G$5)*-1))/343),MAX($AE$31:AE696)))</f>
        <v>9.9811616954474509</v>
      </c>
      <c r="AF697" s="61">
        <f t="shared" si="1942"/>
        <v>17849.293563579602</v>
      </c>
      <c r="AG697" s="61">
        <f t="shared" ref="AG697" si="2003">IF($M$18&gt;($M$3-$M$5)/-($G$3-$G$5),"",IF(AE697="","",AE697*$G$3+$M$3))</f>
        <v>75094.191522762747</v>
      </c>
    </row>
    <row r="698" spans="1:33" x14ac:dyDescent="0.55000000000000004">
      <c r="A698" s="11"/>
      <c r="B698" s="11"/>
      <c r="C698" s="11"/>
      <c r="D698" s="11"/>
      <c r="E698" s="11"/>
      <c r="F698" s="11"/>
      <c r="G698" s="11"/>
      <c r="H698" s="11"/>
      <c r="I698" s="11"/>
      <c r="J698" s="21"/>
      <c r="K698" s="21"/>
      <c r="L698" s="57"/>
      <c r="M698" s="57"/>
      <c r="N698" s="63"/>
      <c r="O698" s="57"/>
      <c r="P698" s="57"/>
      <c r="Q698" s="58"/>
      <c r="R698" s="57"/>
      <c r="S698" s="57"/>
      <c r="T698" s="11"/>
      <c r="U698" s="11"/>
      <c r="V698" s="11"/>
      <c r="W698" s="11"/>
      <c r="X698" s="11"/>
      <c r="Y698" s="11"/>
      <c r="Z698" s="11"/>
      <c r="AA698" s="11"/>
      <c r="AB698" s="11"/>
      <c r="AC698" s="60">
        <f t="shared" ref="AC698" si="2004">IFERROR(AC697,"")</f>
        <v>14.403453689168009</v>
      </c>
      <c r="AD698" s="61">
        <f t="shared" ref="AD698" si="2005">IF(AC698="","",AC698*$G$3+$M$3)</f>
        <v>52982.731554159953</v>
      </c>
      <c r="AE698" s="60">
        <f t="shared" ref="AE698" si="2006">IFERROR(AE697,"")</f>
        <v>9.9811616954474509</v>
      </c>
      <c r="AF698" s="61">
        <f t="shared" ref="AF698:AG698" si="2007">IF($M$18&gt;($M$3-$M$5)/-($G$3-$G$5),"",IF(AE698="","",$P$21))</f>
        <v>18000</v>
      </c>
      <c r="AG698" s="61">
        <f t="shared" si="2007"/>
        <v>18000</v>
      </c>
    </row>
    <row r="699" spans="1:33" x14ac:dyDescent="0.55000000000000004">
      <c r="A699" s="11"/>
      <c r="B699" s="11"/>
      <c r="C699" s="11"/>
      <c r="D699" s="11"/>
      <c r="E699" s="11"/>
      <c r="F699" s="11"/>
      <c r="G699" s="11"/>
      <c r="H699" s="11"/>
      <c r="I699" s="11"/>
      <c r="J699" s="21"/>
      <c r="K699" s="21"/>
      <c r="L699" s="57"/>
      <c r="M699" s="57"/>
      <c r="N699" s="63"/>
      <c r="O699" s="57"/>
      <c r="P699" s="57"/>
      <c r="Q699" s="58"/>
      <c r="R699" s="57"/>
      <c r="S699" s="57"/>
      <c r="T699" s="11"/>
      <c r="U699" s="11"/>
      <c r="V699" s="11"/>
      <c r="W699" s="11"/>
      <c r="X699" s="11"/>
      <c r="Y699" s="11"/>
      <c r="Z699" s="11"/>
      <c r="AA699" s="11"/>
      <c r="AB699" s="11"/>
      <c r="AC699" s="60">
        <f>IF($M$18&gt;($M$3-$M$5)/-($G$3-$G$5),AC698+($M$18-($M$3-$M$5)/-($G$3-$G$5))/342,IFERROR(IF(AC698+((($M$3-$M$5)/($G$3-$G$5)*-1)-$M$18)/343&gt;($M$3-$M$5)/-($G$3-$G$5),MAX($AC$31:AC698),AC698+((($M$3-$M$5)/($G$3-$G$5)*-1))/343),MAX($AC$31:AC698)))</f>
        <v>14.403453689168009</v>
      </c>
      <c r="AD699" s="61">
        <f t="shared" ref="AD699" si="2008">IF(AC699="","",AC699*$G$5+$M$5)</f>
        <v>53227.629513344073</v>
      </c>
      <c r="AE699" s="60">
        <f>IF($M$18&gt;($M$3-$M$5)/-($G$3-$G$5),"",IFERROR(IF(AE698+(($M$3-$M$5)/($G$3-$G$5)*-1)/343&gt;$AC$24,MAX($AE$31:AE698),AE698+((($M$3-$M$5)/($G$3-$G$5)*-1))/343),MAX($AE$31:AE698)))</f>
        <v>9.9811616954474509</v>
      </c>
      <c r="AF699" s="61">
        <f t="shared" si="1942"/>
        <v>17849.293563579602</v>
      </c>
      <c r="AG699" s="61">
        <f t="shared" ref="AG699" si="2009">IF($M$18&gt;($M$3-$M$5)/-($G$3-$G$5),"",IF(AE699="","",AE699*$G$3+$M$3))</f>
        <v>75094.191522762747</v>
      </c>
    </row>
    <row r="700" spans="1:33" x14ac:dyDescent="0.55000000000000004">
      <c r="A700" s="11"/>
      <c r="B700" s="11"/>
      <c r="C700" s="11"/>
      <c r="D700" s="11"/>
      <c r="E700" s="11"/>
      <c r="F700" s="11"/>
      <c r="G700" s="11"/>
      <c r="H700" s="11"/>
      <c r="I700" s="11"/>
      <c r="J700" s="21"/>
      <c r="K700" s="21"/>
      <c r="L700" s="57"/>
      <c r="M700" s="57"/>
      <c r="N700" s="63"/>
      <c r="O700" s="57"/>
      <c r="P700" s="57"/>
      <c r="Q700" s="58"/>
      <c r="R700" s="57"/>
      <c r="S700" s="57"/>
      <c r="T700" s="11"/>
      <c r="U700" s="11"/>
      <c r="V700" s="11"/>
      <c r="W700" s="11"/>
      <c r="X700" s="11"/>
      <c r="Y700" s="11"/>
      <c r="Z700" s="11"/>
      <c r="AA700" s="11"/>
      <c r="AB700" s="11"/>
      <c r="AC700" s="60">
        <f t="shared" ref="AC700" si="2010">IFERROR(AC699,"")</f>
        <v>14.403453689168009</v>
      </c>
      <c r="AD700" s="61">
        <f t="shared" ref="AD700" si="2011">IF(AC700="","",AC700*$G$3+$M$3)</f>
        <v>52982.731554159953</v>
      </c>
      <c r="AE700" s="60">
        <f t="shared" ref="AE700" si="2012">IFERROR(AE699,"")</f>
        <v>9.9811616954474509</v>
      </c>
      <c r="AF700" s="61">
        <f t="shared" ref="AF700:AG700" si="2013">IF($M$18&gt;($M$3-$M$5)/-($G$3-$G$5),"",IF(AE700="","",$P$21))</f>
        <v>18000</v>
      </c>
      <c r="AG700" s="61">
        <f t="shared" si="2013"/>
        <v>18000</v>
      </c>
    </row>
    <row r="701" spans="1:33" x14ac:dyDescent="0.55000000000000004">
      <c r="A701" s="11"/>
      <c r="B701" s="11"/>
      <c r="C701" s="11"/>
      <c r="D701" s="11"/>
      <c r="E701" s="11"/>
      <c r="F701" s="11"/>
      <c r="G701" s="11"/>
      <c r="H701" s="11"/>
      <c r="I701" s="11"/>
      <c r="J701" s="21"/>
      <c r="K701" s="21"/>
      <c r="L701" s="57"/>
      <c r="M701" s="57"/>
      <c r="N701" s="63"/>
      <c r="O701" s="57"/>
      <c r="P701" s="57"/>
      <c r="Q701" s="58"/>
      <c r="R701" s="57"/>
      <c r="S701" s="57"/>
      <c r="T701" s="11"/>
      <c r="U701" s="11"/>
      <c r="V701" s="11"/>
      <c r="W701" s="11"/>
      <c r="X701" s="11"/>
      <c r="Y701" s="11"/>
      <c r="Z701" s="11"/>
      <c r="AA701" s="11"/>
      <c r="AB701" s="11"/>
      <c r="AC701" s="60">
        <f>IF($M$18&gt;($M$3-$M$5)/-($G$3-$G$5),AC700+($M$18-($M$3-$M$5)/-($G$3-$G$5))/342,IFERROR(IF(AC700+((($M$3-$M$5)/($G$3-$G$5)*-1)-$M$18)/343&gt;($M$3-$M$5)/-($G$3-$G$5),MAX($AC$31:AC700),AC700+((($M$3-$M$5)/($G$3-$G$5)*-1))/343),MAX($AC$31:AC700)))</f>
        <v>14.403453689168009</v>
      </c>
      <c r="AD701" s="61">
        <f t="shared" ref="AD701" si="2014">IF(AC701="","",AC701*$G$5+$M$5)</f>
        <v>53227.629513344073</v>
      </c>
      <c r="AE701" s="60">
        <f>IF($M$18&gt;($M$3-$M$5)/-($G$3-$G$5),"",IFERROR(IF(AE700+(($M$3-$M$5)/($G$3-$G$5)*-1)/343&gt;$AC$24,MAX($AE$31:AE700),AE700+((($M$3-$M$5)/($G$3-$G$5)*-1))/343),MAX($AE$31:AE700)))</f>
        <v>9.9811616954474509</v>
      </c>
      <c r="AF701" s="61">
        <f t="shared" si="1942"/>
        <v>17849.293563579602</v>
      </c>
      <c r="AG701" s="61">
        <f t="shared" ref="AG701" si="2015">IF($M$18&gt;($M$3-$M$5)/-($G$3-$G$5),"",IF(AE701="","",AE701*$G$3+$M$3))</f>
        <v>75094.191522762747</v>
      </c>
    </row>
    <row r="702" spans="1:33" x14ac:dyDescent="0.55000000000000004">
      <c r="A702" s="11"/>
      <c r="B702" s="11"/>
      <c r="C702" s="11"/>
      <c r="D702" s="11"/>
      <c r="E702" s="11"/>
      <c r="F702" s="11"/>
      <c r="G702" s="11"/>
      <c r="H702" s="11"/>
      <c r="I702" s="11"/>
      <c r="J702" s="21"/>
      <c r="K702" s="21"/>
      <c r="L702" s="57"/>
      <c r="M702" s="57"/>
      <c r="N702" s="63"/>
      <c r="O702" s="57"/>
      <c r="P702" s="57"/>
      <c r="Q702" s="58"/>
      <c r="R702" s="57"/>
      <c r="S702" s="57"/>
      <c r="T702" s="11"/>
      <c r="U702" s="11"/>
      <c r="V702" s="11"/>
      <c r="W702" s="11"/>
      <c r="X702" s="11"/>
      <c r="Y702" s="11"/>
      <c r="Z702" s="11"/>
      <c r="AA702" s="11"/>
      <c r="AB702" s="11"/>
      <c r="AC702" s="60">
        <f t="shared" ref="AC702" si="2016">IFERROR(AC701,"")</f>
        <v>14.403453689168009</v>
      </c>
      <c r="AD702" s="61">
        <f t="shared" ref="AD702" si="2017">IF(AC702="","",AC702*$G$3+$M$3)</f>
        <v>52982.731554159953</v>
      </c>
      <c r="AE702" s="60">
        <f t="shared" ref="AE702" si="2018">IFERROR(AE701,"")</f>
        <v>9.9811616954474509</v>
      </c>
      <c r="AF702" s="61">
        <f t="shared" ref="AF702:AG702" si="2019">IF($M$18&gt;($M$3-$M$5)/-($G$3-$G$5),"",IF(AE702="","",$P$21))</f>
        <v>18000</v>
      </c>
      <c r="AG702" s="61">
        <f t="shared" si="2019"/>
        <v>18000</v>
      </c>
    </row>
    <row r="703" spans="1:33" x14ac:dyDescent="0.55000000000000004">
      <c r="A703" s="11"/>
      <c r="B703" s="11"/>
      <c r="C703" s="11"/>
      <c r="D703" s="11"/>
      <c r="E703" s="11"/>
      <c r="F703" s="11"/>
      <c r="G703" s="11"/>
      <c r="H703" s="11"/>
      <c r="I703" s="11"/>
      <c r="J703" s="21"/>
      <c r="K703" s="21"/>
      <c r="L703" s="57"/>
      <c r="M703" s="57"/>
      <c r="N703" s="63"/>
      <c r="O703" s="57"/>
      <c r="P703" s="57"/>
      <c r="Q703" s="58"/>
      <c r="R703" s="57"/>
      <c r="S703" s="57"/>
      <c r="T703" s="11"/>
      <c r="U703" s="11"/>
      <c r="V703" s="11"/>
      <c r="W703" s="11"/>
      <c r="X703" s="11"/>
      <c r="Y703" s="11"/>
      <c r="Z703" s="11"/>
      <c r="AA703" s="11"/>
      <c r="AB703" s="11"/>
      <c r="AC703" s="60">
        <f>IF($M$18&gt;($M$3-$M$5)/-($G$3-$G$5),AC702+($M$18-($M$3-$M$5)/-($G$3-$G$5))/342,IFERROR(IF(AC702+((($M$3-$M$5)/($G$3-$G$5)*-1)-$M$18)/343&gt;($M$3-$M$5)/-($G$3-$G$5),MAX($AC$31:AC702),AC702+((($M$3-$M$5)/($G$3-$G$5)*-1))/343),MAX($AC$31:AC702)))</f>
        <v>14.403453689168009</v>
      </c>
      <c r="AD703" s="61">
        <f t="shared" ref="AD703" si="2020">IF(AC703="","",AC703*$G$5+$M$5)</f>
        <v>53227.629513344073</v>
      </c>
      <c r="AE703" s="60">
        <f>IF($M$18&gt;($M$3-$M$5)/-($G$3-$G$5),"",IFERROR(IF(AE702+(($M$3-$M$5)/($G$3-$G$5)*-1)/343&gt;$AC$24,MAX($AE$31:AE702),AE702+((($M$3-$M$5)/($G$3-$G$5)*-1))/343),MAX($AE$31:AE702)))</f>
        <v>9.9811616954474509</v>
      </c>
      <c r="AF703" s="61">
        <f t="shared" si="1942"/>
        <v>17849.293563579602</v>
      </c>
      <c r="AG703" s="61">
        <f t="shared" ref="AG703" si="2021">IF($M$18&gt;($M$3-$M$5)/-($G$3-$G$5),"",IF(AE703="","",AE703*$G$3+$M$3))</f>
        <v>75094.191522762747</v>
      </c>
    </row>
    <row r="704" spans="1:33" x14ac:dyDescent="0.55000000000000004">
      <c r="A704" s="11"/>
      <c r="B704" s="11"/>
      <c r="C704" s="11"/>
      <c r="D704" s="11"/>
      <c r="E704" s="11"/>
      <c r="F704" s="11"/>
      <c r="G704" s="11"/>
      <c r="H704" s="11"/>
      <c r="I704" s="11"/>
      <c r="J704" s="21"/>
      <c r="K704" s="21"/>
      <c r="L704" s="57"/>
      <c r="M704" s="57"/>
      <c r="N704" s="63"/>
      <c r="O704" s="57"/>
      <c r="P704" s="57"/>
      <c r="Q704" s="58"/>
      <c r="R704" s="57"/>
      <c r="S704" s="57"/>
      <c r="T704" s="11"/>
      <c r="U704" s="11"/>
      <c r="V704" s="11"/>
      <c r="W704" s="11"/>
      <c r="X704" s="11"/>
      <c r="Y704" s="11"/>
      <c r="Z704" s="11"/>
      <c r="AA704" s="11"/>
      <c r="AB704" s="11"/>
      <c r="AC704" s="60">
        <f t="shared" ref="AC704" si="2022">IFERROR(AC703,"")</f>
        <v>14.403453689168009</v>
      </c>
      <c r="AD704" s="61">
        <f t="shared" ref="AD704" si="2023">IF(AC704="","",AC704*$G$3+$M$3)</f>
        <v>52982.731554159953</v>
      </c>
      <c r="AE704" s="60">
        <f t="shared" ref="AE704" si="2024">IFERROR(AE703,"")</f>
        <v>9.9811616954474509</v>
      </c>
      <c r="AF704" s="61">
        <f t="shared" ref="AF704:AG704" si="2025">IF($M$18&gt;($M$3-$M$5)/-($G$3-$G$5),"",IF(AE704="","",$P$21))</f>
        <v>18000</v>
      </c>
      <c r="AG704" s="61">
        <f t="shared" si="2025"/>
        <v>18000</v>
      </c>
    </row>
    <row r="705" spans="1:33" x14ac:dyDescent="0.55000000000000004">
      <c r="A705" s="11"/>
      <c r="B705" s="11"/>
      <c r="C705" s="11"/>
      <c r="D705" s="11"/>
      <c r="E705" s="11"/>
      <c r="F705" s="11"/>
      <c r="G705" s="11"/>
      <c r="H705" s="11"/>
      <c r="I705" s="11"/>
      <c r="J705" s="21"/>
      <c r="K705" s="21"/>
      <c r="L705" s="57"/>
      <c r="M705" s="57"/>
      <c r="N705" s="63"/>
      <c r="O705" s="57"/>
      <c r="P705" s="57"/>
      <c r="Q705" s="58"/>
      <c r="R705" s="57"/>
      <c r="S705" s="57"/>
      <c r="T705" s="11"/>
      <c r="U705" s="11"/>
      <c r="V705" s="11"/>
      <c r="W705" s="11"/>
      <c r="X705" s="11"/>
      <c r="Y705" s="11"/>
      <c r="Z705" s="11"/>
      <c r="AA705" s="11"/>
      <c r="AB705" s="11"/>
      <c r="AC705" s="60">
        <f>IF($M$18&gt;($M$3-$M$5)/-($G$3-$G$5),AC704+($M$18-($M$3-$M$5)/-($G$3-$G$5))/342,IFERROR(IF(AC704+((($M$3-$M$5)/($G$3-$G$5)*-1)-$M$18)/343&gt;($M$3-$M$5)/-($G$3-$G$5),MAX($AC$31:AC704),AC704+((($M$3-$M$5)/($G$3-$G$5)*-1))/343),MAX($AC$31:AC704)))</f>
        <v>14.403453689168009</v>
      </c>
      <c r="AD705" s="61">
        <f t="shared" ref="AD705" si="2026">IF(AC705="","",AC705*$G$5+$M$5)</f>
        <v>53227.629513344073</v>
      </c>
      <c r="AE705" s="60">
        <f>IF($M$18&gt;($M$3-$M$5)/-($G$3-$G$5),"",IFERROR(IF(AE704+(($M$3-$M$5)/($G$3-$G$5)*-1)/343&gt;$AC$24,MAX($AE$31:AE704),AE704+((($M$3-$M$5)/($G$3-$G$5)*-1))/343),MAX($AE$31:AE704)))</f>
        <v>9.9811616954474509</v>
      </c>
      <c r="AF705" s="61">
        <f t="shared" si="1942"/>
        <v>17849.293563579602</v>
      </c>
      <c r="AG705" s="61">
        <f t="shared" ref="AG705" si="2027">IF($M$18&gt;($M$3-$M$5)/-($G$3-$G$5),"",IF(AE705="","",AE705*$G$3+$M$3))</f>
        <v>75094.191522762747</v>
      </c>
    </row>
    <row r="706" spans="1:33" x14ac:dyDescent="0.55000000000000004">
      <c r="A706" s="11"/>
      <c r="B706" s="11"/>
      <c r="C706" s="11"/>
      <c r="D706" s="11"/>
      <c r="E706" s="11"/>
      <c r="F706" s="11"/>
      <c r="G706" s="11"/>
      <c r="H706" s="11"/>
      <c r="I706" s="11"/>
      <c r="J706" s="21"/>
      <c r="K706" s="21"/>
      <c r="L706" s="57"/>
      <c r="M706" s="57"/>
      <c r="N706" s="63"/>
      <c r="O706" s="57"/>
      <c r="P706" s="57"/>
      <c r="Q706" s="58"/>
      <c r="R706" s="57"/>
      <c r="S706" s="57"/>
      <c r="T706" s="11"/>
      <c r="U706" s="11"/>
      <c r="V706" s="11"/>
      <c r="W706" s="11"/>
      <c r="X706" s="11"/>
      <c r="Y706" s="11"/>
      <c r="Z706" s="11"/>
      <c r="AA706" s="11"/>
      <c r="AB706" s="11"/>
      <c r="AC706" s="60">
        <f t="shared" ref="AC706" si="2028">IFERROR(AC705,"")</f>
        <v>14.403453689168009</v>
      </c>
      <c r="AD706" s="61">
        <f t="shared" ref="AD706" si="2029">IF(AC706="","",AC706*$G$3+$M$3)</f>
        <v>52982.731554159953</v>
      </c>
      <c r="AE706" s="60">
        <f t="shared" ref="AE706" si="2030">IFERROR(AE705,"")</f>
        <v>9.9811616954474509</v>
      </c>
      <c r="AF706" s="61">
        <f t="shared" ref="AF706:AG706" si="2031">IF($M$18&gt;($M$3-$M$5)/-($G$3-$G$5),"",IF(AE706="","",$P$21))</f>
        <v>18000</v>
      </c>
      <c r="AG706" s="61">
        <f t="shared" si="2031"/>
        <v>18000</v>
      </c>
    </row>
    <row r="707" spans="1:33" x14ac:dyDescent="0.55000000000000004">
      <c r="A707" s="11"/>
      <c r="B707" s="11"/>
      <c r="C707" s="11"/>
      <c r="D707" s="11"/>
      <c r="E707" s="11"/>
      <c r="F707" s="11"/>
      <c r="G707" s="11"/>
      <c r="H707" s="11"/>
      <c r="I707" s="11"/>
      <c r="J707" s="21"/>
      <c r="K707" s="21"/>
      <c r="L707" s="57"/>
      <c r="M707" s="57"/>
      <c r="N707" s="63"/>
      <c r="O707" s="57"/>
      <c r="P707" s="57"/>
      <c r="Q707" s="58"/>
      <c r="R707" s="57"/>
      <c r="S707" s="57"/>
      <c r="T707" s="11"/>
      <c r="U707" s="11"/>
      <c r="V707" s="11"/>
      <c r="W707" s="11"/>
      <c r="X707" s="11"/>
      <c r="Y707" s="11"/>
      <c r="Z707" s="11"/>
      <c r="AA707" s="11"/>
      <c r="AB707" s="11"/>
      <c r="AC707" s="60">
        <f>IF($M$18&gt;($M$3-$M$5)/-($G$3-$G$5),AC706+($M$18-($M$3-$M$5)/-($G$3-$G$5))/342,IFERROR(IF(AC706+((($M$3-$M$5)/($G$3-$G$5)*-1)-$M$18)/343&gt;($M$3-$M$5)/-($G$3-$G$5),MAX($AC$31:AC706),AC706+((($M$3-$M$5)/($G$3-$G$5)*-1))/343),MAX($AC$31:AC706)))</f>
        <v>14.403453689168009</v>
      </c>
      <c r="AD707" s="61">
        <f t="shared" ref="AD707" si="2032">IF(AC707="","",AC707*$G$5+$M$5)</f>
        <v>53227.629513344073</v>
      </c>
      <c r="AE707" s="60">
        <f>IF($M$18&gt;($M$3-$M$5)/-($G$3-$G$5),"",IFERROR(IF(AE706+(($M$3-$M$5)/($G$3-$G$5)*-1)/343&gt;$AC$24,MAX($AE$31:AE706),AE706+((($M$3-$M$5)/($G$3-$G$5)*-1))/343),MAX($AE$31:AE706)))</f>
        <v>9.9811616954474509</v>
      </c>
      <c r="AF707" s="61">
        <f t="shared" si="1942"/>
        <v>17849.293563579602</v>
      </c>
      <c r="AG707" s="61">
        <f t="shared" ref="AG707" si="2033">IF($M$18&gt;($M$3-$M$5)/-($G$3-$G$5),"",IF(AE707="","",AE707*$G$3+$M$3))</f>
        <v>75094.191522762747</v>
      </c>
    </row>
    <row r="708" spans="1:33" x14ac:dyDescent="0.55000000000000004">
      <c r="A708" s="11"/>
      <c r="B708" s="11"/>
      <c r="C708" s="11"/>
      <c r="D708" s="11"/>
      <c r="E708" s="11"/>
      <c r="F708" s="11"/>
      <c r="G708" s="11"/>
      <c r="H708" s="11"/>
      <c r="I708" s="11"/>
      <c r="J708" s="21"/>
      <c r="K708" s="21"/>
      <c r="L708" s="57"/>
      <c r="M708" s="57"/>
      <c r="N708" s="63"/>
      <c r="O708" s="57"/>
      <c r="P708" s="57"/>
      <c r="Q708" s="58"/>
      <c r="R708" s="57"/>
      <c r="S708" s="57"/>
      <c r="T708" s="11"/>
      <c r="U708" s="11"/>
      <c r="V708" s="11"/>
      <c r="W708" s="11"/>
      <c r="X708" s="11"/>
      <c r="Y708" s="11"/>
      <c r="Z708" s="11"/>
      <c r="AA708" s="11"/>
      <c r="AB708" s="11"/>
      <c r="AC708" s="60">
        <f t="shared" ref="AC708" si="2034">IFERROR(AC707,"")</f>
        <v>14.403453689168009</v>
      </c>
      <c r="AD708" s="61">
        <f t="shared" ref="AD708" si="2035">IF(AC708="","",AC708*$G$3+$M$3)</f>
        <v>52982.731554159953</v>
      </c>
      <c r="AE708" s="60">
        <f t="shared" ref="AE708" si="2036">IFERROR(AE707,"")</f>
        <v>9.9811616954474509</v>
      </c>
      <c r="AF708" s="61">
        <f t="shared" ref="AF708:AG708" si="2037">IF($M$18&gt;($M$3-$M$5)/-($G$3-$G$5),"",IF(AE708="","",$P$21))</f>
        <v>18000</v>
      </c>
      <c r="AG708" s="61">
        <f t="shared" si="2037"/>
        <v>18000</v>
      </c>
    </row>
    <row r="709" spans="1:33" x14ac:dyDescent="0.55000000000000004">
      <c r="A709" s="11"/>
      <c r="B709" s="11"/>
      <c r="C709" s="11"/>
      <c r="D709" s="11"/>
      <c r="E709" s="11"/>
      <c r="F709" s="11"/>
      <c r="G709" s="11"/>
      <c r="H709" s="11"/>
      <c r="I709" s="11"/>
      <c r="J709" s="21"/>
      <c r="K709" s="21"/>
      <c r="L709" s="57"/>
      <c r="M709" s="57"/>
      <c r="N709" s="63"/>
      <c r="O709" s="57"/>
      <c r="P709" s="57"/>
      <c r="Q709" s="58"/>
      <c r="R709" s="57"/>
      <c r="S709" s="57"/>
      <c r="T709" s="11"/>
      <c r="U709" s="11"/>
      <c r="V709" s="11"/>
      <c r="W709" s="11"/>
      <c r="X709" s="11"/>
      <c r="Y709" s="11"/>
      <c r="Z709" s="11"/>
      <c r="AA709" s="11"/>
      <c r="AB709" s="11"/>
      <c r="AC709" s="60">
        <f>IF($M$18&gt;($M$3-$M$5)/-($G$3-$G$5),AC708+($M$18-($M$3-$M$5)/-($G$3-$G$5))/342,IFERROR(IF(AC708+((($M$3-$M$5)/($G$3-$G$5)*-1)-$M$18)/343&gt;($M$3-$M$5)/-($G$3-$G$5),MAX($AC$31:AC708),AC708+((($M$3-$M$5)/($G$3-$G$5)*-1))/343),MAX($AC$31:AC708)))</f>
        <v>14.403453689168009</v>
      </c>
      <c r="AD709" s="61">
        <f t="shared" ref="AD709" si="2038">IF(AC709="","",AC709*$G$5+$M$5)</f>
        <v>53227.629513344073</v>
      </c>
      <c r="AE709" s="60">
        <f>IF($M$18&gt;($M$3-$M$5)/-($G$3-$G$5),"",IFERROR(IF(AE708+(($M$3-$M$5)/($G$3-$G$5)*-1)/343&gt;$AC$24,MAX($AE$31:AE708),AE708+((($M$3-$M$5)/($G$3-$G$5)*-1))/343),MAX($AE$31:AE708)))</f>
        <v>9.9811616954474509</v>
      </c>
      <c r="AF709" s="61">
        <f t="shared" si="1942"/>
        <v>17849.293563579602</v>
      </c>
      <c r="AG709" s="61">
        <f t="shared" ref="AG709" si="2039">IF($M$18&gt;($M$3-$M$5)/-($G$3-$G$5),"",IF(AE709="","",AE709*$G$3+$M$3))</f>
        <v>75094.191522762747</v>
      </c>
    </row>
    <row r="710" spans="1:33" x14ac:dyDescent="0.55000000000000004">
      <c r="A710" s="11"/>
      <c r="B710" s="11"/>
      <c r="C710" s="11"/>
      <c r="D710" s="11"/>
      <c r="E710" s="11"/>
      <c r="F710" s="11"/>
      <c r="G710" s="11"/>
      <c r="H710" s="11"/>
      <c r="I710" s="11"/>
      <c r="J710" s="21"/>
      <c r="K710" s="21"/>
      <c r="L710" s="57"/>
      <c r="M710" s="57"/>
      <c r="N710" s="63"/>
      <c r="O710" s="57"/>
      <c r="P710" s="57"/>
      <c r="Q710" s="58"/>
      <c r="R710" s="57"/>
      <c r="S710" s="57"/>
      <c r="T710" s="11"/>
      <c r="U710" s="11"/>
      <c r="V710" s="11"/>
      <c r="W710" s="11"/>
      <c r="X710" s="11"/>
      <c r="Y710" s="11"/>
      <c r="Z710" s="11"/>
      <c r="AA710" s="11"/>
      <c r="AB710" s="11"/>
      <c r="AC710" s="60">
        <f t="shared" ref="AC710" si="2040">IFERROR(AC709,"")</f>
        <v>14.403453689168009</v>
      </c>
      <c r="AD710" s="61">
        <f t="shared" ref="AD710" si="2041">IF(AC710="","",AC710*$G$3+$M$3)</f>
        <v>52982.731554159953</v>
      </c>
      <c r="AE710" s="60">
        <f t="shared" ref="AE710" si="2042">IFERROR(AE709,"")</f>
        <v>9.9811616954474509</v>
      </c>
      <c r="AF710" s="61">
        <f t="shared" ref="AF710:AG710" si="2043">IF($M$18&gt;($M$3-$M$5)/-($G$3-$G$5),"",IF(AE710="","",$P$21))</f>
        <v>18000</v>
      </c>
      <c r="AG710" s="61">
        <f t="shared" si="2043"/>
        <v>18000</v>
      </c>
    </row>
    <row r="711" spans="1:33" x14ac:dyDescent="0.55000000000000004">
      <c r="A711" s="11"/>
      <c r="B711" s="11"/>
      <c r="C711" s="11"/>
      <c r="D711" s="11"/>
      <c r="E711" s="11"/>
      <c r="F711" s="11"/>
      <c r="G711" s="11"/>
      <c r="H711" s="11"/>
      <c r="I711" s="11"/>
      <c r="J711" s="21"/>
      <c r="K711" s="21"/>
      <c r="L711" s="57"/>
      <c r="M711" s="57"/>
      <c r="N711" s="63"/>
      <c r="O711" s="57"/>
      <c r="P711" s="57"/>
      <c r="Q711" s="58"/>
      <c r="R711" s="57"/>
      <c r="S711" s="57"/>
      <c r="T711" s="11"/>
      <c r="U711" s="11"/>
      <c r="V711" s="11"/>
      <c r="W711" s="11"/>
      <c r="X711" s="11"/>
      <c r="Y711" s="11"/>
      <c r="Z711" s="11"/>
      <c r="AA711" s="11"/>
      <c r="AB711" s="11"/>
      <c r="AC711" s="60">
        <f>IF($M$18&gt;($M$3-$M$5)/-($G$3-$G$5),AC710+($M$18-($M$3-$M$5)/-($G$3-$G$5))/342,IFERROR(IF(AC710+((($M$3-$M$5)/($G$3-$G$5)*-1)-$M$18)/343&gt;($M$3-$M$5)/-($G$3-$G$5),MAX($AC$31:AC710),AC710+((($M$3-$M$5)/($G$3-$G$5)*-1))/343),MAX($AC$31:AC710)))</f>
        <v>14.403453689168009</v>
      </c>
      <c r="AD711" s="61">
        <f t="shared" ref="AD711" si="2044">IF(AC711="","",AC711*$G$5+$M$5)</f>
        <v>53227.629513344073</v>
      </c>
      <c r="AE711" s="60">
        <f>IF($M$18&gt;($M$3-$M$5)/-($G$3-$G$5),"",IFERROR(IF(AE710+(($M$3-$M$5)/($G$3-$G$5)*-1)/343&gt;$AC$24,MAX($AE$31:AE710),AE710+((($M$3-$M$5)/($G$3-$G$5)*-1))/343),MAX($AE$31:AE710)))</f>
        <v>9.9811616954474509</v>
      </c>
      <c r="AF711" s="61">
        <f t="shared" si="1942"/>
        <v>17849.293563579602</v>
      </c>
      <c r="AG711" s="61">
        <f t="shared" ref="AG711" si="2045">IF($M$18&gt;($M$3-$M$5)/-($G$3-$G$5),"",IF(AE711="","",AE711*$G$3+$M$3))</f>
        <v>75094.191522762747</v>
      </c>
    </row>
    <row r="712" spans="1:33" x14ac:dyDescent="0.55000000000000004">
      <c r="A712" s="11"/>
      <c r="B712" s="11"/>
      <c r="C712" s="11"/>
      <c r="D712" s="11"/>
      <c r="E712" s="11"/>
      <c r="F712" s="11"/>
      <c r="G712" s="11"/>
      <c r="H712" s="11"/>
      <c r="I712" s="11"/>
      <c r="J712" s="21"/>
      <c r="K712" s="21"/>
      <c r="L712" s="57"/>
      <c r="M712" s="57"/>
      <c r="N712" s="63"/>
      <c r="O712" s="57"/>
      <c r="P712" s="57"/>
      <c r="Q712" s="58"/>
      <c r="R712" s="57"/>
      <c r="S712" s="57"/>
      <c r="T712" s="11"/>
      <c r="U712" s="11"/>
      <c r="V712" s="11"/>
      <c r="W712" s="11"/>
      <c r="X712" s="11"/>
      <c r="Y712" s="11"/>
      <c r="Z712" s="11"/>
      <c r="AA712" s="11"/>
      <c r="AB712" s="11"/>
      <c r="AC712" s="60">
        <f t="shared" ref="AC712" si="2046">IFERROR(AC711,"")</f>
        <v>14.403453689168009</v>
      </c>
      <c r="AD712" s="61">
        <f t="shared" ref="AD712" si="2047">IF(AC712="","",AC712*$G$3+$M$3)</f>
        <v>52982.731554159953</v>
      </c>
      <c r="AE712" s="60">
        <f t="shared" ref="AE712" si="2048">IFERROR(AE711,"")</f>
        <v>9.9811616954474509</v>
      </c>
      <c r="AF712" s="61">
        <f t="shared" ref="AF712:AG712" si="2049">IF($M$18&gt;($M$3-$M$5)/-($G$3-$G$5),"",IF(AE712="","",$P$21))</f>
        <v>18000</v>
      </c>
      <c r="AG712" s="61">
        <f t="shared" si="2049"/>
        <v>18000</v>
      </c>
    </row>
    <row r="713" spans="1:33" x14ac:dyDescent="0.55000000000000004">
      <c r="A713" s="11"/>
      <c r="B713" s="11"/>
      <c r="C713" s="11"/>
      <c r="D713" s="11"/>
      <c r="E713" s="11"/>
      <c r="F713" s="11"/>
      <c r="G713" s="11"/>
      <c r="H713" s="11"/>
      <c r="I713" s="11"/>
      <c r="J713" s="21"/>
      <c r="K713" s="21"/>
      <c r="L713" s="57"/>
      <c r="M713" s="57"/>
      <c r="N713" s="63"/>
      <c r="O713" s="57"/>
      <c r="P713" s="57"/>
      <c r="Q713" s="58"/>
      <c r="R713" s="57"/>
      <c r="S713" s="57"/>
      <c r="T713" s="11"/>
      <c r="U713" s="11"/>
      <c r="V713" s="11"/>
      <c r="W713" s="11"/>
      <c r="X713" s="11"/>
      <c r="Y713" s="11"/>
      <c r="Z713" s="11"/>
      <c r="AA713" s="11"/>
      <c r="AB713" s="11"/>
      <c r="AC713" s="60">
        <f>IF($M$18&gt;($M$3-$M$5)/-($G$3-$G$5),AC712+($M$18-($M$3-$M$5)/-($G$3-$G$5))/342,IFERROR(IF(AC712+((($M$3-$M$5)/($G$3-$G$5)*-1)-$M$18)/343&gt;($M$3-$M$5)/-($G$3-$G$5),MAX($AC$31:AC712),AC712+((($M$3-$M$5)/($G$3-$G$5)*-1))/343),MAX($AC$31:AC712)))</f>
        <v>14.403453689168009</v>
      </c>
      <c r="AD713" s="61">
        <f t="shared" ref="AD713" si="2050">IF(AC713="","",AC713*$G$5+$M$5)</f>
        <v>53227.629513344073</v>
      </c>
      <c r="AE713" s="60">
        <f>IF($M$18&gt;($M$3-$M$5)/-($G$3-$G$5),"",IFERROR(IF(AE712+(($M$3-$M$5)/($G$3-$G$5)*-1)/343&gt;$AC$24,MAX($AE$31:AE712),AE712+((($M$3-$M$5)/($G$3-$G$5)*-1))/343),MAX($AE$31:AE712)))</f>
        <v>9.9811616954474509</v>
      </c>
      <c r="AF713" s="61">
        <f t="shared" si="1942"/>
        <v>17849.293563579602</v>
      </c>
      <c r="AG713" s="61">
        <f t="shared" ref="AG713" si="2051">IF($M$18&gt;($M$3-$M$5)/-($G$3-$G$5),"",IF(AE713="","",AE713*$G$3+$M$3))</f>
        <v>75094.191522762747</v>
      </c>
    </row>
    <row r="714" spans="1:33" x14ac:dyDescent="0.55000000000000004">
      <c r="A714" s="11"/>
      <c r="B714" s="11"/>
      <c r="C714" s="11"/>
      <c r="D714" s="11"/>
      <c r="E714" s="11"/>
      <c r="F714" s="11"/>
      <c r="G714" s="11"/>
      <c r="H714" s="11"/>
      <c r="I714" s="11"/>
      <c r="J714" s="21"/>
      <c r="K714" s="21"/>
      <c r="L714" s="57"/>
      <c r="M714" s="57"/>
      <c r="N714" s="63"/>
      <c r="O714" s="57"/>
      <c r="P714" s="57"/>
      <c r="Q714" s="58"/>
      <c r="R714" s="57"/>
      <c r="S714" s="57"/>
      <c r="T714" s="11"/>
      <c r="U714" s="11"/>
      <c r="V714" s="11"/>
      <c r="W714" s="11"/>
      <c r="X714" s="11"/>
      <c r="Y714" s="11"/>
      <c r="Z714" s="11"/>
      <c r="AA714" s="11"/>
      <c r="AB714" s="11"/>
      <c r="AC714" s="60">
        <f t="shared" ref="AC714" si="2052">IFERROR(AC713,"")</f>
        <v>14.403453689168009</v>
      </c>
      <c r="AD714" s="61">
        <f t="shared" ref="AD714" si="2053">IF(AC714="","",AC714*$G$3+$M$3)</f>
        <v>52982.731554159953</v>
      </c>
      <c r="AE714" s="60">
        <f t="shared" ref="AE714" si="2054">IFERROR(AE713,"")</f>
        <v>9.9811616954474509</v>
      </c>
      <c r="AF714" s="61">
        <f t="shared" ref="AF714:AG714" si="2055">IF($M$18&gt;($M$3-$M$5)/-($G$3-$G$5),"",IF(AE714="","",$P$21))</f>
        <v>18000</v>
      </c>
      <c r="AG714" s="61">
        <f t="shared" si="2055"/>
        <v>18000</v>
      </c>
    </row>
    <row r="715" spans="1:33" x14ac:dyDescent="0.55000000000000004">
      <c r="A715" s="11"/>
      <c r="B715" s="11"/>
      <c r="C715" s="11"/>
      <c r="D715" s="11"/>
      <c r="E715" s="11"/>
      <c r="F715" s="11"/>
      <c r="G715" s="11"/>
      <c r="H715" s="11"/>
      <c r="I715" s="11"/>
      <c r="J715" s="21"/>
      <c r="K715" s="21"/>
      <c r="L715" s="57"/>
      <c r="M715" s="57"/>
      <c r="N715" s="63"/>
      <c r="O715" s="57"/>
      <c r="P715" s="57"/>
      <c r="Q715" s="58"/>
      <c r="R715" s="57"/>
      <c r="S715" s="57"/>
      <c r="T715" s="11"/>
      <c r="U715" s="11"/>
      <c r="V715" s="11"/>
      <c r="W715" s="11"/>
      <c r="X715" s="11"/>
      <c r="Y715" s="11"/>
      <c r="Z715" s="11"/>
      <c r="AA715" s="11"/>
      <c r="AB715" s="11"/>
      <c r="AC715" s="60">
        <f>IF($M$18&gt;($M$3-$M$5)/-($G$3-$G$5),AC714+($M$18-($M$3-$M$5)/-($G$3-$G$5))/342,IFERROR(IF(AC714+((($M$3-$M$5)/($G$3-$G$5)*-1)-$M$18)/343&gt;($M$3-$M$5)/-($G$3-$G$5),MAX($AC$31:AC714),AC714+((($M$3-$M$5)/($G$3-$G$5)*-1))/343),MAX($AC$31:AC714)))</f>
        <v>14.403453689168009</v>
      </c>
      <c r="AD715" s="61">
        <f t="shared" ref="AD715" si="2056">IF(AC715="","",AC715*$G$5+$M$5)</f>
        <v>53227.629513344073</v>
      </c>
      <c r="AE715" s="60">
        <f>IF($M$18&gt;($M$3-$M$5)/-($G$3-$G$5),"",IFERROR(IF(AE714+(($M$3-$M$5)/($G$3-$G$5)*-1)/343&gt;$AC$24,MAX($AE$31:AE714),AE714+((($M$3-$M$5)/($G$3-$G$5)*-1))/343),MAX($AE$31:AE714)))</f>
        <v>9.9811616954474509</v>
      </c>
      <c r="AF715" s="61">
        <f t="shared" si="1942"/>
        <v>17849.293563579602</v>
      </c>
      <c r="AG715" s="61">
        <f t="shared" ref="AG715" si="2057">IF($M$18&gt;($M$3-$M$5)/-($G$3-$G$5),"",IF(AE715="","",AE715*$G$3+$M$3))</f>
        <v>75094.191522762747</v>
      </c>
    </row>
    <row r="716" spans="1:33" x14ac:dyDescent="0.55000000000000004">
      <c r="A716" s="11"/>
      <c r="B716" s="11"/>
      <c r="C716" s="11"/>
      <c r="D716" s="11"/>
      <c r="E716" s="11"/>
      <c r="F716" s="11"/>
      <c r="G716" s="11"/>
      <c r="H716" s="11"/>
      <c r="I716" s="11"/>
      <c r="J716" s="21"/>
      <c r="K716" s="21"/>
      <c r="L716" s="57"/>
      <c r="M716" s="57"/>
      <c r="N716" s="63"/>
      <c r="O716" s="57"/>
      <c r="P716" s="57"/>
      <c r="Q716" s="58"/>
      <c r="R716" s="57"/>
      <c r="S716" s="57"/>
      <c r="T716" s="11"/>
      <c r="U716" s="11"/>
      <c r="V716" s="11"/>
      <c r="W716" s="11"/>
      <c r="X716" s="11"/>
      <c r="Y716" s="11"/>
      <c r="Z716" s="11"/>
      <c r="AA716" s="11"/>
      <c r="AB716" s="11"/>
      <c r="AC716" s="60">
        <f t="shared" ref="AC716" si="2058">IFERROR(AC715,"")</f>
        <v>14.403453689168009</v>
      </c>
      <c r="AD716" s="61">
        <f t="shared" ref="AD716" si="2059">IF(AC716="","",AC716*$G$3+$M$3)</f>
        <v>52982.731554159953</v>
      </c>
      <c r="AE716" s="60">
        <f t="shared" ref="AE716" si="2060">IFERROR(AE715,"")</f>
        <v>9.9811616954474509</v>
      </c>
      <c r="AF716" s="61">
        <f t="shared" ref="AF716:AG716" si="2061">IF($M$18&gt;($M$3-$M$5)/-($G$3-$G$5),"",IF(AE716="","",$P$21))</f>
        <v>18000</v>
      </c>
      <c r="AG716" s="61">
        <f t="shared" si="2061"/>
        <v>18000</v>
      </c>
    </row>
  </sheetData>
  <mergeCells count="41">
    <mergeCell ref="G7:J7"/>
    <mergeCell ref="Y1:AA1"/>
    <mergeCell ref="G3:J3"/>
    <mergeCell ref="M3:P3"/>
    <mergeCell ref="G5:J5"/>
    <mergeCell ref="M5:P5"/>
    <mergeCell ref="M18:P18"/>
    <mergeCell ref="A12:D12"/>
    <mergeCell ref="G12:J12"/>
    <mergeCell ref="L12:O12"/>
    <mergeCell ref="R12:U12"/>
    <mergeCell ref="A13:D13"/>
    <mergeCell ref="G13:J13"/>
    <mergeCell ref="M13:P13"/>
    <mergeCell ref="R13:U13"/>
    <mergeCell ref="A14:D14"/>
    <mergeCell ref="G14:J14"/>
    <mergeCell ref="C15:F15"/>
    <mergeCell ref="H15:K15"/>
    <mergeCell ref="C16:F16"/>
    <mergeCell ref="A21:D21"/>
    <mergeCell ref="F21:I21"/>
    <mergeCell ref="K21:N21"/>
    <mergeCell ref="P21:S21"/>
    <mergeCell ref="A24:D24"/>
    <mergeCell ref="F24:I24"/>
    <mergeCell ref="K24:N24"/>
    <mergeCell ref="A27:D27"/>
    <mergeCell ref="G27:J27"/>
    <mergeCell ref="L27:O27"/>
    <mergeCell ref="A28:D28"/>
    <mergeCell ref="G28:J28"/>
    <mergeCell ref="L28:O28"/>
    <mergeCell ref="R28:U28"/>
    <mergeCell ref="A31:D31"/>
    <mergeCell ref="G31:J31"/>
    <mergeCell ref="L31:O31"/>
    <mergeCell ref="A32:D32"/>
    <mergeCell ref="G32:J32"/>
    <mergeCell ref="L32:O32"/>
    <mergeCell ref="R32:U32"/>
  </mergeCells>
  <conditionalFormatting sqref="Q5:U5">
    <cfRule type="expression" dxfId="3" priority="2">
      <formula>$AB$4="Nej"</formula>
    </cfRule>
  </conditionalFormatting>
  <conditionalFormatting sqref="Q5:T5">
    <cfRule type="expression" dxfId="2" priority="1">
      <formula>$AB$4="Nej"</formula>
    </cfRule>
  </conditionalFormatting>
  <hyperlinks>
    <hyperlink ref="Y1:AA1" location="Menu!A1" display="BACK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16"/>
  <sheetViews>
    <sheetView workbookViewId="0">
      <selection activeCell="Y1" sqref="Y1:AA1"/>
    </sheetView>
  </sheetViews>
  <sheetFormatPr defaultColWidth="13.68359375" defaultRowHeight="14.4" x14ac:dyDescent="0.55000000000000004"/>
  <cols>
    <col min="1" max="28" width="3.15625" customWidth="1"/>
    <col min="34" max="16384" width="13.68359375" style="68"/>
  </cols>
  <sheetData>
    <row r="1" spans="1:33" ht="18.3" x14ac:dyDescent="0.7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68" t="s">
        <v>2</v>
      </c>
      <c r="Z1" s="168"/>
      <c r="AA1" s="168"/>
      <c r="AB1" s="3"/>
      <c r="AC1" s="4"/>
      <c r="AD1" s="4"/>
      <c r="AE1" s="5"/>
      <c r="AF1" s="4"/>
      <c r="AG1" s="4"/>
    </row>
    <row r="2" spans="1:33" ht="18.3" x14ac:dyDescent="0.7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3"/>
      <c r="Z2" s="3"/>
      <c r="AA2" s="3"/>
      <c r="AB2" s="5"/>
      <c r="AC2" s="3"/>
      <c r="AD2" s="3"/>
      <c r="AE2" s="3"/>
      <c r="AF2" s="3"/>
      <c r="AG2" s="3"/>
    </row>
    <row r="3" spans="1:33" x14ac:dyDescent="0.55000000000000004">
      <c r="A3" s="7" t="s">
        <v>3</v>
      </c>
      <c r="B3" s="3"/>
      <c r="C3" s="3"/>
      <c r="D3" s="3"/>
      <c r="E3" s="3"/>
      <c r="F3" s="8" t="s">
        <v>4</v>
      </c>
      <c r="G3" s="169">
        <v>-5000</v>
      </c>
      <c r="H3" s="169"/>
      <c r="I3" s="169"/>
      <c r="J3" s="169"/>
      <c r="K3" s="8" t="s">
        <v>5</v>
      </c>
      <c r="L3" s="8" t="s">
        <v>6</v>
      </c>
      <c r="M3" s="170">
        <v>125000</v>
      </c>
      <c r="N3" s="170"/>
      <c r="O3" s="170"/>
      <c r="P3" s="170"/>
      <c r="Q3" s="3"/>
      <c r="R3" s="3"/>
      <c r="S3" s="13"/>
      <c r="T3" s="13"/>
      <c r="U3" s="13"/>
      <c r="V3" s="13"/>
      <c r="W3" s="13"/>
      <c r="X3" s="13"/>
      <c r="Y3" s="13"/>
      <c r="Z3" s="13"/>
      <c r="AA3" s="13"/>
      <c r="AB3" s="11"/>
      <c r="AC3" s="3"/>
      <c r="AD3" s="3"/>
      <c r="AE3" s="3"/>
      <c r="AF3" s="3"/>
      <c r="AG3" s="3"/>
    </row>
    <row r="4" spans="1:33" x14ac:dyDescent="0.55000000000000004">
      <c r="A4" s="7"/>
      <c r="B4" s="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9"/>
      <c r="AA4" s="9"/>
      <c r="AB4" s="12"/>
      <c r="AC4" s="3"/>
      <c r="AD4" s="3"/>
      <c r="AE4" s="3"/>
      <c r="AF4" s="3"/>
      <c r="AG4" s="3"/>
    </row>
    <row r="5" spans="1:33" x14ac:dyDescent="0.55000000000000004">
      <c r="A5" s="13" t="s">
        <v>56</v>
      </c>
      <c r="B5" s="3"/>
      <c r="C5" s="3"/>
      <c r="D5" s="3"/>
      <c r="E5" s="3"/>
      <c r="F5" s="8" t="s">
        <v>4</v>
      </c>
      <c r="G5" s="171">
        <v>8000</v>
      </c>
      <c r="H5" s="171"/>
      <c r="I5" s="171"/>
      <c r="J5" s="171"/>
      <c r="K5" s="8" t="s">
        <v>5</v>
      </c>
      <c r="L5" s="8" t="s">
        <v>6</v>
      </c>
      <c r="M5" s="170">
        <v>-100000</v>
      </c>
      <c r="N5" s="170"/>
      <c r="O5" s="170"/>
      <c r="P5" s="170"/>
      <c r="Q5" s="14"/>
      <c r="R5" s="14"/>
      <c r="S5" s="14"/>
      <c r="T5" s="14"/>
      <c r="U5" s="15"/>
      <c r="V5" s="3"/>
      <c r="W5" s="13"/>
      <c r="X5" s="13"/>
      <c r="Y5" s="13"/>
      <c r="Z5" s="9"/>
      <c r="AA5" s="9"/>
      <c r="AB5" s="16"/>
      <c r="AC5" s="3"/>
      <c r="AD5" s="3"/>
      <c r="AE5" s="3"/>
      <c r="AF5" s="3"/>
      <c r="AG5" s="3"/>
    </row>
    <row r="6" spans="1:33" x14ac:dyDescent="0.55000000000000004">
      <c r="A6" s="15"/>
      <c r="B6" s="1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13"/>
      <c r="X6" s="13"/>
      <c r="Y6" s="13"/>
      <c r="Z6" s="9"/>
      <c r="AA6" s="9"/>
      <c r="AB6" s="10"/>
      <c r="AC6" s="3"/>
      <c r="AD6" s="3"/>
      <c r="AE6" s="3"/>
      <c r="AF6" s="3"/>
      <c r="AG6" s="3"/>
    </row>
    <row r="7" spans="1:33" x14ac:dyDescent="0.55000000000000004">
      <c r="A7" s="7" t="s">
        <v>57</v>
      </c>
      <c r="B7" s="15"/>
      <c r="C7" s="3"/>
      <c r="D7" s="3"/>
      <c r="E7" s="3"/>
      <c r="F7" s="141" t="s">
        <v>9</v>
      </c>
      <c r="G7" s="171">
        <f>G3*2</f>
        <v>-10000</v>
      </c>
      <c r="H7" s="171"/>
      <c r="I7" s="171"/>
      <c r="J7" s="171"/>
      <c r="K7" s="8" t="s">
        <v>5</v>
      </c>
      <c r="L7" s="8" t="s">
        <v>6</v>
      </c>
      <c r="M7" s="170">
        <v>125000</v>
      </c>
      <c r="N7" s="170"/>
      <c r="O7" s="170"/>
      <c r="P7" s="170"/>
      <c r="Q7" s="3"/>
      <c r="R7" s="3"/>
      <c r="S7" s="3"/>
      <c r="T7" s="3"/>
      <c r="U7" s="3"/>
      <c r="V7" s="3"/>
      <c r="W7" s="13"/>
      <c r="X7" s="13"/>
      <c r="Y7" s="13"/>
      <c r="Z7" s="9"/>
      <c r="AA7" s="9"/>
      <c r="AB7" s="3"/>
      <c r="AC7" s="3"/>
      <c r="AD7" s="3"/>
      <c r="AE7" s="3"/>
      <c r="AF7" s="3"/>
      <c r="AG7" s="3"/>
    </row>
    <row r="8" spans="1:33" x14ac:dyDescent="0.55000000000000004">
      <c r="A8" s="15"/>
      <c r="B8" s="15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13"/>
      <c r="X8" s="13"/>
      <c r="Y8" s="13"/>
      <c r="Z8" s="9"/>
      <c r="AA8" s="9"/>
      <c r="AB8" s="11"/>
      <c r="AC8" s="9"/>
      <c r="AD8" s="11"/>
      <c r="AE8" s="11"/>
      <c r="AF8" s="11"/>
      <c r="AG8" s="11"/>
    </row>
    <row r="9" spans="1:33" x14ac:dyDescent="0.55000000000000004">
      <c r="A9" s="17" t="s">
        <v>8</v>
      </c>
      <c r="B9" s="13"/>
      <c r="C9" s="17"/>
      <c r="D9" s="18" t="s">
        <v>9</v>
      </c>
      <c r="E9" s="17" t="s">
        <v>53</v>
      </c>
      <c r="F9" s="3"/>
      <c r="G9" s="17"/>
      <c r="H9" s="17"/>
      <c r="I9" s="17"/>
      <c r="J9" s="17"/>
      <c r="K9" s="17"/>
      <c r="L9" s="9"/>
      <c r="M9" s="9"/>
      <c r="N9" s="143"/>
      <c r="O9" s="142"/>
      <c r="P9" s="142"/>
      <c r="Q9" s="142"/>
      <c r="R9" s="13"/>
      <c r="S9" s="13"/>
      <c r="T9" s="13"/>
      <c r="U9" s="13"/>
      <c r="V9" s="13"/>
      <c r="W9" s="13"/>
      <c r="X9" s="13"/>
      <c r="Y9" s="9"/>
      <c r="Z9" s="9"/>
      <c r="AA9" s="9"/>
      <c r="AB9" s="21"/>
      <c r="AC9" s="11"/>
      <c r="AD9" s="11"/>
      <c r="AE9" s="11"/>
      <c r="AF9" s="11"/>
      <c r="AG9" s="11"/>
    </row>
    <row r="10" spans="1:33" x14ac:dyDescent="0.55000000000000004">
      <c r="A10" s="13"/>
      <c r="B10" s="9"/>
      <c r="C10" s="9"/>
      <c r="D10" s="8"/>
      <c r="E10" s="9"/>
      <c r="F10" s="9"/>
      <c r="G10" s="19"/>
      <c r="H10" s="9"/>
      <c r="I10" s="9"/>
      <c r="J10" s="9"/>
      <c r="K10" s="9"/>
      <c r="L10" s="9"/>
      <c r="M10" s="143"/>
      <c r="N10" s="142"/>
      <c r="O10" s="142"/>
      <c r="P10" s="142"/>
      <c r="Q10" s="13"/>
      <c r="R10" s="13"/>
      <c r="S10" s="13"/>
      <c r="T10" s="13"/>
      <c r="U10" s="13"/>
      <c r="V10" s="13"/>
      <c r="W10" s="13"/>
      <c r="X10" s="9"/>
      <c r="Y10" s="9"/>
      <c r="Z10" s="9"/>
      <c r="AA10" s="9"/>
      <c r="AB10" s="11"/>
      <c r="AC10" s="11"/>
      <c r="AD10" s="11"/>
      <c r="AE10" s="11"/>
      <c r="AF10" s="11"/>
      <c r="AG10" s="11"/>
    </row>
    <row r="11" spans="1:33" x14ac:dyDescent="0.55000000000000004">
      <c r="A11" s="20" t="s">
        <v>7</v>
      </c>
      <c r="B11" s="9"/>
      <c r="C11" s="9"/>
      <c r="D11" s="8"/>
      <c r="E11" s="9"/>
      <c r="F11" s="9"/>
      <c r="G11" s="19"/>
      <c r="H11" s="9"/>
      <c r="I11" s="9"/>
      <c r="J11" s="9"/>
      <c r="K11" s="9"/>
      <c r="L11" s="9"/>
      <c r="M11" s="13"/>
      <c r="N11" s="13"/>
      <c r="O11" s="13"/>
      <c r="P11" s="8"/>
      <c r="Q11" s="13"/>
      <c r="R11" s="13"/>
      <c r="S11" s="9"/>
      <c r="T11" s="9"/>
      <c r="U11" s="9"/>
      <c r="V11" s="9"/>
      <c r="W11" s="9"/>
      <c r="X11" s="9"/>
      <c r="Y11" s="9"/>
      <c r="Z11" s="9"/>
      <c r="AA11" s="9"/>
      <c r="AB11" s="24"/>
      <c r="AC11" s="21"/>
      <c r="AD11" s="21"/>
      <c r="AE11" s="21"/>
      <c r="AF11" s="21"/>
      <c r="AG11" s="21"/>
    </row>
    <row r="12" spans="1:33" x14ac:dyDescent="0.55000000000000004">
      <c r="A12" s="165">
        <f>$G$7</f>
        <v>-10000</v>
      </c>
      <c r="B12" s="165"/>
      <c r="C12" s="165"/>
      <c r="D12" s="165"/>
      <c r="E12" s="22" t="s">
        <v>5</v>
      </c>
      <c r="F12" s="22" t="s">
        <v>6</v>
      </c>
      <c r="G12" s="164">
        <f>M7</f>
        <v>125000</v>
      </c>
      <c r="H12" s="164"/>
      <c r="I12" s="164"/>
      <c r="J12" s="164"/>
      <c r="K12" s="22" t="s">
        <v>4</v>
      </c>
      <c r="L12" s="165">
        <f>G5</f>
        <v>8000</v>
      </c>
      <c r="M12" s="165"/>
      <c r="N12" s="165"/>
      <c r="O12" s="165"/>
      <c r="P12" s="22" t="s">
        <v>5</v>
      </c>
      <c r="Q12" s="8" t="s">
        <v>6</v>
      </c>
      <c r="R12" s="172">
        <f>M5</f>
        <v>-100000</v>
      </c>
      <c r="S12" s="172"/>
      <c r="T12" s="172"/>
      <c r="U12" s="172"/>
      <c r="V12" s="23"/>
      <c r="W12" s="3"/>
      <c r="X12" s="3"/>
      <c r="Y12" s="3"/>
      <c r="Z12" s="3"/>
      <c r="AA12" s="3"/>
      <c r="AB12" s="24"/>
      <c r="AC12" s="11"/>
      <c r="AD12" s="11"/>
      <c r="AE12" s="11"/>
      <c r="AF12" s="11"/>
      <c r="AG12" s="26"/>
    </row>
    <row r="13" spans="1:33" x14ac:dyDescent="0.55000000000000004">
      <c r="A13" s="165">
        <f>A12</f>
        <v>-10000</v>
      </c>
      <c r="B13" s="165"/>
      <c r="C13" s="165"/>
      <c r="D13" s="165"/>
      <c r="E13" s="22" t="s">
        <v>5</v>
      </c>
      <c r="F13" s="22" t="s">
        <v>11</v>
      </c>
      <c r="G13" s="165">
        <f>L12</f>
        <v>8000</v>
      </c>
      <c r="H13" s="165"/>
      <c r="I13" s="165"/>
      <c r="J13" s="165"/>
      <c r="K13" s="22" t="s">
        <v>5</v>
      </c>
      <c r="L13" s="22" t="s">
        <v>4</v>
      </c>
      <c r="M13" s="164">
        <f>R12</f>
        <v>-100000</v>
      </c>
      <c r="N13" s="164"/>
      <c r="O13" s="164"/>
      <c r="P13" s="164"/>
      <c r="Q13" s="8" t="s">
        <v>11</v>
      </c>
      <c r="R13" s="164">
        <f>G12</f>
        <v>125000</v>
      </c>
      <c r="S13" s="164"/>
      <c r="T13" s="164"/>
      <c r="U13" s="164"/>
      <c r="V13" s="23"/>
      <c r="W13" s="22"/>
      <c r="X13" s="22"/>
      <c r="Y13" s="22"/>
      <c r="Z13" s="22"/>
      <c r="AA13" s="9"/>
      <c r="AB13" s="11"/>
      <c r="AC13" s="8"/>
      <c r="AD13" s="8"/>
      <c r="AE13" s="10"/>
      <c r="AF13" s="8"/>
      <c r="AG13" s="26"/>
    </row>
    <row r="14" spans="1:33" x14ac:dyDescent="0.55000000000000004">
      <c r="A14" s="165">
        <f>A13-G13</f>
        <v>-18000</v>
      </c>
      <c r="B14" s="165"/>
      <c r="C14" s="165"/>
      <c r="D14" s="165"/>
      <c r="E14" s="22" t="s">
        <v>5</v>
      </c>
      <c r="F14" s="22" t="s">
        <v>4</v>
      </c>
      <c r="G14" s="164">
        <f>M13-R13</f>
        <v>-225000</v>
      </c>
      <c r="H14" s="164"/>
      <c r="I14" s="164"/>
      <c r="J14" s="164"/>
      <c r="K14" s="22"/>
      <c r="L14" s="22"/>
      <c r="M14" s="22"/>
      <c r="N14" s="22"/>
      <c r="O14" s="22"/>
      <c r="P14" s="22"/>
      <c r="Q14" s="8"/>
      <c r="R14" s="25"/>
      <c r="S14" s="25"/>
      <c r="T14" s="25"/>
      <c r="U14" s="25"/>
      <c r="V14" s="23"/>
      <c r="W14" s="22"/>
      <c r="X14" s="22"/>
      <c r="Y14" s="22"/>
      <c r="Z14" s="22"/>
      <c r="AA14" s="9"/>
      <c r="AB14" s="11"/>
      <c r="AC14" s="8"/>
      <c r="AD14" s="8"/>
      <c r="AE14" s="10"/>
      <c r="AF14" s="8"/>
      <c r="AG14" s="30"/>
    </row>
    <row r="15" spans="1:33" x14ac:dyDescent="0.55000000000000004">
      <c r="A15" s="27" t="s">
        <v>5</v>
      </c>
      <c r="B15" s="27" t="s">
        <v>4</v>
      </c>
      <c r="C15" s="164">
        <f>G14</f>
        <v>-225000</v>
      </c>
      <c r="D15" s="164"/>
      <c r="E15" s="164"/>
      <c r="F15" s="164"/>
      <c r="G15" s="28" t="s">
        <v>12</v>
      </c>
      <c r="H15" s="165">
        <f>A14</f>
        <v>-18000</v>
      </c>
      <c r="I15" s="165"/>
      <c r="J15" s="165"/>
      <c r="K15" s="165"/>
      <c r="L15" s="22"/>
      <c r="M15" s="22"/>
      <c r="N15" s="22"/>
      <c r="O15" s="22"/>
      <c r="P15" s="22"/>
      <c r="Q15" s="8"/>
      <c r="R15" s="25"/>
      <c r="S15" s="25"/>
      <c r="T15" s="25"/>
      <c r="U15" s="25"/>
      <c r="V15" s="23"/>
      <c r="W15" s="22"/>
      <c r="X15" s="22"/>
      <c r="Y15" s="22"/>
      <c r="Z15" s="22"/>
      <c r="AA15" s="9"/>
      <c r="AB15" s="11"/>
      <c r="AC15" s="11"/>
      <c r="AD15" s="30"/>
      <c r="AE15" s="30"/>
      <c r="AF15" s="30"/>
      <c r="AG15" s="11"/>
    </row>
    <row r="16" spans="1:33" x14ac:dyDescent="0.55000000000000004">
      <c r="A16" s="27" t="s">
        <v>5</v>
      </c>
      <c r="B16" s="27" t="s">
        <v>4</v>
      </c>
      <c r="C16" s="166">
        <f>C15/H15</f>
        <v>12.5</v>
      </c>
      <c r="D16" s="166"/>
      <c r="E16" s="166"/>
      <c r="F16" s="166"/>
      <c r="G16" s="29" t="s">
        <v>13</v>
      </c>
      <c r="H16" s="22"/>
      <c r="I16" s="22"/>
      <c r="J16" s="22"/>
      <c r="K16" s="22"/>
      <c r="L16" s="22"/>
      <c r="M16" s="22"/>
      <c r="N16" s="22"/>
      <c r="O16" s="22"/>
      <c r="P16" s="22"/>
      <c r="Q16" s="8"/>
      <c r="R16" s="25"/>
      <c r="S16" s="25"/>
      <c r="T16" s="25"/>
      <c r="U16" s="25"/>
      <c r="V16" s="23"/>
      <c r="W16" s="22"/>
      <c r="X16" s="22"/>
      <c r="Y16" s="22"/>
      <c r="Z16" s="22"/>
      <c r="AA16" s="9"/>
      <c r="AB16" s="9"/>
      <c r="AC16" s="34" t="s">
        <v>14</v>
      </c>
      <c r="AD16" s="35" t="s">
        <v>3</v>
      </c>
      <c r="AE16" s="34" t="s">
        <v>56</v>
      </c>
      <c r="AF16" s="34" t="s">
        <v>14</v>
      </c>
      <c r="AG16" s="34" t="s">
        <v>57</v>
      </c>
    </row>
    <row r="17" spans="1:33" x14ac:dyDescent="0.55000000000000004">
      <c r="A17" s="31"/>
      <c r="B17" s="31"/>
      <c r="C17" s="32"/>
      <c r="D17" s="32"/>
      <c r="E17" s="8"/>
      <c r="F17" s="8"/>
      <c r="G17" s="33"/>
      <c r="H17" s="33"/>
      <c r="I17" s="33"/>
      <c r="J17" s="33"/>
      <c r="K17" s="8"/>
      <c r="L17" s="32"/>
      <c r="M17" s="32"/>
      <c r="N17" s="32"/>
      <c r="O17" s="32"/>
      <c r="P17" s="8"/>
      <c r="Q17" s="8"/>
      <c r="R17" s="25"/>
      <c r="S17" s="25"/>
      <c r="T17" s="25"/>
      <c r="U17" s="25"/>
      <c r="V17" s="23"/>
      <c r="W17" s="22"/>
      <c r="X17" s="22"/>
      <c r="Y17" s="22"/>
      <c r="Z17" s="22"/>
      <c r="AA17" s="9"/>
      <c r="AB17" s="11"/>
      <c r="AC17" s="38">
        <v>0</v>
      </c>
      <c r="AD17" s="39">
        <f>$G$3*AC17+$M$3</f>
        <v>125000</v>
      </c>
      <c r="AE17" s="40">
        <f>$G$5*AC17+$M$5</f>
        <v>-100000</v>
      </c>
      <c r="AF17" s="151">
        <v>0</v>
      </c>
      <c r="AG17" s="41">
        <f>$G$7*AF17+$M$7</f>
        <v>125000</v>
      </c>
    </row>
    <row r="18" spans="1:33" ht="14.7" thickBot="1" x14ac:dyDescent="0.6">
      <c r="A18" s="123" t="s">
        <v>55</v>
      </c>
      <c r="B18" s="123"/>
      <c r="C18" s="124"/>
      <c r="D18" s="125"/>
      <c r="E18" s="125"/>
      <c r="F18" s="124"/>
      <c r="G18" s="124"/>
      <c r="H18" s="124"/>
      <c r="I18" s="124"/>
      <c r="J18" s="124"/>
      <c r="K18" s="124"/>
      <c r="L18" s="152"/>
      <c r="M18" s="174">
        <f>C16</f>
        <v>12.5</v>
      </c>
      <c r="N18" s="174"/>
      <c r="O18" s="174"/>
      <c r="P18" s="174"/>
      <c r="Q18" s="126" t="s">
        <v>13</v>
      </c>
      <c r="R18" s="123"/>
      <c r="S18" s="123"/>
      <c r="T18" s="123"/>
      <c r="U18" s="123"/>
      <c r="V18" s="123"/>
      <c r="W18" s="123"/>
      <c r="X18" s="123"/>
      <c r="Y18" s="22"/>
      <c r="Z18" s="22"/>
      <c r="AA18" s="3"/>
      <c r="AB18" s="11"/>
      <c r="AC18" s="40">
        <f>-M3/G3</f>
        <v>25</v>
      </c>
      <c r="AD18" s="39">
        <f>$G$3*AC18+$M$3</f>
        <v>0</v>
      </c>
      <c r="AE18" s="40">
        <f>$G$5*AC18+$M$5</f>
        <v>100000</v>
      </c>
      <c r="AF18" s="153">
        <f>AC18</f>
        <v>25</v>
      </c>
      <c r="AG18" s="41">
        <f>$G$7*AF18+$M$7</f>
        <v>-125000</v>
      </c>
    </row>
    <row r="19" spans="1:33" ht="14.7" thickTop="1" x14ac:dyDescent="0.55000000000000004">
      <c r="A19" s="31"/>
      <c r="B19" s="31"/>
      <c r="C19" s="32"/>
      <c r="D19" s="32"/>
      <c r="E19" s="8"/>
      <c r="F19" s="8"/>
      <c r="G19" s="33"/>
      <c r="H19" s="33"/>
      <c r="I19" s="33"/>
      <c r="J19" s="33"/>
      <c r="K19" s="8"/>
      <c r="L19" s="32"/>
      <c r="M19" s="32"/>
      <c r="N19" s="32"/>
      <c r="O19" s="32"/>
      <c r="P19" s="8"/>
      <c r="Q19" s="8"/>
      <c r="R19" s="25"/>
      <c r="S19" s="25"/>
      <c r="T19" s="25"/>
      <c r="U19" s="25"/>
      <c r="V19" s="23"/>
      <c r="W19" s="22"/>
      <c r="X19" s="22"/>
      <c r="Y19" s="22"/>
      <c r="Z19" s="22"/>
      <c r="AA19" s="9"/>
      <c r="AB19" s="11"/>
      <c r="AC19" s="40">
        <f>(R12-G12)/(A12-L12)</f>
        <v>12.5</v>
      </c>
      <c r="AD19" s="40">
        <f>AC19*G3+M3</f>
        <v>62500</v>
      </c>
      <c r="AE19" s="3"/>
      <c r="AF19" s="3"/>
      <c r="AG19" s="11"/>
    </row>
    <row r="20" spans="1:33" x14ac:dyDescent="0.55000000000000004">
      <c r="A20" s="20" t="s">
        <v>3</v>
      </c>
      <c r="B20" s="17"/>
      <c r="C20" s="17"/>
      <c r="D20" s="17"/>
      <c r="E20" s="17"/>
      <c r="F20" s="17"/>
      <c r="G20" s="19"/>
      <c r="H20" s="19"/>
      <c r="I20" s="19"/>
      <c r="J20" s="19"/>
      <c r="K20" s="19"/>
      <c r="L20" s="9"/>
      <c r="M20" s="9"/>
      <c r="N20" s="9"/>
      <c r="O20" s="9"/>
      <c r="P20" s="9"/>
      <c r="Q20" s="13"/>
      <c r="R20" s="13"/>
      <c r="S20" s="13"/>
      <c r="T20" s="8"/>
      <c r="U20" s="13"/>
      <c r="V20" s="13"/>
      <c r="W20" s="9"/>
      <c r="X20" s="9"/>
      <c r="Y20" s="9"/>
      <c r="Z20" s="22"/>
      <c r="AA20" s="144"/>
      <c r="AB20" s="11"/>
      <c r="AC20" s="40">
        <f>M18*G5+M5</f>
        <v>0</v>
      </c>
      <c r="AD20" s="40">
        <f>G3*-M18+M18*G5+M5</f>
        <v>62500</v>
      </c>
      <c r="AE20" s="154"/>
      <c r="AF20" s="3"/>
      <c r="AG20" s="11"/>
    </row>
    <row r="21" spans="1:33" ht="14.7" thickBot="1" x14ac:dyDescent="0.6">
      <c r="A21" s="165">
        <f>G3</f>
        <v>-5000</v>
      </c>
      <c r="B21" s="165"/>
      <c r="C21" s="165"/>
      <c r="D21" s="165"/>
      <c r="E21" s="36" t="s">
        <v>16</v>
      </c>
      <c r="F21" s="167">
        <f>M18</f>
        <v>12.5</v>
      </c>
      <c r="G21" s="167"/>
      <c r="H21" s="167"/>
      <c r="I21" s="167"/>
      <c r="J21" s="8" t="s">
        <v>6</v>
      </c>
      <c r="K21" s="164">
        <f>G12</f>
        <v>125000</v>
      </c>
      <c r="L21" s="164"/>
      <c r="M21" s="164"/>
      <c r="N21" s="164"/>
      <c r="O21" s="37" t="s">
        <v>9</v>
      </c>
      <c r="P21" s="160">
        <f>A21*F21+K21</f>
        <v>62500</v>
      </c>
      <c r="Q21" s="160"/>
      <c r="R21" s="160"/>
      <c r="S21" s="160"/>
      <c r="T21" s="9" t="s">
        <v>17</v>
      </c>
      <c r="U21" s="3"/>
      <c r="V21" s="9"/>
      <c r="W21" s="9"/>
      <c r="X21" s="9"/>
      <c r="Y21" s="9"/>
      <c r="Z21" s="9"/>
      <c r="AA21" s="9"/>
      <c r="AB21" s="11"/>
      <c r="AC21" s="155"/>
      <c r="AD21" s="155"/>
      <c r="AE21" s="154"/>
      <c r="AF21" s="154"/>
      <c r="AG21" s="3"/>
    </row>
    <row r="22" spans="1:33" ht="14.7" thickTop="1" x14ac:dyDescent="0.55000000000000004">
      <c r="A22" s="42"/>
      <c r="B22" s="42"/>
      <c r="C22" s="43"/>
      <c r="D22" s="43"/>
      <c r="E22" s="43"/>
      <c r="F22" s="43"/>
      <c r="G22" s="43"/>
      <c r="H22" s="43"/>
      <c r="I22" s="43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9"/>
      <c r="AA22" s="13"/>
      <c r="AB22" s="11"/>
      <c r="AC22" s="145" t="s">
        <v>14</v>
      </c>
      <c r="AD22" s="145" t="s">
        <v>51</v>
      </c>
      <c r="AE22" s="145" t="s">
        <v>14</v>
      </c>
      <c r="AF22" s="145" t="s">
        <v>51</v>
      </c>
      <c r="AG22" s="3"/>
    </row>
    <row r="23" spans="1:33" x14ac:dyDescent="0.55000000000000004">
      <c r="A23" s="45" t="s">
        <v>18</v>
      </c>
      <c r="B23" s="46"/>
      <c r="C23" s="43"/>
      <c r="D23" s="43"/>
      <c r="E23" s="43"/>
      <c r="F23" s="43"/>
      <c r="G23" s="43"/>
      <c r="H23" s="43"/>
      <c r="I23" s="43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3"/>
      <c r="AB23" s="11"/>
      <c r="AC23" s="146">
        <f>IF($M$18&gt;($M$3-$M$5)/-($G$3-$G$5),0,M18)</f>
        <v>12.5</v>
      </c>
      <c r="AD23" s="146">
        <f>IF($M$18&gt;($M$3-$M$5)/-($G$3-$G$5),0,AC23*G5+M5)</f>
        <v>0</v>
      </c>
      <c r="AE23" s="146">
        <f>IF($M$18&gt;($M$3-$M$5)/-($G$3-$G$5),0,0)</f>
        <v>0</v>
      </c>
      <c r="AF23" s="147">
        <f>IF($M$18&gt;($M$3-$M$5)/-($G$3-$G$5),0,M18*G3+M3)</f>
        <v>62500</v>
      </c>
      <c r="AG23" s="142"/>
    </row>
    <row r="24" spans="1:33" ht="14.7" thickBot="1" x14ac:dyDescent="0.6">
      <c r="A24" s="161">
        <f>M18</f>
        <v>12.5</v>
      </c>
      <c r="B24" s="161"/>
      <c r="C24" s="161"/>
      <c r="D24" s="161"/>
      <c r="E24" s="36" t="s">
        <v>16</v>
      </c>
      <c r="F24" s="162">
        <f>P21</f>
        <v>62500</v>
      </c>
      <c r="G24" s="162"/>
      <c r="H24" s="162"/>
      <c r="I24" s="162"/>
      <c r="J24" s="47" t="s">
        <v>4</v>
      </c>
      <c r="K24" s="160">
        <f>A24*F24</f>
        <v>781250</v>
      </c>
      <c r="L24" s="160"/>
      <c r="M24" s="160"/>
      <c r="N24" s="160"/>
      <c r="O24" s="9" t="s">
        <v>17</v>
      </c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26"/>
      <c r="AB24" s="11"/>
      <c r="AC24" s="147">
        <f>IF($M$18&gt;($M$3-$M$5)/-($G$3-$G$5),0,M18)</f>
        <v>12.5</v>
      </c>
      <c r="AD24" s="147">
        <f>IF($M$18&gt;($M$3-$M$5)/-($G$3-$G$5),0,G3*M18+M3)</f>
        <v>62500</v>
      </c>
      <c r="AE24" s="147">
        <f>IF($M$18&gt;($M$3-$M$5)/-($G$3-$G$5),0,M18)</f>
        <v>12.5</v>
      </c>
      <c r="AF24" s="147">
        <f>IF($M$18&gt;($M$3-$M$5)/-($G$3-$G$5),0,M18*G3+M3)</f>
        <v>62500</v>
      </c>
      <c r="AG24" s="3"/>
    </row>
    <row r="25" spans="1:33" ht="14.7" thickTop="1" x14ac:dyDescent="0.55000000000000004">
      <c r="A25" s="11"/>
      <c r="B25" s="48"/>
      <c r="C25" s="21"/>
      <c r="D25" s="21"/>
      <c r="E25" s="49"/>
      <c r="F25" s="50"/>
      <c r="G25" s="50"/>
      <c r="H25" s="48"/>
      <c r="I25" s="48"/>
      <c r="J25" s="11"/>
      <c r="K25" s="11"/>
      <c r="L25" s="11"/>
      <c r="M25" s="21"/>
      <c r="N25" s="21"/>
      <c r="O25" s="11"/>
      <c r="P25" s="11"/>
      <c r="Q25" s="11"/>
      <c r="R25" s="21"/>
      <c r="S25" s="21"/>
      <c r="T25" s="11"/>
      <c r="U25" s="11"/>
      <c r="V25" s="11"/>
      <c r="W25" s="21"/>
      <c r="X25" s="21"/>
      <c r="Y25" s="11"/>
      <c r="Z25" s="11"/>
      <c r="AA25" s="9"/>
      <c r="AB25" s="11"/>
      <c r="AC25" s="145" t="s">
        <v>14</v>
      </c>
      <c r="AD25" s="145" t="s">
        <v>51</v>
      </c>
      <c r="AE25" s="3"/>
      <c r="AF25" s="3"/>
      <c r="AG25" s="3"/>
    </row>
    <row r="26" spans="1:33" x14ac:dyDescent="0.55000000000000004">
      <c r="A26" s="51" t="s">
        <v>19</v>
      </c>
      <c r="B26" s="11"/>
      <c r="C26" s="11"/>
      <c r="D26" s="11"/>
      <c r="E26" s="11"/>
      <c r="F26" s="11"/>
      <c r="G26" s="11"/>
      <c r="H26" s="11"/>
      <c r="I26" s="11"/>
      <c r="J26" s="11"/>
      <c r="K26" s="21"/>
      <c r="L26" s="2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9"/>
      <c r="AB26" s="11"/>
      <c r="AC26" s="146">
        <f>IF(AC27="",0,0)</f>
        <v>0</v>
      </c>
      <c r="AD26" s="146">
        <f>IF($M$18&gt;($M$3-$M$5)/-($G$3-$G$5),0,M18*G5+M5)</f>
        <v>0</v>
      </c>
      <c r="AE26" s="3"/>
      <c r="AF26" s="3"/>
      <c r="AG26" s="3"/>
    </row>
    <row r="27" spans="1:33" ht="16.8" x14ac:dyDescent="0.75">
      <c r="A27" s="158">
        <v>0.5</v>
      </c>
      <c r="B27" s="158"/>
      <c r="C27" s="158"/>
      <c r="D27" s="158"/>
      <c r="E27" s="36" t="s">
        <v>16</v>
      </c>
      <c r="F27" s="11" t="s">
        <v>20</v>
      </c>
      <c r="G27" s="158" t="s">
        <v>21</v>
      </c>
      <c r="H27" s="158"/>
      <c r="I27" s="158"/>
      <c r="J27" s="158"/>
      <c r="K27" s="52" t="s">
        <v>6</v>
      </c>
      <c r="L27" s="158" t="s">
        <v>22</v>
      </c>
      <c r="M27" s="158"/>
      <c r="N27" s="158"/>
      <c r="O27" s="158"/>
      <c r="P27" s="11" t="s">
        <v>23</v>
      </c>
      <c r="Q27" s="53" t="s">
        <v>4</v>
      </c>
      <c r="R27" s="11" t="s">
        <v>19</v>
      </c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47">
        <f>IF($M$18&gt;($M$3-$M$5)/-($G$3-$G$5),0,M18)</f>
        <v>12.5</v>
      </c>
      <c r="AD27" s="147">
        <f>IF($M$18&gt;($M$3-$M$5)/-($G$3-$G$5),0,M18*G5+M5)</f>
        <v>0</v>
      </c>
      <c r="AE27" s="3"/>
      <c r="AF27" s="3"/>
      <c r="AG27" s="3"/>
    </row>
    <row r="28" spans="1:33" ht="14.7" thickBot="1" x14ac:dyDescent="0.6">
      <c r="A28" s="158">
        <v>0.5</v>
      </c>
      <c r="B28" s="158"/>
      <c r="C28" s="158"/>
      <c r="D28" s="158"/>
      <c r="E28" s="36" t="s">
        <v>16</v>
      </c>
      <c r="F28" s="11" t="s">
        <v>20</v>
      </c>
      <c r="G28" s="158">
        <f>M18</f>
        <v>12.5</v>
      </c>
      <c r="H28" s="158"/>
      <c r="I28" s="158"/>
      <c r="J28" s="158"/>
      <c r="K28" s="52" t="s">
        <v>6</v>
      </c>
      <c r="L28" s="158">
        <f>M3-P21</f>
        <v>62500</v>
      </c>
      <c r="M28" s="158"/>
      <c r="N28" s="158"/>
      <c r="O28" s="158"/>
      <c r="P28" s="11" t="s">
        <v>23</v>
      </c>
      <c r="Q28" s="53" t="s">
        <v>4</v>
      </c>
      <c r="R28" s="159">
        <f>A28*(G28+L28)</f>
        <v>31256.25</v>
      </c>
      <c r="S28" s="159"/>
      <c r="T28" s="159"/>
      <c r="U28" s="159"/>
      <c r="V28" s="11"/>
      <c r="W28" s="11"/>
      <c r="X28" s="11"/>
      <c r="Y28" s="11"/>
      <c r="Z28" s="11"/>
      <c r="AA28" s="11"/>
      <c r="AB28" s="11"/>
      <c r="AC28" s="62"/>
      <c r="AD28" s="62"/>
      <c r="AE28" s="62"/>
      <c r="AF28" s="62"/>
      <c r="AG28" s="62"/>
    </row>
    <row r="29" spans="1:33" ht="14.7" thickTop="1" x14ac:dyDescent="0.55000000000000004">
      <c r="A29" s="11"/>
      <c r="B29" s="11"/>
      <c r="C29" s="11"/>
      <c r="D29" s="11"/>
      <c r="E29" s="48"/>
      <c r="F29" s="57"/>
      <c r="G29" s="57"/>
      <c r="H29" s="58"/>
      <c r="I29" s="58"/>
      <c r="J29" s="57"/>
      <c r="K29" s="57"/>
      <c r="L29" s="59"/>
      <c r="M29" s="59"/>
      <c r="N29" s="59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48"/>
      <c r="AD29" s="148"/>
      <c r="AE29" s="62"/>
      <c r="AF29" s="62"/>
      <c r="AG29" s="62"/>
    </row>
    <row r="30" spans="1:33" x14ac:dyDescent="0.55000000000000004">
      <c r="A30" s="51" t="s">
        <v>25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55" t="s">
        <v>14</v>
      </c>
      <c r="AD30" s="56" t="s">
        <v>24</v>
      </c>
      <c r="AE30" s="55" t="s">
        <v>14</v>
      </c>
      <c r="AF30" s="149" t="s">
        <v>24</v>
      </c>
      <c r="AG30" s="149" t="s">
        <v>24</v>
      </c>
    </row>
    <row r="31" spans="1:33" ht="16.8" x14ac:dyDescent="0.75">
      <c r="A31" s="158">
        <v>0.5</v>
      </c>
      <c r="B31" s="158"/>
      <c r="C31" s="158"/>
      <c r="D31" s="158"/>
      <c r="E31" s="36" t="s">
        <v>16</v>
      </c>
      <c r="F31" s="11" t="s">
        <v>20</v>
      </c>
      <c r="G31" s="158" t="s">
        <v>26</v>
      </c>
      <c r="H31" s="158"/>
      <c r="I31" s="158"/>
      <c r="J31" s="158"/>
      <c r="K31" s="52" t="s">
        <v>6</v>
      </c>
      <c r="L31" s="158" t="s">
        <v>27</v>
      </c>
      <c r="M31" s="158"/>
      <c r="N31" s="158"/>
      <c r="O31" s="158"/>
      <c r="P31" s="11" t="s">
        <v>23</v>
      </c>
      <c r="Q31" s="53" t="s">
        <v>4</v>
      </c>
      <c r="R31" s="11" t="s">
        <v>25</v>
      </c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60">
        <f>IF($M$18&gt;($M$3-$M$5)/-($G$3-$G$5),($M$3-$M$5)/-($G$3-$G$5),M18)</f>
        <v>12.5</v>
      </c>
      <c r="AD31" s="61">
        <f>IF(AC31="","",AC31*$G$5+$M$5)</f>
        <v>0</v>
      </c>
      <c r="AE31" s="60">
        <v>0</v>
      </c>
      <c r="AF31" s="61">
        <f>IF($M$18&gt;($M$3-$M$5)/-($G$3-$G$5),"",IF(AE31="","",AE31*$G$5+$M$5))</f>
        <v>-100000</v>
      </c>
      <c r="AG31" s="61">
        <f>IF($M$18&gt;($M$3-$M$5)/-($G$3-$G$5),"",IF(AE31="","",AE31*$G$3+$M$3))</f>
        <v>125000</v>
      </c>
    </row>
    <row r="32" spans="1:33" ht="14.7" thickBot="1" x14ac:dyDescent="0.6">
      <c r="A32" s="158">
        <v>0.5</v>
      </c>
      <c r="B32" s="158"/>
      <c r="C32" s="158"/>
      <c r="D32" s="158"/>
      <c r="E32" s="36" t="s">
        <v>16</v>
      </c>
      <c r="F32" s="11" t="s">
        <v>20</v>
      </c>
      <c r="G32" s="158">
        <f>M18</f>
        <v>12.5</v>
      </c>
      <c r="H32" s="158"/>
      <c r="I32" s="158"/>
      <c r="J32" s="158"/>
      <c r="K32" s="52" t="s">
        <v>6</v>
      </c>
      <c r="L32" s="158">
        <f>P21-M5</f>
        <v>162500</v>
      </c>
      <c r="M32" s="158"/>
      <c r="N32" s="158"/>
      <c r="O32" s="158"/>
      <c r="P32" s="11" t="s">
        <v>23</v>
      </c>
      <c r="Q32" s="53" t="s">
        <v>4</v>
      </c>
      <c r="R32" s="159">
        <f>A32*(G32+L32)</f>
        <v>81256.25</v>
      </c>
      <c r="S32" s="159"/>
      <c r="T32" s="159"/>
      <c r="U32" s="159"/>
      <c r="V32" s="11"/>
      <c r="W32" s="11"/>
      <c r="X32" s="11"/>
      <c r="Y32" s="11"/>
      <c r="Z32" s="11"/>
      <c r="AA32" s="11"/>
      <c r="AB32" s="11"/>
      <c r="AC32" s="60">
        <f>IF($M$18&gt;($M$3-$M$5)/-($G$3-$G$5),($M$3-$M$5)/-($G$3-$G$5),M18)</f>
        <v>12.5</v>
      </c>
      <c r="AD32" s="61">
        <f>IF(AC32="","",AC32*$G$3+$M$3)</f>
        <v>62500</v>
      </c>
      <c r="AE32" s="60">
        <f>IFERROR(AE31,"")</f>
        <v>0</v>
      </c>
      <c r="AF32" s="61">
        <f>IF($M$18&gt;($M$3-$M$5)/-($G$3-$G$5),"",IF(AE32="","",$G$7*$M$18+$M$7))</f>
        <v>0</v>
      </c>
      <c r="AG32" s="61">
        <f>IF($M$18&gt;($M$3-$M$5)/-($G$3-$G$5),"",IF(AE32="","",$G$7*$M$18+$M$7))</f>
        <v>0</v>
      </c>
    </row>
    <row r="33" spans="1:33" ht="14.7" thickTop="1" x14ac:dyDescent="0.55000000000000004">
      <c r="A33" s="21"/>
      <c r="B33" s="2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60">
        <f>IF($M$18&gt;($M$3-$M$5)/-($G$3-$G$5),AC32+($M$18-($M$3-$M$5)/-($G$3-$G$5))/342,IFERROR(IF(AC32+((($M$3-$M$5)/($G$3-$G$5)*-1)-$M$18)/343&gt;($M$3-$M$5)/-($G$3-$G$5),MAX($AC$31:AC32),AC32+((($M$3-$M$5)/($G$3-$G$5)*-1))/343),MAX($AC$31:AC32)))</f>
        <v>12.550459744337296</v>
      </c>
      <c r="AD33" s="61">
        <f>IF(AC33="","",AC33*$G$5+$M$5)</f>
        <v>403.67795469835983</v>
      </c>
      <c r="AE33" s="60">
        <f>IF($M$18&gt;($M$3-$M$5)/-($G$3-$G$5),"",IFERROR(IF(AE32+(($M$3-$M$5)/($G$3-$G$5)*-1)/343&gt;$AC$24,MAX($AE$31:AE32),AE32+((($M$3-$M$5)/($G$3-$G$5)*-1))/343),MAX($AE$31:AE32)))</f>
        <v>5.0459744337295352E-2</v>
      </c>
      <c r="AF33" s="61">
        <f t="shared" ref="AF33" si="0">IF($M$18&gt;($M$3-$M$5)/-($G$3-$G$5),"",IF(AE33="","",AE33*$G$5+$M$5))</f>
        <v>-99596.32204530164</v>
      </c>
      <c r="AG33" s="61">
        <f t="shared" ref="AG33" si="1">IF($M$18&gt;($M$3-$M$5)/-($G$3-$G$5),"",IF(AE33="","",AE33*$G$3+$M$3))</f>
        <v>124747.70127831353</v>
      </c>
    </row>
    <row r="34" spans="1:33" x14ac:dyDescent="0.55000000000000004">
      <c r="A34" s="21"/>
      <c r="B34" s="11"/>
      <c r="C34" s="11"/>
      <c r="D34" s="11"/>
      <c r="E34" s="11"/>
      <c r="F34" s="11"/>
      <c r="G34" s="11"/>
      <c r="H34" s="11"/>
      <c r="I34" s="11"/>
      <c r="J34" s="21"/>
      <c r="K34" s="21"/>
      <c r="L34" s="21"/>
      <c r="M34" s="2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60">
        <f>IFERROR(AC33,"")</f>
        <v>12.550459744337296</v>
      </c>
      <c r="AD34" s="61">
        <f t="shared" ref="AD34" si="2">IF(AC34="","",AC34*$G$3+$M$3)</f>
        <v>62247.701278313521</v>
      </c>
      <c r="AE34" s="60">
        <f>IFERROR(AE33,"")</f>
        <v>5.0459744337295352E-2</v>
      </c>
      <c r="AF34" s="61">
        <f t="shared" ref="AF34" si="3">IF($M$18&gt;($M$3-$M$5)/-($G$3-$G$5),"",IF(AE34="","",$G$7*$M$18+$M$7))</f>
        <v>0</v>
      </c>
      <c r="AG34" s="61">
        <f t="shared" ref="AG34" si="4">IF($M$18&gt;($M$3-$M$5)/-($G$3-$G$5),"",IF(AE34="","",$G$7*$M$18+$M$7))</f>
        <v>0</v>
      </c>
    </row>
    <row r="35" spans="1:33" x14ac:dyDescent="0.55000000000000004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60">
        <f>IF($M$18&gt;($M$3-$M$5)/-($G$3-$G$5),AC34+($M$18-($M$3-$M$5)/-($G$3-$G$5))/342,IFERROR(IF(AC34+((($M$3-$M$5)/($G$3-$G$5)*-1)-$M$18)/343&gt;($M$3-$M$5)/-($G$3-$G$5),MAX($AC$31:AC34),AC34+((($M$3-$M$5)/($G$3-$G$5)*-1))/343),MAX($AC$31:AC34)))</f>
        <v>12.600919488674592</v>
      </c>
      <c r="AD35" s="61">
        <f t="shared" ref="AD35" si="5">IF(AC35="","",AC35*$G$5+$M$5)</f>
        <v>807.35590939673421</v>
      </c>
      <c r="AE35" s="60">
        <f>IF($M$18&gt;($M$3-$M$5)/-($G$3-$G$5),"",IFERROR(IF(AE34+(($M$3-$M$5)/($G$3-$G$5)*-1)/343&gt;$AC$24,MAX($AE$31:AE34),AE34+((($M$3-$M$5)/($G$3-$G$5)*-1))/343),MAX($AE$31:AE34)))</f>
        <v>0.1009194886745907</v>
      </c>
      <c r="AF35" s="61">
        <f t="shared" ref="AF35" si="6">IF($M$18&gt;($M$3-$M$5)/-($G$3-$G$5),"",IF(AE35="","",AE35*$G$5+$M$5))</f>
        <v>-99192.64409060328</v>
      </c>
      <c r="AG35" s="61">
        <f t="shared" ref="AG35" si="7">IF($M$18&gt;($M$3-$M$5)/-($G$3-$G$5),"",IF(AE35="","",AE35*$G$3+$M$3))</f>
        <v>124495.40255662704</v>
      </c>
    </row>
    <row r="36" spans="1:33" x14ac:dyDescent="0.55000000000000004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57"/>
      <c r="O36" s="21"/>
      <c r="P36" s="21"/>
      <c r="Q36" s="21"/>
      <c r="R36" s="21"/>
      <c r="S36" s="21"/>
      <c r="T36" s="21"/>
      <c r="U36" s="11"/>
      <c r="V36" s="11"/>
      <c r="W36" s="11"/>
      <c r="X36" s="11"/>
      <c r="Y36" s="11"/>
      <c r="Z36" s="11"/>
      <c r="AA36" s="11"/>
      <c r="AB36" s="11"/>
      <c r="AC36" s="60">
        <f t="shared" ref="AC36" si="8">IFERROR(AC35,"")</f>
        <v>12.600919488674592</v>
      </c>
      <c r="AD36" s="61">
        <f t="shared" ref="AD36" si="9">IF(AC36="","",AC36*$G$3+$M$3)</f>
        <v>61995.402556627043</v>
      </c>
      <c r="AE36" s="60">
        <f t="shared" ref="AE36" si="10">IFERROR(AE35,"")</f>
        <v>0.1009194886745907</v>
      </c>
      <c r="AF36" s="61">
        <f t="shared" ref="AF36" si="11">IF($M$18&gt;($M$3-$M$5)/-($G$3-$G$5),"",IF(AE36="","",$G$7*$M$18+$M$7))</f>
        <v>0</v>
      </c>
      <c r="AG36" s="61">
        <f t="shared" ref="AG36" si="12">IF($M$18&gt;($M$3-$M$5)/-($G$3-$G$5),"",IF(AE36="","",$G$7*$M$18+$M$7))</f>
        <v>0</v>
      </c>
    </row>
    <row r="37" spans="1:33" x14ac:dyDescent="0.55000000000000004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21"/>
      <c r="AC37" s="60">
        <f>IF($M$18&gt;($M$3-$M$5)/-($G$3-$G$5),AC36+($M$18-($M$3-$M$5)/-($G$3-$G$5))/342,IFERROR(IF(AC36+((($M$3-$M$5)/($G$3-$G$5)*-1)-$M$18)/343&gt;($M$3-$M$5)/-($G$3-$G$5),MAX($AC$31:AC36),AC36+((($M$3-$M$5)/($G$3-$G$5)*-1))/343),MAX($AC$31:AC36)))</f>
        <v>12.651379233011887</v>
      </c>
      <c r="AD37" s="61">
        <f t="shared" ref="AD37" si="13">IF(AC37="","",AC37*$G$5+$M$5)</f>
        <v>1211.033864095094</v>
      </c>
      <c r="AE37" s="60">
        <f>IF($M$18&gt;($M$3-$M$5)/-($G$3-$G$5),"",IFERROR(IF(AE36+(($M$3-$M$5)/($G$3-$G$5)*-1)/343&gt;$AC$24,MAX($AE$31:AE36),AE36+((($M$3-$M$5)/($G$3-$G$5)*-1))/343),MAX($AE$31:AE36)))</f>
        <v>0.15137923301188605</v>
      </c>
      <c r="AF37" s="61">
        <f t="shared" ref="AF37" si="14">IF($M$18&gt;($M$3-$M$5)/-($G$3-$G$5),"",IF(AE37="","",AE37*$G$5+$M$5))</f>
        <v>-98788.966135904906</v>
      </c>
      <c r="AG37" s="61">
        <f t="shared" ref="AG37" si="15">IF($M$18&gt;($M$3-$M$5)/-($G$3-$G$5),"",IF(AE37="","",AE37*$G$3+$M$3))</f>
        <v>124243.10383494057</v>
      </c>
    </row>
    <row r="38" spans="1:33" x14ac:dyDescent="0.55000000000000004">
      <c r="A38" s="11"/>
      <c r="B38" s="11"/>
      <c r="C38" s="11"/>
      <c r="D38" s="11"/>
      <c r="E38" s="11"/>
      <c r="F38" s="11"/>
      <c r="G38" s="11"/>
      <c r="H38" s="11"/>
      <c r="I38" s="11"/>
      <c r="J38" s="21"/>
      <c r="K38" s="21"/>
      <c r="L38" s="57"/>
      <c r="M38" s="57"/>
      <c r="N38" s="63"/>
      <c r="O38" s="57"/>
      <c r="P38" s="57"/>
      <c r="Q38" s="58"/>
      <c r="R38" s="57"/>
      <c r="S38" s="57"/>
      <c r="T38" s="11"/>
      <c r="U38" s="11"/>
      <c r="V38" s="11"/>
      <c r="W38" s="11"/>
      <c r="X38" s="11"/>
      <c r="Y38" s="11"/>
      <c r="Z38" s="11"/>
      <c r="AA38" s="11"/>
      <c r="AB38" s="11"/>
      <c r="AC38" s="60">
        <f t="shared" ref="AC38" si="16">IFERROR(AC37,"")</f>
        <v>12.651379233011887</v>
      </c>
      <c r="AD38" s="61">
        <f t="shared" ref="AD38" si="17">IF(AC38="","",AC38*$G$3+$M$3)</f>
        <v>61743.103834940564</v>
      </c>
      <c r="AE38" s="60">
        <f t="shared" ref="AE38" si="18">IFERROR(AE37,"")</f>
        <v>0.15137923301188605</v>
      </c>
      <c r="AF38" s="61">
        <f t="shared" ref="AF38" si="19">IF($M$18&gt;($M$3-$M$5)/-($G$3-$G$5),"",IF(AE38="","",$G$7*$M$18+$M$7))</f>
        <v>0</v>
      </c>
      <c r="AG38" s="61">
        <f t="shared" ref="AG38" si="20">IF($M$18&gt;($M$3-$M$5)/-($G$3-$G$5),"",IF(AE38="","",$G$7*$M$18+$M$7))</f>
        <v>0</v>
      </c>
    </row>
    <row r="39" spans="1:33" x14ac:dyDescent="0.55000000000000004">
      <c r="A39" s="11"/>
      <c r="B39" s="11"/>
      <c r="C39" s="11"/>
      <c r="D39" s="11"/>
      <c r="E39" s="11"/>
      <c r="F39" s="11"/>
      <c r="G39" s="11"/>
      <c r="H39" s="11"/>
      <c r="I39" s="11"/>
      <c r="J39" s="21"/>
      <c r="K39" s="21"/>
      <c r="L39" s="57"/>
      <c r="M39" s="57"/>
      <c r="N39" s="63"/>
      <c r="O39" s="57"/>
      <c r="P39" s="57"/>
      <c r="Q39" s="58"/>
      <c r="R39" s="57"/>
      <c r="S39" s="57"/>
      <c r="T39" s="11"/>
      <c r="U39" s="11"/>
      <c r="V39" s="11"/>
      <c r="W39" s="11"/>
      <c r="X39" s="11"/>
      <c r="Y39" s="11"/>
      <c r="Z39" s="11"/>
      <c r="AA39" s="11"/>
      <c r="AB39" s="11"/>
      <c r="AC39" s="60">
        <f>IF($M$18&gt;($M$3-$M$5)/-($G$3-$G$5),AC38+($M$18-($M$3-$M$5)/-($G$3-$G$5))/342,IFERROR(IF(AC38+((($M$3-$M$5)/($G$3-$G$5)*-1)-$M$18)/343&gt;($M$3-$M$5)/-($G$3-$G$5),MAX($AC$31:AC38),AC38+((($M$3-$M$5)/($G$3-$G$5)*-1))/343),MAX($AC$31:AC38)))</f>
        <v>12.701838977349183</v>
      </c>
      <c r="AD39" s="61">
        <f t="shared" ref="AD39" si="21">IF(AC39="","",AC39*$G$5+$M$5)</f>
        <v>1614.7118187934684</v>
      </c>
      <c r="AE39" s="60">
        <f>IF($M$18&gt;($M$3-$M$5)/-($G$3-$G$5),"",IFERROR(IF(AE38+(($M$3-$M$5)/($G$3-$G$5)*-1)/343&gt;$AC$24,MAX($AE$31:AE38),AE38+((($M$3-$M$5)/($G$3-$G$5)*-1))/343),MAX($AE$31:AE38)))</f>
        <v>0.20183897734918141</v>
      </c>
      <c r="AF39" s="61">
        <f t="shared" ref="AF39" si="22">IF($M$18&gt;($M$3-$M$5)/-($G$3-$G$5),"",IF(AE39="","",AE39*$G$5+$M$5))</f>
        <v>-98385.288181206546</v>
      </c>
      <c r="AG39" s="61">
        <f t="shared" ref="AG39" si="23">IF($M$18&gt;($M$3-$M$5)/-($G$3-$G$5),"",IF(AE39="","",AE39*$G$3+$M$3))</f>
        <v>123990.80511325409</v>
      </c>
    </row>
    <row r="40" spans="1:33" x14ac:dyDescent="0.55000000000000004">
      <c r="A40" s="11"/>
      <c r="B40" s="11"/>
      <c r="C40" s="11"/>
      <c r="D40" s="11"/>
      <c r="E40" s="11"/>
      <c r="F40" s="11"/>
      <c r="G40" s="11"/>
      <c r="H40" s="11"/>
      <c r="I40" s="11"/>
      <c r="J40" s="21"/>
      <c r="K40" s="21"/>
      <c r="L40" s="57"/>
      <c r="M40" s="57"/>
      <c r="N40" s="63"/>
      <c r="O40" s="57"/>
      <c r="P40" s="57"/>
      <c r="Q40" s="58"/>
      <c r="R40" s="57"/>
      <c r="S40" s="57"/>
      <c r="T40" s="11"/>
      <c r="U40" s="11"/>
      <c r="V40" s="11"/>
      <c r="W40" s="11"/>
      <c r="X40" s="11"/>
      <c r="Y40" s="11"/>
      <c r="Z40" s="11"/>
      <c r="AA40" s="11"/>
      <c r="AB40" s="11"/>
      <c r="AC40" s="60">
        <f t="shared" ref="AC40" si="24">IFERROR(AC39,"")</f>
        <v>12.701838977349183</v>
      </c>
      <c r="AD40" s="61">
        <f t="shared" ref="AD40" si="25">IF(AC40="","",AC40*$G$3+$M$3)</f>
        <v>61490.805113254086</v>
      </c>
      <c r="AE40" s="60">
        <f t="shared" ref="AE40" si="26">IFERROR(AE39,"")</f>
        <v>0.20183897734918141</v>
      </c>
      <c r="AF40" s="61">
        <f t="shared" ref="AF40" si="27">IF($M$18&gt;($M$3-$M$5)/-($G$3-$G$5),"",IF(AE40="","",$G$7*$M$18+$M$7))</f>
        <v>0</v>
      </c>
      <c r="AG40" s="61">
        <f t="shared" ref="AG40" si="28">IF($M$18&gt;($M$3-$M$5)/-($G$3-$G$5),"",IF(AE40="","",$G$7*$M$18+$M$7))</f>
        <v>0</v>
      </c>
    </row>
    <row r="41" spans="1:33" x14ac:dyDescent="0.55000000000000004">
      <c r="A41" s="11"/>
      <c r="B41" s="11"/>
      <c r="C41" s="11"/>
      <c r="D41" s="11"/>
      <c r="E41" s="11"/>
      <c r="F41" s="11"/>
      <c r="G41" s="11"/>
      <c r="H41" s="11"/>
      <c r="I41" s="11"/>
      <c r="J41" s="21"/>
      <c r="K41" s="21"/>
      <c r="L41" s="57"/>
      <c r="M41" s="57"/>
      <c r="N41" s="63"/>
      <c r="O41" s="57"/>
      <c r="P41" s="57"/>
      <c r="Q41" s="58"/>
      <c r="R41" s="57"/>
      <c r="S41" s="57"/>
      <c r="T41" s="11"/>
      <c r="U41" s="11"/>
      <c r="V41" s="11"/>
      <c r="W41" s="11"/>
      <c r="X41" s="11"/>
      <c r="Y41" s="11"/>
      <c r="Z41" s="11"/>
      <c r="AA41" s="11"/>
      <c r="AB41" s="11"/>
      <c r="AC41" s="60">
        <f>IF($M$18&gt;($M$3-$M$5)/-($G$3-$G$5),AC40+($M$18-($M$3-$M$5)/-($G$3-$G$5))/342,IFERROR(IF(AC40+((($M$3-$M$5)/($G$3-$G$5)*-1)-$M$18)/343&gt;($M$3-$M$5)/-($G$3-$G$5),MAX($AC$31:AC40),AC40+((($M$3-$M$5)/($G$3-$G$5)*-1))/343),MAX($AC$31:AC40)))</f>
        <v>12.752298721686479</v>
      </c>
      <c r="AD41" s="61">
        <f t="shared" ref="AD41" si="29">IF(AC41="","",AC41*$G$5+$M$5)</f>
        <v>2018.3897734918282</v>
      </c>
      <c r="AE41" s="60">
        <f>IF($M$18&gt;($M$3-$M$5)/-($G$3-$G$5),"",IFERROR(IF(AE40+(($M$3-$M$5)/($G$3-$G$5)*-1)/343&gt;$AC$24,MAX($AE$31:AE40),AE40+((($M$3-$M$5)/($G$3-$G$5)*-1))/343),MAX($AE$31:AE40)))</f>
        <v>0.25229872168647677</v>
      </c>
      <c r="AF41" s="61">
        <f t="shared" ref="AF41" si="30">IF($M$18&gt;($M$3-$M$5)/-($G$3-$G$5),"",IF(AE41="","",AE41*$G$5+$M$5))</f>
        <v>-97981.610226508186</v>
      </c>
      <c r="AG41" s="61">
        <f t="shared" ref="AG41" si="31">IF($M$18&gt;($M$3-$M$5)/-($G$3-$G$5),"",IF(AE41="","",AE41*$G$3+$M$3))</f>
        <v>123738.50639156761</v>
      </c>
    </row>
    <row r="42" spans="1:33" x14ac:dyDescent="0.55000000000000004">
      <c r="A42" s="11"/>
      <c r="B42" s="11"/>
      <c r="C42" s="11"/>
      <c r="D42" s="11"/>
      <c r="E42" s="11"/>
      <c r="F42" s="11"/>
      <c r="G42" s="11"/>
      <c r="H42" s="11"/>
      <c r="I42" s="11"/>
      <c r="J42" s="21"/>
      <c r="K42" s="21"/>
      <c r="L42" s="57"/>
      <c r="M42" s="57"/>
      <c r="N42" s="63"/>
      <c r="O42" s="57"/>
      <c r="P42" s="57"/>
      <c r="Q42" s="58"/>
      <c r="R42" s="57"/>
      <c r="S42" s="57"/>
      <c r="T42" s="11"/>
      <c r="U42" s="11"/>
      <c r="V42" s="11"/>
      <c r="W42" s="11"/>
      <c r="X42" s="11"/>
      <c r="Y42" s="11"/>
      <c r="Z42" s="11"/>
      <c r="AA42" s="11"/>
      <c r="AB42" s="11"/>
      <c r="AC42" s="60">
        <f t="shared" ref="AC42" si="32">IFERROR(AC41,"")</f>
        <v>12.752298721686479</v>
      </c>
      <c r="AD42" s="61">
        <f t="shared" ref="AD42" si="33">IF(AC42="","",AC42*$G$3+$M$3)</f>
        <v>61238.506391567607</v>
      </c>
      <c r="AE42" s="60">
        <f t="shared" ref="AE42" si="34">IFERROR(AE41,"")</f>
        <v>0.25229872168647677</v>
      </c>
      <c r="AF42" s="61">
        <f t="shared" ref="AF42" si="35">IF($M$18&gt;($M$3-$M$5)/-($G$3-$G$5),"",IF(AE42="","",$G$7*$M$18+$M$7))</f>
        <v>0</v>
      </c>
      <c r="AG42" s="61">
        <f t="shared" ref="AG42" si="36">IF($M$18&gt;($M$3-$M$5)/-($G$3-$G$5),"",IF(AE42="","",$G$7*$M$18+$M$7))</f>
        <v>0</v>
      </c>
    </row>
    <row r="43" spans="1:33" x14ac:dyDescent="0.55000000000000004">
      <c r="A43" s="11"/>
      <c r="B43" s="11"/>
      <c r="C43" s="11"/>
      <c r="D43" s="11"/>
      <c r="E43" s="11"/>
      <c r="F43" s="11"/>
      <c r="G43" s="11"/>
      <c r="H43" s="11"/>
      <c r="I43" s="11"/>
      <c r="J43" s="21"/>
      <c r="K43" s="21"/>
      <c r="L43" s="57"/>
      <c r="M43" s="57"/>
      <c r="N43" s="63"/>
      <c r="O43" s="57"/>
      <c r="P43" s="57"/>
      <c r="Q43" s="58"/>
      <c r="R43" s="57"/>
      <c r="S43" s="57"/>
      <c r="T43" s="11"/>
      <c r="U43" s="11"/>
      <c r="V43" s="11"/>
      <c r="W43" s="11"/>
      <c r="X43" s="11"/>
      <c r="Y43" s="11"/>
      <c r="Z43" s="11"/>
      <c r="AA43" s="11"/>
      <c r="AB43" s="11"/>
      <c r="AC43" s="60">
        <f>IF($M$18&gt;($M$3-$M$5)/-($G$3-$G$5),AC42+($M$18-($M$3-$M$5)/-($G$3-$G$5))/342,IFERROR(IF(AC42+((($M$3-$M$5)/($G$3-$G$5)*-1)-$M$18)/343&gt;($M$3-$M$5)/-($G$3-$G$5),MAX($AC$31:AC42),AC42+((($M$3-$M$5)/($G$3-$G$5)*-1))/343),MAX($AC$31:AC42)))</f>
        <v>12.802758466023775</v>
      </c>
      <c r="AD43" s="61">
        <f t="shared" ref="AD43" si="37">IF(AC43="","",AC43*$G$5+$M$5)</f>
        <v>2422.0677281902026</v>
      </c>
      <c r="AE43" s="60">
        <f>IF($M$18&gt;($M$3-$M$5)/-($G$3-$G$5),"",IFERROR(IF(AE42+(($M$3-$M$5)/($G$3-$G$5)*-1)/343&gt;$AC$24,MAX($AE$31:AE42),AE42+((($M$3-$M$5)/($G$3-$G$5)*-1))/343),MAX($AE$31:AE42)))</f>
        <v>0.3027584660237721</v>
      </c>
      <c r="AF43" s="61">
        <f t="shared" ref="AF43" si="38">IF($M$18&gt;($M$3-$M$5)/-($G$3-$G$5),"",IF(AE43="","",AE43*$G$5+$M$5))</f>
        <v>-97577.932271809826</v>
      </c>
      <c r="AG43" s="61">
        <f t="shared" ref="AG43" si="39">IF($M$18&gt;($M$3-$M$5)/-($G$3-$G$5),"",IF(AE43="","",AE43*$G$3+$M$3))</f>
        <v>123486.20766988114</v>
      </c>
    </row>
    <row r="44" spans="1:33" x14ac:dyDescent="0.55000000000000004">
      <c r="A44" s="11"/>
      <c r="B44" s="11"/>
      <c r="C44" s="11"/>
      <c r="D44" s="11"/>
      <c r="E44" s="11"/>
      <c r="F44" s="11"/>
      <c r="G44" s="11"/>
      <c r="H44" s="11"/>
      <c r="I44" s="11"/>
      <c r="J44" s="21"/>
      <c r="K44" s="21"/>
      <c r="L44" s="57"/>
      <c r="M44" s="57"/>
      <c r="N44" s="63"/>
      <c r="O44" s="57"/>
      <c r="P44" s="57"/>
      <c r="Q44" s="58"/>
      <c r="R44" s="57"/>
      <c r="S44" s="57"/>
      <c r="T44" s="11"/>
      <c r="U44" s="11"/>
      <c r="V44" s="11"/>
      <c r="W44" s="11"/>
      <c r="X44" s="11"/>
      <c r="Y44" s="11"/>
      <c r="Z44" s="11"/>
      <c r="AA44" s="11"/>
      <c r="AB44" s="11"/>
      <c r="AC44" s="60">
        <f t="shared" ref="AC44" si="40">IFERROR(AC43,"")</f>
        <v>12.802758466023775</v>
      </c>
      <c r="AD44" s="61">
        <f t="shared" ref="AD44" si="41">IF(AC44="","",AC44*$G$3+$M$3)</f>
        <v>60986.207669881122</v>
      </c>
      <c r="AE44" s="60">
        <f t="shared" ref="AE44" si="42">IFERROR(AE43,"")</f>
        <v>0.3027584660237721</v>
      </c>
      <c r="AF44" s="61">
        <f t="shared" ref="AF44" si="43">IF($M$18&gt;($M$3-$M$5)/-($G$3-$G$5),"",IF(AE44="","",$G$7*$M$18+$M$7))</f>
        <v>0</v>
      </c>
      <c r="AG44" s="61">
        <f t="shared" ref="AG44" si="44">IF($M$18&gt;($M$3-$M$5)/-($G$3-$G$5),"",IF(AE44="","",$G$7*$M$18+$M$7))</f>
        <v>0</v>
      </c>
    </row>
    <row r="45" spans="1:33" x14ac:dyDescent="0.55000000000000004">
      <c r="A45" s="11"/>
      <c r="B45" s="11"/>
      <c r="C45" s="11"/>
      <c r="D45" s="11"/>
      <c r="E45" s="11"/>
      <c r="F45" s="11"/>
      <c r="G45" s="11"/>
      <c r="H45" s="11"/>
      <c r="I45" s="11"/>
      <c r="J45" s="21"/>
      <c r="K45" s="21"/>
      <c r="L45" s="57"/>
      <c r="M45" s="57"/>
      <c r="N45" s="63"/>
      <c r="O45" s="57"/>
      <c r="P45" s="57"/>
      <c r="Q45" s="58"/>
      <c r="R45" s="57"/>
      <c r="S45" s="57"/>
      <c r="T45" s="11"/>
      <c r="U45" s="11"/>
      <c r="V45" s="11"/>
      <c r="W45" s="11"/>
      <c r="X45" s="11"/>
      <c r="Y45" s="11"/>
      <c r="Z45" s="11"/>
      <c r="AA45" s="11"/>
      <c r="AB45" s="11"/>
      <c r="AC45" s="60">
        <f>IF($M$18&gt;($M$3-$M$5)/-($G$3-$G$5),AC44+($M$18-($M$3-$M$5)/-($G$3-$G$5))/342,IFERROR(IF(AC44+((($M$3-$M$5)/($G$3-$G$5)*-1)-$M$18)/343&gt;($M$3-$M$5)/-($G$3-$G$5),MAX($AC$31:AC44),AC44+((($M$3-$M$5)/($G$3-$G$5)*-1))/343),MAX($AC$31:AC44)))</f>
        <v>12.853218210361071</v>
      </c>
      <c r="AD45" s="61">
        <f t="shared" ref="AD45" si="45">IF(AC45="","",AC45*$G$5+$M$5)</f>
        <v>2825.7456828885624</v>
      </c>
      <c r="AE45" s="60">
        <f>IF($M$18&gt;($M$3-$M$5)/-($G$3-$G$5),"",IFERROR(IF(AE44+(($M$3-$M$5)/($G$3-$G$5)*-1)/343&gt;$AC$24,MAX($AE$31:AE44),AE44+((($M$3-$M$5)/($G$3-$G$5)*-1))/343),MAX($AE$31:AE44)))</f>
        <v>0.35321821036106743</v>
      </c>
      <c r="AF45" s="61">
        <f t="shared" ref="AF45" si="46">IF($M$18&gt;($M$3-$M$5)/-($G$3-$G$5),"",IF(AE45="","",AE45*$G$5+$M$5))</f>
        <v>-97174.254317111467</v>
      </c>
      <c r="AG45" s="61">
        <f t="shared" ref="AG45" si="47">IF($M$18&gt;($M$3-$M$5)/-($G$3-$G$5),"",IF(AE45="","",AE45*$G$3+$M$3))</f>
        <v>123233.90894819466</v>
      </c>
    </row>
    <row r="46" spans="1:33" x14ac:dyDescent="0.55000000000000004">
      <c r="A46" s="11"/>
      <c r="B46" s="11"/>
      <c r="C46" s="11"/>
      <c r="D46" s="11"/>
      <c r="E46" s="11"/>
      <c r="F46" s="11"/>
      <c r="G46" s="11"/>
      <c r="H46" s="11"/>
      <c r="I46" s="11"/>
      <c r="J46" s="21"/>
      <c r="K46" s="21"/>
      <c r="L46" s="57"/>
      <c r="M46" s="57"/>
      <c r="N46" s="63"/>
      <c r="O46" s="57"/>
      <c r="P46" s="57"/>
      <c r="Q46" s="58"/>
      <c r="R46" s="57"/>
      <c r="S46" s="57"/>
      <c r="T46" s="11"/>
      <c r="U46" s="11"/>
      <c r="V46" s="11"/>
      <c r="W46" s="11"/>
      <c r="X46" s="11"/>
      <c r="Y46" s="11"/>
      <c r="Z46" s="11"/>
      <c r="AA46" s="11"/>
      <c r="AB46" s="11"/>
      <c r="AC46" s="60">
        <f t="shared" ref="AC46" si="48">IFERROR(AC45,"")</f>
        <v>12.853218210361071</v>
      </c>
      <c r="AD46" s="61">
        <f t="shared" ref="AD46" si="49">IF(AC46="","",AC46*$G$3+$M$3)</f>
        <v>60733.908948194643</v>
      </c>
      <c r="AE46" s="60">
        <f t="shared" ref="AE46" si="50">IFERROR(AE45,"")</f>
        <v>0.35321821036106743</v>
      </c>
      <c r="AF46" s="61">
        <f t="shared" ref="AF46" si="51">IF($M$18&gt;($M$3-$M$5)/-($G$3-$G$5),"",IF(AE46="","",$G$7*$M$18+$M$7))</f>
        <v>0</v>
      </c>
      <c r="AG46" s="61">
        <f t="shared" ref="AG46" si="52">IF($M$18&gt;($M$3-$M$5)/-($G$3-$G$5),"",IF(AE46="","",$G$7*$M$18+$M$7))</f>
        <v>0</v>
      </c>
    </row>
    <row r="47" spans="1:33" x14ac:dyDescent="0.55000000000000004">
      <c r="A47" s="11"/>
      <c r="B47" s="11"/>
      <c r="C47" s="11"/>
      <c r="D47" s="11"/>
      <c r="E47" s="11"/>
      <c r="F47" s="11"/>
      <c r="G47" s="11"/>
      <c r="H47" s="11"/>
      <c r="I47" s="11"/>
      <c r="J47" s="21"/>
      <c r="K47" s="21"/>
      <c r="L47" s="57"/>
      <c r="M47" s="57"/>
      <c r="N47" s="63"/>
      <c r="O47" s="57"/>
      <c r="P47" s="57"/>
      <c r="Q47" s="58"/>
      <c r="R47" s="57"/>
      <c r="S47" s="57"/>
      <c r="T47" s="11"/>
      <c r="U47" s="11"/>
      <c r="V47" s="11"/>
      <c r="W47" s="11"/>
      <c r="X47" s="11"/>
      <c r="Y47" s="11"/>
      <c r="Z47" s="11"/>
      <c r="AA47" s="11"/>
      <c r="AB47" s="11"/>
      <c r="AC47" s="60">
        <f>IF($M$18&gt;($M$3-$M$5)/-($G$3-$G$5),AC46+($M$18-($M$3-$M$5)/-($G$3-$G$5))/342,IFERROR(IF(AC46+((($M$3-$M$5)/($G$3-$G$5)*-1)-$M$18)/343&gt;($M$3-$M$5)/-($G$3-$G$5),MAX($AC$31:AC46),AC46+((($M$3-$M$5)/($G$3-$G$5)*-1))/343),MAX($AC$31:AC46)))</f>
        <v>12.903677954698367</v>
      </c>
      <c r="AD47" s="61">
        <f t="shared" ref="AD47" si="53">IF(AC47="","",AC47*$G$5+$M$5)</f>
        <v>3229.4236375869368</v>
      </c>
      <c r="AE47" s="60">
        <f>IF($M$18&gt;($M$3-$M$5)/-($G$3-$G$5),"",IFERROR(IF(AE46+(($M$3-$M$5)/($G$3-$G$5)*-1)/343&gt;$AC$24,MAX($AE$31:AE46),AE46+((($M$3-$M$5)/($G$3-$G$5)*-1))/343),MAX($AE$31:AE46)))</f>
        <v>0.40367795469836276</v>
      </c>
      <c r="AF47" s="61">
        <f t="shared" ref="AF47" si="54">IF($M$18&gt;($M$3-$M$5)/-($G$3-$G$5),"",IF(AE47="","",AE47*$G$5+$M$5))</f>
        <v>-96770.576362413092</v>
      </c>
      <c r="AG47" s="61">
        <f t="shared" ref="AG47" si="55">IF($M$18&gt;($M$3-$M$5)/-($G$3-$G$5),"",IF(AE47="","",AE47*$G$3+$M$3))</f>
        <v>122981.61022650819</v>
      </c>
    </row>
    <row r="48" spans="1:33" x14ac:dyDescent="0.55000000000000004">
      <c r="A48" s="11"/>
      <c r="B48" s="11"/>
      <c r="C48" s="11"/>
      <c r="D48" s="11"/>
      <c r="E48" s="11"/>
      <c r="F48" s="11"/>
      <c r="G48" s="11"/>
      <c r="H48" s="11"/>
      <c r="I48" s="11"/>
      <c r="J48" s="21"/>
      <c r="K48" s="21"/>
      <c r="L48" s="57"/>
      <c r="M48" s="57"/>
      <c r="N48" s="63"/>
      <c r="O48" s="57"/>
      <c r="P48" s="57"/>
      <c r="Q48" s="58"/>
      <c r="R48" s="57"/>
      <c r="S48" s="57"/>
      <c r="T48" s="11"/>
      <c r="U48" s="11"/>
      <c r="V48" s="11"/>
      <c r="W48" s="11"/>
      <c r="X48" s="11"/>
      <c r="Y48" s="11"/>
      <c r="Z48" s="11"/>
      <c r="AA48" s="11"/>
      <c r="AB48" s="11"/>
      <c r="AC48" s="60">
        <f t="shared" ref="AC48" si="56">IFERROR(AC47,"")</f>
        <v>12.903677954698367</v>
      </c>
      <c r="AD48" s="61">
        <f t="shared" ref="AD48" si="57">IF(AC48="","",AC48*$G$3+$M$3)</f>
        <v>60481.610226508164</v>
      </c>
      <c r="AE48" s="60">
        <f t="shared" ref="AE48" si="58">IFERROR(AE47,"")</f>
        <v>0.40367795469836276</v>
      </c>
      <c r="AF48" s="61">
        <f t="shared" ref="AF48" si="59">IF($M$18&gt;($M$3-$M$5)/-($G$3-$G$5),"",IF(AE48="","",$G$7*$M$18+$M$7))</f>
        <v>0</v>
      </c>
      <c r="AG48" s="61">
        <f t="shared" ref="AG48" si="60">IF($M$18&gt;($M$3-$M$5)/-($G$3-$G$5),"",IF(AE48="","",$G$7*$M$18+$M$7))</f>
        <v>0</v>
      </c>
    </row>
    <row r="49" spans="1:33" x14ac:dyDescent="0.55000000000000004">
      <c r="A49" s="11"/>
      <c r="B49" s="11"/>
      <c r="C49" s="11"/>
      <c r="D49" s="11"/>
      <c r="E49" s="11"/>
      <c r="F49" s="11"/>
      <c r="G49" s="11"/>
      <c r="H49" s="11"/>
      <c r="I49" s="11"/>
      <c r="J49" s="21"/>
      <c r="K49" s="21"/>
      <c r="L49" s="57"/>
      <c r="M49" s="57"/>
      <c r="N49" s="63"/>
      <c r="O49" s="57"/>
      <c r="P49" s="57"/>
      <c r="Q49" s="58"/>
      <c r="R49" s="57"/>
      <c r="S49" s="57"/>
      <c r="T49" s="11"/>
      <c r="U49" s="11"/>
      <c r="V49" s="11"/>
      <c r="W49" s="11"/>
      <c r="X49" s="11"/>
      <c r="Y49" s="11"/>
      <c r="Z49" s="11"/>
      <c r="AA49" s="11"/>
      <c r="AB49" s="11"/>
      <c r="AC49" s="60">
        <f>IF($M$18&gt;($M$3-$M$5)/-($G$3-$G$5),AC48+($M$18-($M$3-$M$5)/-($G$3-$G$5))/342,IFERROR(IF(AC48+((($M$3-$M$5)/($G$3-$G$5)*-1)-$M$18)/343&gt;($M$3-$M$5)/-($G$3-$G$5),MAX($AC$31:AC48),AC48+((($M$3-$M$5)/($G$3-$G$5)*-1))/343),MAX($AC$31:AC48)))</f>
        <v>12.954137699035662</v>
      </c>
      <c r="AD49" s="61">
        <f t="shared" ref="AD49" si="61">IF(AC49="","",AC49*$G$5+$M$5)</f>
        <v>3633.1015922852966</v>
      </c>
      <c r="AE49" s="60">
        <f>IF($M$18&gt;($M$3-$M$5)/-($G$3-$G$5),"",IFERROR(IF(AE48+(($M$3-$M$5)/($G$3-$G$5)*-1)/343&gt;$AC$24,MAX($AE$31:AE48),AE48+((($M$3-$M$5)/($G$3-$G$5)*-1))/343),MAX($AE$31:AE48)))</f>
        <v>0.45413769903565809</v>
      </c>
      <c r="AF49" s="61">
        <f t="shared" ref="AF49" si="62">IF($M$18&gt;($M$3-$M$5)/-($G$3-$G$5),"",IF(AE49="","",AE49*$G$5+$M$5))</f>
        <v>-96366.898407714732</v>
      </c>
      <c r="AG49" s="61">
        <f t="shared" ref="AG49" si="63">IF($M$18&gt;($M$3-$M$5)/-($G$3-$G$5),"",IF(AE49="","",AE49*$G$3+$M$3))</f>
        <v>122729.31150482172</v>
      </c>
    </row>
    <row r="50" spans="1:33" x14ac:dyDescent="0.55000000000000004">
      <c r="A50" s="11"/>
      <c r="B50" s="11"/>
      <c r="C50" s="11"/>
      <c r="D50" s="11"/>
      <c r="E50" s="11"/>
      <c r="F50" s="11"/>
      <c r="G50" s="11"/>
      <c r="H50" s="11"/>
      <c r="I50" s="11"/>
      <c r="J50" s="21"/>
      <c r="K50" s="21"/>
      <c r="L50" s="57"/>
      <c r="M50" s="57"/>
      <c r="N50" s="63"/>
      <c r="O50" s="57"/>
      <c r="P50" s="57"/>
      <c r="Q50" s="58"/>
      <c r="R50" s="57"/>
      <c r="S50" s="57"/>
      <c r="T50" s="11"/>
      <c r="U50" s="11"/>
      <c r="V50" s="11"/>
      <c r="W50" s="11"/>
      <c r="X50" s="11"/>
      <c r="Y50" s="11"/>
      <c r="Z50" s="11"/>
      <c r="AA50" s="11"/>
      <c r="AB50" s="11"/>
      <c r="AC50" s="60">
        <f t="shared" ref="AC50" si="64">IFERROR(AC49,"")</f>
        <v>12.954137699035662</v>
      </c>
      <c r="AD50" s="61">
        <f t="shared" ref="AD50" si="65">IF(AC50="","",AC50*$G$3+$M$3)</f>
        <v>60229.311504821686</v>
      </c>
      <c r="AE50" s="60">
        <f t="shared" ref="AE50" si="66">IFERROR(AE49,"")</f>
        <v>0.45413769903565809</v>
      </c>
      <c r="AF50" s="61">
        <f t="shared" ref="AF50" si="67">IF($M$18&gt;($M$3-$M$5)/-($G$3-$G$5),"",IF(AE50="","",$G$7*$M$18+$M$7))</f>
        <v>0</v>
      </c>
      <c r="AG50" s="61">
        <f t="shared" ref="AG50" si="68">IF($M$18&gt;($M$3-$M$5)/-($G$3-$G$5),"",IF(AE50="","",$G$7*$M$18+$M$7))</f>
        <v>0</v>
      </c>
    </row>
    <row r="51" spans="1:33" x14ac:dyDescent="0.55000000000000004">
      <c r="A51" s="11"/>
      <c r="B51" s="11"/>
      <c r="C51" s="11"/>
      <c r="D51" s="11"/>
      <c r="E51" s="11"/>
      <c r="F51" s="11"/>
      <c r="G51" s="11"/>
      <c r="H51" s="11"/>
      <c r="I51" s="11"/>
      <c r="J51" s="21"/>
      <c r="K51" s="21"/>
      <c r="L51" s="57"/>
      <c r="M51" s="57"/>
      <c r="N51" s="63"/>
      <c r="O51" s="57"/>
      <c r="P51" s="57"/>
      <c r="Q51" s="58"/>
      <c r="R51" s="57"/>
      <c r="S51" s="57"/>
      <c r="T51" s="11"/>
      <c r="U51" s="11"/>
      <c r="V51" s="11"/>
      <c r="W51" s="11"/>
      <c r="X51" s="11"/>
      <c r="Y51" s="11"/>
      <c r="Z51" s="11"/>
      <c r="AA51" s="11"/>
      <c r="AB51" s="11"/>
      <c r="AC51" s="60">
        <f>IF($M$18&gt;($M$3-$M$5)/-($G$3-$G$5),AC50+($M$18-($M$3-$M$5)/-($G$3-$G$5))/342,IFERROR(IF(AC50+((($M$3-$M$5)/($G$3-$G$5)*-1)-$M$18)/343&gt;($M$3-$M$5)/-($G$3-$G$5),MAX($AC$31:AC50),AC50+((($M$3-$M$5)/($G$3-$G$5)*-1))/343),MAX($AC$31:AC50)))</f>
        <v>13.004597443372958</v>
      </c>
      <c r="AD51" s="61">
        <f t="shared" ref="AD51" si="69">IF(AC51="","",AC51*$G$5+$M$5)</f>
        <v>4036.779546983671</v>
      </c>
      <c r="AE51" s="60">
        <f>IF($M$18&gt;($M$3-$M$5)/-($G$3-$G$5),"",IFERROR(IF(AE50+(($M$3-$M$5)/($G$3-$G$5)*-1)/343&gt;$AC$24,MAX($AE$31:AE50),AE50+((($M$3-$M$5)/($G$3-$G$5)*-1))/343),MAX($AE$31:AE50)))</f>
        <v>0.50459744337295342</v>
      </c>
      <c r="AF51" s="61">
        <f t="shared" ref="AF51" si="70">IF($M$18&gt;($M$3-$M$5)/-($G$3-$G$5),"",IF(AE51="","",AE51*$G$5+$M$5))</f>
        <v>-95963.220453016373</v>
      </c>
      <c r="AG51" s="61">
        <f t="shared" ref="AG51" si="71">IF($M$18&gt;($M$3-$M$5)/-($G$3-$G$5),"",IF(AE51="","",AE51*$G$3+$M$3))</f>
        <v>122477.01278313523</v>
      </c>
    </row>
    <row r="52" spans="1:33" x14ac:dyDescent="0.55000000000000004">
      <c r="A52" s="11"/>
      <c r="B52" s="11"/>
      <c r="C52" s="11"/>
      <c r="D52" s="11"/>
      <c r="E52" s="11"/>
      <c r="F52" s="11"/>
      <c r="G52" s="11"/>
      <c r="H52" s="11"/>
      <c r="I52" s="11"/>
      <c r="J52" s="21"/>
      <c r="K52" s="21"/>
      <c r="L52" s="57"/>
      <c r="M52" s="57"/>
      <c r="N52" s="63"/>
      <c r="O52" s="57"/>
      <c r="P52" s="57"/>
      <c r="Q52" s="58"/>
      <c r="R52" s="57"/>
      <c r="S52" s="57"/>
      <c r="T52" s="11"/>
      <c r="U52" s="11"/>
      <c r="V52" s="11"/>
      <c r="W52" s="11"/>
      <c r="X52" s="11"/>
      <c r="Y52" s="11"/>
      <c r="Z52" s="11"/>
      <c r="AA52" s="11"/>
      <c r="AB52" s="11"/>
      <c r="AC52" s="60">
        <f t="shared" ref="AC52" si="72">IFERROR(AC51,"")</f>
        <v>13.004597443372958</v>
      </c>
      <c r="AD52" s="61">
        <f t="shared" ref="AD52" si="73">IF(AC52="","",AC52*$G$3+$M$3)</f>
        <v>59977.012783135207</v>
      </c>
      <c r="AE52" s="60">
        <f t="shared" ref="AE52" si="74">IFERROR(AE51,"")</f>
        <v>0.50459744337295342</v>
      </c>
      <c r="AF52" s="61">
        <f t="shared" ref="AF52" si="75">IF($M$18&gt;($M$3-$M$5)/-($G$3-$G$5),"",IF(AE52="","",$G$7*$M$18+$M$7))</f>
        <v>0</v>
      </c>
      <c r="AG52" s="61">
        <f t="shared" ref="AG52" si="76">IF($M$18&gt;($M$3-$M$5)/-($G$3-$G$5),"",IF(AE52="","",$G$7*$M$18+$M$7))</f>
        <v>0</v>
      </c>
    </row>
    <row r="53" spans="1:33" x14ac:dyDescent="0.55000000000000004">
      <c r="A53" s="11"/>
      <c r="B53" s="11"/>
      <c r="C53" s="11"/>
      <c r="D53" s="11"/>
      <c r="E53" s="11"/>
      <c r="F53" s="11"/>
      <c r="G53" s="11"/>
      <c r="H53" s="11"/>
      <c r="I53" s="11"/>
      <c r="J53" s="21"/>
      <c r="K53" s="21"/>
      <c r="L53" s="57"/>
      <c r="M53" s="57"/>
      <c r="N53" s="63"/>
      <c r="O53" s="57"/>
      <c r="P53" s="57"/>
      <c r="Q53" s="58"/>
      <c r="R53" s="57"/>
      <c r="S53" s="57"/>
      <c r="T53" s="11"/>
      <c r="U53" s="11"/>
      <c r="V53" s="11"/>
      <c r="W53" s="11"/>
      <c r="X53" s="11"/>
      <c r="Y53" s="11"/>
      <c r="Z53" s="11"/>
      <c r="AA53" s="11"/>
      <c r="AB53" s="11"/>
      <c r="AC53" s="60">
        <f>IF($M$18&gt;($M$3-$M$5)/-($G$3-$G$5),AC52+($M$18-($M$3-$M$5)/-($G$3-$G$5))/342,IFERROR(IF(AC52+((($M$3-$M$5)/($G$3-$G$5)*-1)-$M$18)/343&gt;($M$3-$M$5)/-($G$3-$G$5),MAX($AC$31:AC52),AC52+((($M$3-$M$5)/($G$3-$G$5)*-1))/343),MAX($AC$31:AC52)))</f>
        <v>13.055057187710254</v>
      </c>
      <c r="AD53" s="61">
        <f t="shared" ref="AD53" si="77">IF(AC53="","",AC53*$G$5+$M$5)</f>
        <v>4440.4575016820309</v>
      </c>
      <c r="AE53" s="60">
        <f>IF($M$18&gt;($M$3-$M$5)/-($G$3-$G$5),"",IFERROR(IF(AE52+(($M$3-$M$5)/($G$3-$G$5)*-1)/343&gt;$AC$24,MAX($AE$31:AE52),AE52+((($M$3-$M$5)/($G$3-$G$5)*-1))/343),MAX($AE$31:AE52)))</f>
        <v>0.55505718771024881</v>
      </c>
      <c r="AF53" s="61">
        <f t="shared" ref="AF53" si="78">IF($M$18&gt;($M$3-$M$5)/-($G$3-$G$5),"",IF(AE53="","",AE53*$G$5+$M$5))</f>
        <v>-95559.542498318013</v>
      </c>
      <c r="AG53" s="61">
        <f t="shared" ref="AG53" si="79">IF($M$18&gt;($M$3-$M$5)/-($G$3-$G$5),"",IF(AE53="","",AE53*$G$3+$M$3))</f>
        <v>122224.71406144876</v>
      </c>
    </row>
    <row r="54" spans="1:33" x14ac:dyDescent="0.55000000000000004">
      <c r="A54" s="11"/>
      <c r="B54" s="11"/>
      <c r="C54" s="11"/>
      <c r="D54" s="11"/>
      <c r="E54" s="11"/>
      <c r="F54" s="11"/>
      <c r="G54" s="11"/>
      <c r="H54" s="11"/>
      <c r="I54" s="11"/>
      <c r="J54" s="21"/>
      <c r="K54" s="21"/>
      <c r="L54" s="57"/>
      <c r="M54" s="57"/>
      <c r="N54" s="63"/>
      <c r="O54" s="57"/>
      <c r="P54" s="57"/>
      <c r="Q54" s="58"/>
      <c r="R54" s="57"/>
      <c r="S54" s="57"/>
      <c r="T54" s="11"/>
      <c r="U54" s="11"/>
      <c r="V54" s="11"/>
      <c r="W54" s="11"/>
      <c r="X54" s="11"/>
      <c r="Y54" s="11"/>
      <c r="Z54" s="11"/>
      <c r="AA54" s="11"/>
      <c r="AB54" s="11"/>
      <c r="AC54" s="60">
        <f t="shared" ref="AC54" si="80">IFERROR(AC53,"")</f>
        <v>13.055057187710254</v>
      </c>
      <c r="AD54" s="61">
        <f t="shared" ref="AD54" si="81">IF(AC54="","",AC54*$G$3+$M$3)</f>
        <v>59724.714061448729</v>
      </c>
      <c r="AE54" s="60">
        <f t="shared" ref="AE54" si="82">IFERROR(AE53,"")</f>
        <v>0.55505718771024881</v>
      </c>
      <c r="AF54" s="61">
        <f t="shared" ref="AF54" si="83">IF($M$18&gt;($M$3-$M$5)/-($G$3-$G$5),"",IF(AE54="","",$G$7*$M$18+$M$7))</f>
        <v>0</v>
      </c>
      <c r="AG54" s="61">
        <f t="shared" ref="AG54" si="84">IF($M$18&gt;($M$3-$M$5)/-($G$3-$G$5),"",IF(AE54="","",$G$7*$M$18+$M$7))</f>
        <v>0</v>
      </c>
    </row>
    <row r="55" spans="1:33" x14ac:dyDescent="0.55000000000000004">
      <c r="A55" s="11"/>
      <c r="B55" s="11"/>
      <c r="C55" s="11"/>
      <c r="D55" s="11"/>
      <c r="E55" s="11"/>
      <c r="F55" s="11"/>
      <c r="G55" s="11"/>
      <c r="H55" s="11"/>
      <c r="I55" s="11"/>
      <c r="J55" s="21"/>
      <c r="K55" s="21"/>
      <c r="L55" s="57"/>
      <c r="M55" s="57"/>
      <c r="N55" s="63"/>
      <c r="O55" s="57"/>
      <c r="P55" s="57"/>
      <c r="Q55" s="58"/>
      <c r="R55" s="57"/>
      <c r="S55" s="57"/>
      <c r="T55" s="11"/>
      <c r="U55" s="11"/>
      <c r="V55" s="11"/>
      <c r="W55" s="11"/>
      <c r="X55" s="11"/>
      <c r="Y55" s="11"/>
      <c r="Z55" s="11"/>
      <c r="AA55" s="11"/>
      <c r="AB55" s="11"/>
      <c r="AC55" s="60">
        <f>IF($M$18&gt;($M$3-$M$5)/-($G$3-$G$5),AC54+($M$18-($M$3-$M$5)/-($G$3-$G$5))/342,IFERROR(IF(AC54+((($M$3-$M$5)/($G$3-$G$5)*-1)-$M$18)/343&gt;($M$3-$M$5)/-($G$3-$G$5),MAX($AC$31:AC54),AC54+((($M$3-$M$5)/($G$3-$G$5)*-1))/343),MAX($AC$31:AC54)))</f>
        <v>13.10551693204755</v>
      </c>
      <c r="AD55" s="61">
        <f t="shared" ref="AD55" si="85">IF(AC55="","",AC55*$G$5+$M$5)</f>
        <v>4844.1354563804052</v>
      </c>
      <c r="AE55" s="60">
        <f>IF($M$18&gt;($M$3-$M$5)/-($G$3-$G$5),"",IFERROR(IF(AE54+(($M$3-$M$5)/($G$3-$G$5)*-1)/343&gt;$AC$24,MAX($AE$31:AE54),AE54+((($M$3-$M$5)/($G$3-$G$5)*-1))/343),MAX($AE$31:AE54)))</f>
        <v>0.6055169320475442</v>
      </c>
      <c r="AF55" s="61">
        <f t="shared" ref="AF55" si="86">IF($M$18&gt;($M$3-$M$5)/-($G$3-$G$5),"",IF(AE55="","",AE55*$G$5+$M$5))</f>
        <v>-95155.864543619653</v>
      </c>
      <c r="AG55" s="61">
        <f t="shared" ref="AG55" si="87">IF($M$18&gt;($M$3-$M$5)/-($G$3-$G$5),"",IF(AE55="","",AE55*$G$3+$M$3))</f>
        <v>121972.41533976227</v>
      </c>
    </row>
    <row r="56" spans="1:33" x14ac:dyDescent="0.55000000000000004">
      <c r="A56" s="11"/>
      <c r="B56" s="11"/>
      <c r="C56" s="11"/>
      <c r="D56" s="11"/>
      <c r="E56" s="11"/>
      <c r="F56" s="11"/>
      <c r="G56" s="11"/>
      <c r="H56" s="11"/>
      <c r="I56" s="11"/>
      <c r="J56" s="21"/>
      <c r="K56" s="21"/>
      <c r="L56" s="57"/>
      <c r="M56" s="57"/>
      <c r="N56" s="63"/>
      <c r="O56" s="57"/>
      <c r="P56" s="57"/>
      <c r="Q56" s="58"/>
      <c r="R56" s="57"/>
      <c r="S56" s="57"/>
      <c r="T56" s="11"/>
      <c r="U56" s="11"/>
      <c r="V56" s="11"/>
      <c r="W56" s="11"/>
      <c r="X56" s="11"/>
      <c r="Y56" s="11"/>
      <c r="Z56" s="11"/>
      <c r="AA56" s="11"/>
      <c r="AB56" s="11"/>
      <c r="AC56" s="60">
        <f t="shared" ref="AC56" si="88">IFERROR(AC55,"")</f>
        <v>13.10551693204755</v>
      </c>
      <c r="AD56" s="61">
        <f t="shared" ref="AD56" si="89">IF(AC56="","",AC56*$G$3+$M$3)</f>
        <v>59472.41533976225</v>
      </c>
      <c r="AE56" s="60">
        <f t="shared" ref="AE56" si="90">IFERROR(AE55,"")</f>
        <v>0.6055169320475442</v>
      </c>
      <c r="AF56" s="61">
        <f t="shared" ref="AF56" si="91">IF($M$18&gt;($M$3-$M$5)/-($G$3-$G$5),"",IF(AE56="","",$G$7*$M$18+$M$7))</f>
        <v>0</v>
      </c>
      <c r="AG56" s="61">
        <f t="shared" ref="AG56" si="92">IF($M$18&gt;($M$3-$M$5)/-($G$3-$G$5),"",IF(AE56="","",$G$7*$M$18+$M$7))</f>
        <v>0</v>
      </c>
    </row>
    <row r="57" spans="1:33" x14ac:dyDescent="0.55000000000000004">
      <c r="A57" s="11"/>
      <c r="B57" s="11"/>
      <c r="C57" s="11"/>
      <c r="D57" s="11"/>
      <c r="E57" s="11"/>
      <c r="F57" s="11"/>
      <c r="G57" s="11"/>
      <c r="H57" s="11"/>
      <c r="I57" s="11"/>
      <c r="J57" s="21"/>
      <c r="K57" s="21"/>
      <c r="L57" s="57"/>
      <c r="M57" s="57"/>
      <c r="N57" s="63"/>
      <c r="O57" s="57"/>
      <c r="P57" s="57"/>
      <c r="Q57" s="58"/>
      <c r="R57" s="57"/>
      <c r="S57" s="57"/>
      <c r="T57" s="11"/>
      <c r="U57" s="11"/>
      <c r="V57" s="11"/>
      <c r="W57" s="11"/>
      <c r="X57" s="11"/>
      <c r="Y57" s="11"/>
      <c r="Z57" s="11"/>
      <c r="AA57" s="11"/>
      <c r="AB57" s="11"/>
      <c r="AC57" s="60">
        <f>IF($M$18&gt;($M$3-$M$5)/-($G$3-$G$5),AC56+($M$18-($M$3-$M$5)/-($G$3-$G$5))/342,IFERROR(IF(AC56+((($M$3-$M$5)/($G$3-$G$5)*-1)-$M$18)/343&gt;($M$3-$M$5)/-($G$3-$G$5),MAX($AC$31:AC56),AC56+((($M$3-$M$5)/($G$3-$G$5)*-1))/343),MAX($AC$31:AC56)))</f>
        <v>13.155976676384846</v>
      </c>
      <c r="AD57" s="61">
        <f t="shared" ref="AD57" si="93">IF(AC57="","",AC57*$G$5+$M$5)</f>
        <v>5247.8134110787651</v>
      </c>
      <c r="AE57" s="60">
        <f>IF($M$18&gt;($M$3-$M$5)/-($G$3-$G$5),"",IFERROR(IF(AE56+(($M$3-$M$5)/($G$3-$G$5)*-1)/343&gt;$AC$24,MAX($AE$31:AE56),AE56+((($M$3-$M$5)/($G$3-$G$5)*-1))/343),MAX($AE$31:AE56)))</f>
        <v>0.65597667638483959</v>
      </c>
      <c r="AF57" s="61">
        <f t="shared" ref="AF57" si="94">IF($M$18&gt;($M$3-$M$5)/-($G$3-$G$5),"",IF(AE57="","",AE57*$G$5+$M$5))</f>
        <v>-94752.186588921279</v>
      </c>
      <c r="AG57" s="61">
        <f t="shared" ref="AG57" si="95">IF($M$18&gt;($M$3-$M$5)/-($G$3-$G$5),"",IF(AE57="","",AE57*$G$3+$M$3))</f>
        <v>121720.1166180758</v>
      </c>
    </row>
    <row r="58" spans="1:33" x14ac:dyDescent="0.55000000000000004">
      <c r="A58" s="11"/>
      <c r="B58" s="11"/>
      <c r="C58" s="11"/>
      <c r="D58" s="11"/>
      <c r="E58" s="11"/>
      <c r="F58" s="11"/>
      <c r="G58" s="11"/>
      <c r="H58" s="11"/>
      <c r="I58" s="11"/>
      <c r="J58" s="21"/>
      <c r="K58" s="21"/>
      <c r="L58" s="57"/>
      <c r="M58" s="57"/>
      <c r="N58" s="63"/>
      <c r="O58" s="57"/>
      <c r="P58" s="57"/>
      <c r="Q58" s="58"/>
      <c r="R58" s="57"/>
      <c r="S58" s="57"/>
      <c r="T58" s="11"/>
      <c r="U58" s="11"/>
      <c r="V58" s="11"/>
      <c r="W58" s="11"/>
      <c r="X58" s="11"/>
      <c r="Y58" s="11"/>
      <c r="Z58" s="11"/>
      <c r="AA58" s="11"/>
      <c r="AB58" s="11"/>
      <c r="AC58" s="60">
        <f t="shared" ref="AC58" si="96">IFERROR(AC57,"")</f>
        <v>13.155976676384846</v>
      </c>
      <c r="AD58" s="61">
        <f t="shared" ref="AD58" si="97">IF(AC58="","",AC58*$G$3+$M$3)</f>
        <v>59220.116618075772</v>
      </c>
      <c r="AE58" s="60">
        <f t="shared" ref="AE58" si="98">IFERROR(AE57,"")</f>
        <v>0.65597667638483959</v>
      </c>
      <c r="AF58" s="61">
        <f t="shared" ref="AF58" si="99">IF($M$18&gt;($M$3-$M$5)/-($G$3-$G$5),"",IF(AE58="","",$G$7*$M$18+$M$7))</f>
        <v>0</v>
      </c>
      <c r="AG58" s="61">
        <f t="shared" ref="AG58" si="100">IF($M$18&gt;($M$3-$M$5)/-($G$3-$G$5),"",IF(AE58="","",$G$7*$M$18+$M$7))</f>
        <v>0</v>
      </c>
    </row>
    <row r="59" spans="1:33" x14ac:dyDescent="0.55000000000000004">
      <c r="A59" s="11"/>
      <c r="B59" s="11"/>
      <c r="C59" s="11"/>
      <c r="D59" s="11"/>
      <c r="E59" s="11"/>
      <c r="F59" s="11"/>
      <c r="G59" s="11"/>
      <c r="H59" s="11"/>
      <c r="I59" s="11"/>
      <c r="J59" s="21"/>
      <c r="K59" s="21"/>
      <c r="L59" s="57"/>
      <c r="M59" s="57"/>
      <c r="N59" s="63"/>
      <c r="O59" s="57"/>
      <c r="P59" s="57"/>
      <c r="Q59" s="58"/>
      <c r="R59" s="57"/>
      <c r="S59" s="57"/>
      <c r="T59" s="11"/>
      <c r="U59" s="11"/>
      <c r="V59" s="11"/>
      <c r="W59" s="11"/>
      <c r="X59" s="11"/>
      <c r="Y59" s="11"/>
      <c r="Z59" s="11"/>
      <c r="AA59" s="11"/>
      <c r="AB59" s="11"/>
      <c r="AC59" s="60">
        <f>IF($M$18&gt;($M$3-$M$5)/-($G$3-$G$5),AC58+($M$18-($M$3-$M$5)/-($G$3-$G$5))/342,IFERROR(IF(AC58+((($M$3-$M$5)/($G$3-$G$5)*-1)-$M$18)/343&gt;($M$3-$M$5)/-($G$3-$G$5),MAX($AC$31:AC58),AC58+((($M$3-$M$5)/($G$3-$G$5)*-1))/343),MAX($AC$31:AC58)))</f>
        <v>13.206436420722142</v>
      </c>
      <c r="AD59" s="61">
        <f t="shared" ref="AD59" si="101">IF(AC59="","",AC59*$G$5+$M$5)</f>
        <v>5651.4913657771394</v>
      </c>
      <c r="AE59" s="60">
        <f>IF($M$18&gt;($M$3-$M$5)/-($G$3-$G$5),"",IFERROR(IF(AE58+(($M$3-$M$5)/($G$3-$G$5)*-1)/343&gt;$AC$24,MAX($AE$31:AE58),AE58+((($M$3-$M$5)/($G$3-$G$5)*-1))/343),MAX($AE$31:AE58)))</f>
        <v>0.70643642072213497</v>
      </c>
      <c r="AF59" s="61">
        <f t="shared" ref="AF59" si="102">IF($M$18&gt;($M$3-$M$5)/-($G$3-$G$5),"",IF(AE59="","",AE59*$G$5+$M$5))</f>
        <v>-94348.508634222919</v>
      </c>
      <c r="AG59" s="61">
        <f t="shared" ref="AG59" si="103">IF($M$18&gt;($M$3-$M$5)/-($G$3-$G$5),"",IF(AE59="","",AE59*$G$3+$M$3))</f>
        <v>121467.81789638933</v>
      </c>
    </row>
    <row r="60" spans="1:33" x14ac:dyDescent="0.55000000000000004">
      <c r="A60" s="11"/>
      <c r="B60" s="11"/>
      <c r="C60" s="11"/>
      <c r="D60" s="11"/>
      <c r="E60" s="11"/>
      <c r="F60" s="11"/>
      <c r="G60" s="11"/>
      <c r="H60" s="11"/>
      <c r="I60" s="11"/>
      <c r="J60" s="21"/>
      <c r="K60" s="21"/>
      <c r="L60" s="57"/>
      <c r="M60" s="57"/>
      <c r="N60" s="63"/>
      <c r="O60" s="57"/>
      <c r="P60" s="57"/>
      <c r="Q60" s="58"/>
      <c r="R60" s="57"/>
      <c r="S60" s="57"/>
      <c r="T60" s="11"/>
      <c r="U60" s="11"/>
      <c r="V60" s="11"/>
      <c r="W60" s="11"/>
      <c r="X60" s="11"/>
      <c r="Y60" s="11"/>
      <c r="Z60" s="11"/>
      <c r="AA60" s="11"/>
      <c r="AB60" s="11"/>
      <c r="AC60" s="60">
        <f t="shared" ref="AC60" si="104">IFERROR(AC59,"")</f>
        <v>13.206436420722142</v>
      </c>
      <c r="AD60" s="61">
        <f t="shared" ref="AD60" si="105">IF(AC60="","",AC60*$G$3+$M$3)</f>
        <v>58967.817896389286</v>
      </c>
      <c r="AE60" s="60">
        <f t="shared" ref="AE60" si="106">IFERROR(AE59,"")</f>
        <v>0.70643642072213497</v>
      </c>
      <c r="AF60" s="61">
        <f t="shared" ref="AF60" si="107">IF($M$18&gt;($M$3-$M$5)/-($G$3-$G$5),"",IF(AE60="","",$G$7*$M$18+$M$7))</f>
        <v>0</v>
      </c>
      <c r="AG60" s="61">
        <f t="shared" ref="AG60" si="108">IF($M$18&gt;($M$3-$M$5)/-($G$3-$G$5),"",IF(AE60="","",$G$7*$M$18+$M$7))</f>
        <v>0</v>
      </c>
    </row>
    <row r="61" spans="1:33" x14ac:dyDescent="0.55000000000000004">
      <c r="A61" s="11"/>
      <c r="B61" s="11"/>
      <c r="C61" s="11"/>
      <c r="D61" s="11"/>
      <c r="E61" s="11"/>
      <c r="F61" s="11"/>
      <c r="G61" s="11"/>
      <c r="H61" s="11"/>
      <c r="I61" s="11"/>
      <c r="J61" s="21"/>
      <c r="K61" s="21"/>
      <c r="L61" s="57"/>
      <c r="M61" s="57"/>
      <c r="N61" s="63"/>
      <c r="O61" s="57"/>
      <c r="P61" s="57"/>
      <c r="Q61" s="58"/>
      <c r="R61" s="57"/>
      <c r="S61" s="57"/>
      <c r="T61" s="11"/>
      <c r="U61" s="11"/>
      <c r="V61" s="11"/>
      <c r="W61" s="11"/>
      <c r="X61" s="11"/>
      <c r="Y61" s="11"/>
      <c r="Z61" s="11"/>
      <c r="AA61" s="11"/>
      <c r="AB61" s="11"/>
      <c r="AC61" s="60">
        <f>IF($M$18&gt;($M$3-$M$5)/-($G$3-$G$5),AC60+($M$18-($M$3-$M$5)/-($G$3-$G$5))/342,IFERROR(IF(AC60+((($M$3-$M$5)/($G$3-$G$5)*-1)-$M$18)/343&gt;($M$3-$M$5)/-($G$3-$G$5),MAX($AC$31:AC60),AC60+((($M$3-$M$5)/($G$3-$G$5)*-1))/343),MAX($AC$31:AC60)))</f>
        <v>13.256896165059437</v>
      </c>
      <c r="AD61" s="61">
        <f t="shared" ref="AD61" si="109">IF(AC61="","",AC61*$G$5+$M$5)</f>
        <v>6055.1693204754993</v>
      </c>
      <c r="AE61" s="60">
        <f>IF($M$18&gt;($M$3-$M$5)/-($G$3-$G$5),"",IFERROR(IF(AE60+(($M$3-$M$5)/($G$3-$G$5)*-1)/343&gt;$AC$24,MAX($AE$31:AE60),AE60+((($M$3-$M$5)/($G$3-$G$5)*-1))/343),MAX($AE$31:AE60)))</f>
        <v>0.75689616505943036</v>
      </c>
      <c r="AF61" s="61">
        <f t="shared" ref="AF61" si="110">IF($M$18&gt;($M$3-$M$5)/-($G$3-$G$5),"",IF(AE61="","",AE61*$G$5+$M$5))</f>
        <v>-93944.830679524559</v>
      </c>
      <c r="AG61" s="61">
        <f t="shared" ref="AG61" si="111">IF($M$18&gt;($M$3-$M$5)/-($G$3-$G$5),"",IF(AE61="","",AE61*$G$3+$M$3))</f>
        <v>121215.51917470284</v>
      </c>
    </row>
    <row r="62" spans="1:33" x14ac:dyDescent="0.55000000000000004">
      <c r="A62" s="11"/>
      <c r="B62" s="11"/>
      <c r="C62" s="11"/>
      <c r="D62" s="11"/>
      <c r="E62" s="11"/>
      <c r="F62" s="11"/>
      <c r="G62" s="11"/>
      <c r="H62" s="11"/>
      <c r="I62" s="11"/>
      <c r="J62" s="21"/>
      <c r="K62" s="21"/>
      <c r="L62" s="57"/>
      <c r="M62" s="57"/>
      <c r="N62" s="63"/>
      <c r="O62" s="57"/>
      <c r="P62" s="57"/>
      <c r="Q62" s="58"/>
      <c r="R62" s="57"/>
      <c r="S62" s="57"/>
      <c r="T62" s="11"/>
      <c r="U62" s="11"/>
      <c r="V62" s="11"/>
      <c r="W62" s="11"/>
      <c r="X62" s="11"/>
      <c r="Y62" s="11"/>
      <c r="Z62" s="11"/>
      <c r="AA62" s="11"/>
      <c r="AB62" s="11"/>
      <c r="AC62" s="60">
        <f t="shared" ref="AC62" si="112">IFERROR(AC61,"")</f>
        <v>13.256896165059437</v>
      </c>
      <c r="AD62" s="61">
        <f t="shared" ref="AD62" si="113">IF(AC62="","",AC62*$G$3+$M$3)</f>
        <v>58715.519174702815</v>
      </c>
      <c r="AE62" s="60">
        <f t="shared" ref="AE62" si="114">IFERROR(AE61,"")</f>
        <v>0.75689616505943036</v>
      </c>
      <c r="AF62" s="61">
        <f t="shared" ref="AF62" si="115">IF($M$18&gt;($M$3-$M$5)/-($G$3-$G$5),"",IF(AE62="","",$G$7*$M$18+$M$7))</f>
        <v>0</v>
      </c>
      <c r="AG62" s="61">
        <f t="shared" ref="AG62" si="116">IF($M$18&gt;($M$3-$M$5)/-($G$3-$G$5),"",IF(AE62="","",$G$7*$M$18+$M$7))</f>
        <v>0</v>
      </c>
    </row>
    <row r="63" spans="1:33" x14ac:dyDescent="0.55000000000000004">
      <c r="A63" s="11"/>
      <c r="B63" s="11"/>
      <c r="C63" s="11"/>
      <c r="D63" s="11"/>
      <c r="E63" s="11"/>
      <c r="F63" s="11"/>
      <c r="G63" s="11"/>
      <c r="H63" s="11"/>
      <c r="I63" s="11"/>
      <c r="J63" s="21"/>
      <c r="K63" s="21"/>
      <c r="L63" s="57"/>
      <c r="M63" s="57"/>
      <c r="N63" s="63"/>
      <c r="O63" s="57"/>
      <c r="P63" s="57"/>
      <c r="Q63" s="58"/>
      <c r="R63" s="57"/>
      <c r="S63" s="57"/>
      <c r="T63" s="11"/>
      <c r="U63" s="11"/>
      <c r="V63" s="11"/>
      <c r="W63" s="11"/>
      <c r="X63" s="11"/>
      <c r="Y63" s="11"/>
      <c r="Z63" s="11"/>
      <c r="AA63" s="11"/>
      <c r="AB63" s="11"/>
      <c r="AC63" s="60">
        <f>IF($M$18&gt;($M$3-$M$5)/-($G$3-$G$5),AC62+($M$18-($M$3-$M$5)/-($G$3-$G$5))/342,IFERROR(IF(AC62+((($M$3-$M$5)/($G$3-$G$5)*-1)-$M$18)/343&gt;($M$3-$M$5)/-($G$3-$G$5),MAX($AC$31:AC62),AC62+((($M$3-$M$5)/($G$3-$G$5)*-1))/343),MAX($AC$31:AC62)))</f>
        <v>13.307355909396733</v>
      </c>
      <c r="AD63" s="61">
        <f t="shared" ref="AD63" si="117">IF(AC63="","",AC63*$G$5+$M$5)</f>
        <v>6458.8472751738736</v>
      </c>
      <c r="AE63" s="60">
        <f>IF($M$18&gt;($M$3-$M$5)/-($G$3-$G$5),"",IFERROR(IF(AE62+(($M$3-$M$5)/($G$3-$G$5)*-1)/343&gt;$AC$24,MAX($AE$31:AE62),AE62+((($M$3-$M$5)/($G$3-$G$5)*-1))/343),MAX($AE$31:AE62)))</f>
        <v>0.80735590939672575</v>
      </c>
      <c r="AF63" s="61">
        <f t="shared" ref="AF63" si="118">IF($M$18&gt;($M$3-$M$5)/-($G$3-$G$5),"",IF(AE63="","",AE63*$G$5+$M$5))</f>
        <v>-93541.152724826199</v>
      </c>
      <c r="AG63" s="61">
        <f t="shared" ref="AG63" si="119">IF($M$18&gt;($M$3-$M$5)/-($G$3-$G$5),"",IF(AE63="","",AE63*$G$3+$M$3))</f>
        <v>120963.22045301637</v>
      </c>
    </row>
    <row r="64" spans="1:33" x14ac:dyDescent="0.55000000000000004">
      <c r="A64" s="11"/>
      <c r="B64" s="11"/>
      <c r="C64" s="11"/>
      <c r="D64" s="11"/>
      <c r="E64" s="11"/>
      <c r="F64" s="11"/>
      <c r="G64" s="11"/>
      <c r="H64" s="11"/>
      <c r="I64" s="11"/>
      <c r="J64" s="21"/>
      <c r="K64" s="21"/>
      <c r="L64" s="57"/>
      <c r="M64" s="57"/>
      <c r="N64" s="63"/>
      <c r="O64" s="57"/>
      <c r="P64" s="57"/>
      <c r="Q64" s="58"/>
      <c r="R64" s="57"/>
      <c r="S64" s="57"/>
      <c r="T64" s="11"/>
      <c r="U64" s="11"/>
      <c r="V64" s="11"/>
      <c r="W64" s="11"/>
      <c r="X64" s="11"/>
      <c r="Y64" s="11"/>
      <c r="Z64" s="11"/>
      <c r="AA64" s="11"/>
      <c r="AB64" s="11"/>
      <c r="AC64" s="60">
        <f t="shared" ref="AC64" si="120">IFERROR(AC63,"")</f>
        <v>13.307355909396733</v>
      </c>
      <c r="AD64" s="61">
        <f t="shared" ref="AD64" si="121">IF(AC64="","",AC64*$G$3+$M$3)</f>
        <v>58463.220453016329</v>
      </c>
      <c r="AE64" s="60">
        <f t="shared" ref="AE64" si="122">IFERROR(AE63,"")</f>
        <v>0.80735590939672575</v>
      </c>
      <c r="AF64" s="61">
        <f t="shared" ref="AF64" si="123">IF($M$18&gt;($M$3-$M$5)/-($G$3-$G$5),"",IF(AE64="","",$G$7*$M$18+$M$7))</f>
        <v>0</v>
      </c>
      <c r="AG64" s="61">
        <f t="shared" ref="AG64" si="124">IF($M$18&gt;($M$3-$M$5)/-($G$3-$G$5),"",IF(AE64="","",$G$7*$M$18+$M$7))</f>
        <v>0</v>
      </c>
    </row>
    <row r="65" spans="1:33" x14ac:dyDescent="0.55000000000000004">
      <c r="A65" s="11"/>
      <c r="B65" s="11"/>
      <c r="C65" s="11"/>
      <c r="D65" s="11"/>
      <c r="E65" s="11"/>
      <c r="F65" s="11"/>
      <c r="G65" s="11"/>
      <c r="H65" s="11"/>
      <c r="I65" s="11"/>
      <c r="J65" s="21"/>
      <c r="K65" s="21"/>
      <c r="L65" s="57"/>
      <c r="M65" s="57"/>
      <c r="N65" s="63"/>
      <c r="O65" s="57"/>
      <c r="P65" s="57"/>
      <c r="Q65" s="58"/>
      <c r="R65" s="57"/>
      <c r="S65" s="57"/>
      <c r="T65" s="11"/>
      <c r="U65" s="11"/>
      <c r="V65" s="11"/>
      <c r="W65" s="11"/>
      <c r="X65" s="11"/>
      <c r="Y65" s="11"/>
      <c r="Z65" s="11"/>
      <c r="AA65" s="11"/>
      <c r="AB65" s="11"/>
      <c r="AC65" s="60">
        <f>IF($M$18&gt;($M$3-$M$5)/-($G$3-$G$5),AC64+($M$18-($M$3-$M$5)/-($G$3-$G$5))/342,IFERROR(IF(AC64+((($M$3-$M$5)/($G$3-$G$5)*-1)-$M$18)/343&gt;($M$3-$M$5)/-($G$3-$G$5),MAX($AC$31:AC64),AC64+((($M$3-$M$5)/($G$3-$G$5)*-1))/343),MAX($AC$31:AC64)))</f>
        <v>13.357815653734029</v>
      </c>
      <c r="AD65" s="61">
        <f t="shared" ref="AD65" si="125">IF(AC65="","",AC65*$G$5+$M$5)</f>
        <v>6862.5252298722335</v>
      </c>
      <c r="AE65" s="60">
        <f>IF($M$18&gt;($M$3-$M$5)/-($G$3-$G$5),"",IFERROR(IF(AE64+(($M$3-$M$5)/($G$3-$G$5)*-1)/343&gt;$AC$24,MAX($AE$31:AE64),AE64+((($M$3-$M$5)/($G$3-$G$5)*-1))/343),MAX($AE$31:AE64)))</f>
        <v>0.85781565373402113</v>
      </c>
      <c r="AF65" s="61">
        <f t="shared" ref="AF65" si="126">IF($M$18&gt;($M$3-$M$5)/-($G$3-$G$5),"",IF(AE65="","",AE65*$G$5+$M$5))</f>
        <v>-93137.474770127825</v>
      </c>
      <c r="AG65" s="61">
        <f t="shared" ref="AG65" si="127">IF($M$18&gt;($M$3-$M$5)/-($G$3-$G$5),"",IF(AE65="","",AE65*$G$3+$M$3))</f>
        <v>120710.9217313299</v>
      </c>
    </row>
    <row r="66" spans="1:33" x14ac:dyDescent="0.55000000000000004">
      <c r="A66" s="11"/>
      <c r="B66" s="11"/>
      <c r="C66" s="11"/>
      <c r="D66" s="11"/>
      <c r="E66" s="11"/>
      <c r="F66" s="11"/>
      <c r="G66" s="11"/>
      <c r="H66" s="11"/>
      <c r="I66" s="11"/>
      <c r="J66" s="21"/>
      <c r="K66" s="21"/>
      <c r="L66" s="57"/>
      <c r="M66" s="57"/>
      <c r="N66" s="63"/>
      <c r="O66" s="57"/>
      <c r="P66" s="57"/>
      <c r="Q66" s="58"/>
      <c r="R66" s="57"/>
      <c r="S66" s="57"/>
      <c r="T66" s="11"/>
      <c r="U66" s="11"/>
      <c r="V66" s="11"/>
      <c r="W66" s="11"/>
      <c r="X66" s="11"/>
      <c r="Y66" s="11"/>
      <c r="Z66" s="11"/>
      <c r="AA66" s="11"/>
      <c r="AB66" s="11"/>
      <c r="AC66" s="60">
        <f t="shared" ref="AC66" si="128">IFERROR(AC65,"")</f>
        <v>13.357815653734029</v>
      </c>
      <c r="AD66" s="61">
        <f t="shared" ref="AD66" si="129">IF(AC66="","",AC66*$G$3+$M$3)</f>
        <v>58210.921731329858</v>
      </c>
      <c r="AE66" s="60">
        <f t="shared" ref="AE66" si="130">IFERROR(AE65,"")</f>
        <v>0.85781565373402113</v>
      </c>
      <c r="AF66" s="61">
        <f t="shared" ref="AF66" si="131">IF($M$18&gt;($M$3-$M$5)/-($G$3-$G$5),"",IF(AE66="","",$G$7*$M$18+$M$7))</f>
        <v>0</v>
      </c>
      <c r="AG66" s="61">
        <f t="shared" ref="AG66" si="132">IF($M$18&gt;($M$3-$M$5)/-($G$3-$G$5),"",IF(AE66="","",$G$7*$M$18+$M$7))</f>
        <v>0</v>
      </c>
    </row>
    <row r="67" spans="1:33" x14ac:dyDescent="0.55000000000000004">
      <c r="A67" s="11"/>
      <c r="B67" s="11"/>
      <c r="C67" s="11"/>
      <c r="D67" s="11"/>
      <c r="E67" s="11"/>
      <c r="F67" s="11"/>
      <c r="G67" s="11"/>
      <c r="H67" s="11"/>
      <c r="I67" s="11"/>
      <c r="J67" s="21"/>
      <c r="K67" s="21"/>
      <c r="L67" s="57"/>
      <c r="M67" s="57"/>
      <c r="N67" s="63"/>
      <c r="O67" s="57"/>
      <c r="P67" s="57"/>
      <c r="Q67" s="58"/>
      <c r="R67" s="57"/>
      <c r="S67" s="57"/>
      <c r="T67" s="11"/>
      <c r="U67" s="11"/>
      <c r="V67" s="11"/>
      <c r="W67" s="11"/>
      <c r="X67" s="11"/>
      <c r="Y67" s="11"/>
      <c r="Z67" s="11"/>
      <c r="AA67" s="11"/>
      <c r="AB67" s="11"/>
      <c r="AC67" s="60">
        <f>IF($M$18&gt;($M$3-$M$5)/-($G$3-$G$5),AC66+($M$18-($M$3-$M$5)/-($G$3-$G$5))/342,IFERROR(IF(AC66+((($M$3-$M$5)/($G$3-$G$5)*-1)-$M$18)/343&gt;($M$3-$M$5)/-($G$3-$G$5),MAX($AC$31:AC66),AC66+((($M$3-$M$5)/($G$3-$G$5)*-1))/343),MAX($AC$31:AC66)))</f>
        <v>13.408275398071325</v>
      </c>
      <c r="AD67" s="61">
        <f t="shared" ref="AD67" si="133">IF(AC67="","",AC67*$G$5+$M$5)</f>
        <v>7266.2031845705933</v>
      </c>
      <c r="AE67" s="60">
        <f>IF($M$18&gt;($M$3-$M$5)/-($G$3-$G$5),"",IFERROR(IF(AE66+(($M$3-$M$5)/($G$3-$G$5)*-1)/343&gt;$AC$24,MAX($AE$31:AE66),AE66+((($M$3-$M$5)/($G$3-$G$5)*-1))/343),MAX($AE$31:AE66)))</f>
        <v>0.90827539807131652</v>
      </c>
      <c r="AF67" s="61">
        <f t="shared" ref="AF67" si="134">IF($M$18&gt;($M$3-$M$5)/-($G$3-$G$5),"",IF(AE67="","",AE67*$G$5+$M$5))</f>
        <v>-92733.796815429465</v>
      </c>
      <c r="AG67" s="61">
        <f t="shared" ref="AG67" si="135">IF($M$18&gt;($M$3-$M$5)/-($G$3-$G$5),"",IF(AE67="","",AE67*$G$3+$M$3))</f>
        <v>120458.62300964342</v>
      </c>
    </row>
    <row r="68" spans="1:33" x14ac:dyDescent="0.55000000000000004">
      <c r="A68" s="11"/>
      <c r="B68" s="11"/>
      <c r="C68" s="11"/>
      <c r="D68" s="11"/>
      <c r="E68" s="11"/>
      <c r="F68" s="11"/>
      <c r="G68" s="11"/>
      <c r="H68" s="11"/>
      <c r="I68" s="11"/>
      <c r="J68" s="21"/>
      <c r="K68" s="21"/>
      <c r="L68" s="57"/>
      <c r="M68" s="57"/>
      <c r="N68" s="63"/>
      <c r="O68" s="57"/>
      <c r="P68" s="57"/>
      <c r="Q68" s="58"/>
      <c r="R68" s="57"/>
      <c r="S68" s="57"/>
      <c r="T68" s="11"/>
      <c r="U68" s="11"/>
      <c r="V68" s="11"/>
      <c r="W68" s="11"/>
      <c r="X68" s="11"/>
      <c r="Y68" s="11"/>
      <c r="Z68" s="11"/>
      <c r="AA68" s="11"/>
      <c r="AB68" s="11"/>
      <c r="AC68" s="60">
        <f t="shared" ref="AC68" si="136">IFERROR(AC67,"")</f>
        <v>13.408275398071325</v>
      </c>
      <c r="AD68" s="61">
        <f t="shared" ref="AD68" si="137">IF(AC68="","",AC68*$G$3+$M$3)</f>
        <v>57958.623009643372</v>
      </c>
      <c r="AE68" s="60">
        <f t="shared" ref="AE68" si="138">IFERROR(AE67,"")</f>
        <v>0.90827539807131652</v>
      </c>
      <c r="AF68" s="61">
        <f t="shared" ref="AF68" si="139">IF($M$18&gt;($M$3-$M$5)/-($G$3-$G$5),"",IF(AE68="","",$G$7*$M$18+$M$7))</f>
        <v>0</v>
      </c>
      <c r="AG68" s="61">
        <f t="shared" ref="AG68" si="140">IF($M$18&gt;($M$3-$M$5)/-($G$3-$G$5),"",IF(AE68="","",$G$7*$M$18+$M$7))</f>
        <v>0</v>
      </c>
    </row>
    <row r="69" spans="1:33" x14ac:dyDescent="0.55000000000000004">
      <c r="A69" s="11"/>
      <c r="B69" s="11"/>
      <c r="C69" s="11"/>
      <c r="D69" s="11"/>
      <c r="E69" s="11"/>
      <c r="F69" s="11"/>
      <c r="G69" s="11"/>
      <c r="H69" s="11"/>
      <c r="I69" s="11"/>
      <c r="J69" s="21"/>
      <c r="K69" s="21"/>
      <c r="L69" s="57"/>
      <c r="M69" s="57"/>
      <c r="N69" s="63"/>
      <c r="O69" s="57"/>
      <c r="P69" s="57"/>
      <c r="Q69" s="58"/>
      <c r="R69" s="57"/>
      <c r="S69" s="57"/>
      <c r="T69" s="11"/>
      <c r="U69" s="11"/>
      <c r="V69" s="11"/>
      <c r="W69" s="11"/>
      <c r="X69" s="11"/>
      <c r="Y69" s="11"/>
      <c r="Z69" s="11"/>
      <c r="AA69" s="11"/>
      <c r="AB69" s="11"/>
      <c r="AC69" s="60">
        <f>IF($M$18&gt;($M$3-$M$5)/-($G$3-$G$5),AC68+($M$18-($M$3-$M$5)/-($G$3-$G$5))/342,IFERROR(IF(AC68+((($M$3-$M$5)/($G$3-$G$5)*-1)-$M$18)/343&gt;($M$3-$M$5)/-($G$3-$G$5),MAX($AC$31:AC68),AC68+((($M$3-$M$5)/($G$3-$G$5)*-1))/343),MAX($AC$31:AC68)))</f>
        <v>13.458735142408621</v>
      </c>
      <c r="AD69" s="61">
        <f t="shared" ref="AD69" si="141">IF(AC69="","",AC69*$G$5+$M$5)</f>
        <v>7669.8811392689677</v>
      </c>
      <c r="AE69" s="60">
        <f>IF($M$18&gt;($M$3-$M$5)/-($G$3-$G$5),"",IFERROR(IF(AE68+(($M$3-$M$5)/($G$3-$G$5)*-1)/343&gt;$AC$24,MAX($AE$31:AE68),AE68+((($M$3-$M$5)/($G$3-$G$5)*-1))/343),MAX($AE$31:AE68)))</f>
        <v>0.95873514240861191</v>
      </c>
      <c r="AF69" s="61">
        <f t="shared" ref="AF69" si="142">IF($M$18&gt;($M$3-$M$5)/-($G$3-$G$5),"",IF(AE69="","",AE69*$G$5+$M$5))</f>
        <v>-92330.118860731105</v>
      </c>
      <c r="AG69" s="61">
        <f t="shared" ref="AG69" si="143">IF($M$18&gt;($M$3-$M$5)/-($G$3-$G$5),"",IF(AE69="","",AE69*$G$3+$M$3))</f>
        <v>120206.32428795694</v>
      </c>
    </row>
    <row r="70" spans="1:33" x14ac:dyDescent="0.55000000000000004">
      <c r="A70" s="11"/>
      <c r="B70" s="11"/>
      <c r="C70" s="11"/>
      <c r="D70" s="11"/>
      <c r="E70" s="11"/>
      <c r="F70" s="11"/>
      <c r="G70" s="11"/>
      <c r="H70" s="11"/>
      <c r="I70" s="11"/>
      <c r="J70" s="21"/>
      <c r="K70" s="21"/>
      <c r="L70" s="57"/>
      <c r="M70" s="57"/>
      <c r="N70" s="63"/>
      <c r="O70" s="57"/>
      <c r="P70" s="57"/>
      <c r="Q70" s="58"/>
      <c r="R70" s="57"/>
      <c r="S70" s="57"/>
      <c r="T70" s="11"/>
      <c r="U70" s="11"/>
      <c r="V70" s="11"/>
      <c r="W70" s="11"/>
      <c r="X70" s="11"/>
      <c r="Y70" s="11"/>
      <c r="Z70" s="11"/>
      <c r="AA70" s="11"/>
      <c r="AB70" s="11"/>
      <c r="AC70" s="60">
        <f t="shared" ref="AC70" si="144">IFERROR(AC69,"")</f>
        <v>13.458735142408621</v>
      </c>
      <c r="AD70" s="61">
        <f t="shared" ref="AD70" si="145">IF(AC70="","",AC70*$G$3+$M$3)</f>
        <v>57706.324287956901</v>
      </c>
      <c r="AE70" s="60">
        <f t="shared" ref="AE70" si="146">IFERROR(AE69,"")</f>
        <v>0.95873514240861191</v>
      </c>
      <c r="AF70" s="61">
        <f t="shared" ref="AF70" si="147">IF($M$18&gt;($M$3-$M$5)/-($G$3-$G$5),"",IF(AE70="","",$G$7*$M$18+$M$7))</f>
        <v>0</v>
      </c>
      <c r="AG70" s="61">
        <f t="shared" ref="AG70" si="148">IF($M$18&gt;($M$3-$M$5)/-($G$3-$G$5),"",IF(AE70="","",$G$7*$M$18+$M$7))</f>
        <v>0</v>
      </c>
    </row>
    <row r="71" spans="1:33" x14ac:dyDescent="0.55000000000000004">
      <c r="A71" s="11"/>
      <c r="B71" s="11"/>
      <c r="C71" s="11"/>
      <c r="D71" s="11"/>
      <c r="E71" s="11"/>
      <c r="F71" s="11"/>
      <c r="G71" s="11"/>
      <c r="H71" s="11"/>
      <c r="I71" s="11"/>
      <c r="J71" s="21"/>
      <c r="K71" s="21"/>
      <c r="L71" s="57"/>
      <c r="M71" s="57"/>
      <c r="N71" s="63"/>
      <c r="O71" s="57"/>
      <c r="P71" s="57"/>
      <c r="Q71" s="58"/>
      <c r="R71" s="57"/>
      <c r="S71" s="57"/>
      <c r="T71" s="11"/>
      <c r="U71" s="11"/>
      <c r="V71" s="11"/>
      <c r="W71" s="11"/>
      <c r="X71" s="11"/>
      <c r="Y71" s="11"/>
      <c r="Z71" s="11"/>
      <c r="AA71" s="11"/>
      <c r="AB71" s="11"/>
      <c r="AC71" s="60">
        <f>IF($M$18&gt;($M$3-$M$5)/-($G$3-$G$5),AC70+($M$18-($M$3-$M$5)/-($G$3-$G$5))/342,IFERROR(IF(AC70+((($M$3-$M$5)/($G$3-$G$5)*-1)-$M$18)/343&gt;($M$3-$M$5)/-($G$3-$G$5),MAX($AC$31:AC70),AC70+((($M$3-$M$5)/($G$3-$G$5)*-1))/343),MAX($AC$31:AC70)))</f>
        <v>13.509194886745917</v>
      </c>
      <c r="AD71" s="61">
        <f t="shared" ref="AD71" si="149">IF(AC71="","",AC71*$G$5+$M$5)</f>
        <v>8073.5590939673275</v>
      </c>
      <c r="AE71" s="60">
        <f>IF($M$18&gt;($M$3-$M$5)/-($G$3-$G$5),"",IFERROR(IF(AE70+(($M$3-$M$5)/($G$3-$G$5)*-1)/343&gt;$AC$24,MAX($AE$31:AE70),AE70+((($M$3-$M$5)/($G$3-$G$5)*-1))/343),MAX($AE$31:AE70)))</f>
        <v>1.0091948867459073</v>
      </c>
      <c r="AF71" s="61">
        <f t="shared" ref="AF71" si="150">IF($M$18&gt;($M$3-$M$5)/-($G$3-$G$5),"",IF(AE71="","",AE71*$G$5+$M$5))</f>
        <v>-91926.440906032745</v>
      </c>
      <c r="AG71" s="61">
        <f t="shared" ref="AG71" si="151">IF($M$18&gt;($M$3-$M$5)/-($G$3-$G$5),"",IF(AE71="","",AE71*$G$3+$M$3))</f>
        <v>119954.02556627046</v>
      </c>
    </row>
    <row r="72" spans="1:33" x14ac:dyDescent="0.55000000000000004">
      <c r="A72" s="11"/>
      <c r="B72" s="11"/>
      <c r="C72" s="11"/>
      <c r="D72" s="11"/>
      <c r="E72" s="11"/>
      <c r="F72" s="11"/>
      <c r="G72" s="11"/>
      <c r="H72" s="11"/>
      <c r="I72" s="11"/>
      <c r="J72" s="21"/>
      <c r="K72" s="21"/>
      <c r="L72" s="57"/>
      <c r="M72" s="57"/>
      <c r="N72" s="63"/>
      <c r="O72" s="57"/>
      <c r="P72" s="57"/>
      <c r="Q72" s="58"/>
      <c r="R72" s="57"/>
      <c r="S72" s="57"/>
      <c r="T72" s="11"/>
      <c r="U72" s="11"/>
      <c r="V72" s="11"/>
      <c r="W72" s="11"/>
      <c r="X72" s="11"/>
      <c r="Y72" s="11"/>
      <c r="Z72" s="11"/>
      <c r="AA72" s="11"/>
      <c r="AB72" s="11"/>
      <c r="AC72" s="60">
        <f t="shared" ref="AC72" si="152">IFERROR(AC71,"")</f>
        <v>13.509194886745917</v>
      </c>
      <c r="AD72" s="61">
        <f t="shared" ref="AD72" si="153">IF(AC72="","",AC72*$G$3+$M$3)</f>
        <v>57454.025566270415</v>
      </c>
      <c r="AE72" s="60">
        <f t="shared" ref="AE72" si="154">IFERROR(AE71,"")</f>
        <v>1.0091948867459073</v>
      </c>
      <c r="AF72" s="61">
        <f t="shared" ref="AF72" si="155">IF($M$18&gt;($M$3-$M$5)/-($G$3-$G$5),"",IF(AE72="","",$G$7*$M$18+$M$7))</f>
        <v>0</v>
      </c>
      <c r="AG72" s="61">
        <f t="shared" ref="AG72" si="156">IF($M$18&gt;($M$3-$M$5)/-($G$3-$G$5),"",IF(AE72="","",$G$7*$M$18+$M$7))</f>
        <v>0</v>
      </c>
    </row>
    <row r="73" spans="1:33" x14ac:dyDescent="0.55000000000000004">
      <c r="A73" s="11"/>
      <c r="B73" s="11"/>
      <c r="C73" s="11"/>
      <c r="D73" s="11"/>
      <c r="E73" s="11"/>
      <c r="F73" s="11"/>
      <c r="G73" s="11"/>
      <c r="H73" s="11"/>
      <c r="I73" s="11"/>
      <c r="J73" s="21"/>
      <c r="K73" s="21"/>
      <c r="L73" s="57"/>
      <c r="M73" s="57"/>
      <c r="N73" s="63"/>
      <c r="O73" s="57"/>
      <c r="P73" s="57"/>
      <c r="Q73" s="58"/>
      <c r="R73" s="57"/>
      <c r="S73" s="57"/>
      <c r="T73" s="11"/>
      <c r="U73" s="11"/>
      <c r="V73" s="11"/>
      <c r="W73" s="11"/>
      <c r="X73" s="11"/>
      <c r="Y73" s="11"/>
      <c r="Z73" s="11"/>
      <c r="AA73" s="11"/>
      <c r="AB73" s="11"/>
      <c r="AC73" s="60">
        <f>IF($M$18&gt;($M$3-$M$5)/-($G$3-$G$5),AC72+($M$18-($M$3-$M$5)/-($G$3-$G$5))/342,IFERROR(IF(AC72+((($M$3-$M$5)/($G$3-$G$5)*-1)-$M$18)/343&gt;($M$3-$M$5)/-($G$3-$G$5),MAX($AC$31:AC72),AC72+((($M$3-$M$5)/($G$3-$G$5)*-1))/343),MAX($AC$31:AC72)))</f>
        <v>13.559654631083212</v>
      </c>
      <c r="AD73" s="61">
        <f t="shared" ref="AD73" si="157">IF(AC73="","",AC73*$G$5+$M$5)</f>
        <v>8477.2370486657019</v>
      </c>
      <c r="AE73" s="60">
        <f>IF($M$18&gt;($M$3-$M$5)/-($G$3-$G$5),"",IFERROR(IF(AE72+(($M$3-$M$5)/($G$3-$G$5)*-1)/343&gt;$AC$24,MAX($AE$31:AE72),AE72+((($M$3-$M$5)/($G$3-$G$5)*-1))/343),MAX($AE$31:AE72)))</f>
        <v>1.0596546310832027</v>
      </c>
      <c r="AF73" s="61">
        <f t="shared" ref="AF73" si="158">IF($M$18&gt;($M$3-$M$5)/-($G$3-$G$5),"",IF(AE73="","",AE73*$G$5+$M$5))</f>
        <v>-91522.762951334385</v>
      </c>
      <c r="AG73" s="61">
        <f t="shared" ref="AG73" si="159">IF($M$18&gt;($M$3-$M$5)/-($G$3-$G$5),"",IF(AE73="","",AE73*$G$3+$M$3))</f>
        <v>119701.72684458399</v>
      </c>
    </row>
    <row r="74" spans="1:33" x14ac:dyDescent="0.55000000000000004">
      <c r="A74" s="11"/>
      <c r="B74" s="11"/>
      <c r="C74" s="11"/>
      <c r="D74" s="11"/>
      <c r="E74" s="11"/>
      <c r="F74" s="11"/>
      <c r="G74" s="11"/>
      <c r="H74" s="11"/>
      <c r="I74" s="11"/>
      <c r="J74" s="21"/>
      <c r="K74" s="21"/>
      <c r="L74" s="57"/>
      <c r="M74" s="57"/>
      <c r="N74" s="63"/>
      <c r="O74" s="57"/>
      <c r="P74" s="57"/>
      <c r="Q74" s="58"/>
      <c r="R74" s="57"/>
      <c r="S74" s="57"/>
      <c r="T74" s="11"/>
      <c r="U74" s="11"/>
      <c r="V74" s="11"/>
      <c r="W74" s="11"/>
      <c r="X74" s="11"/>
      <c r="Y74" s="11"/>
      <c r="Z74" s="11"/>
      <c r="AA74" s="11"/>
      <c r="AB74" s="11"/>
      <c r="AC74" s="60">
        <f t="shared" ref="AC74" si="160">IFERROR(AC73,"")</f>
        <v>13.559654631083212</v>
      </c>
      <c r="AD74" s="61">
        <f t="shared" ref="AD74" si="161">IF(AC74="","",AC74*$G$3+$M$3)</f>
        <v>57201.726844583944</v>
      </c>
      <c r="AE74" s="60">
        <f t="shared" ref="AE74" si="162">IFERROR(AE73,"")</f>
        <v>1.0596546310832027</v>
      </c>
      <c r="AF74" s="61">
        <f t="shared" ref="AF74" si="163">IF($M$18&gt;($M$3-$M$5)/-($G$3-$G$5),"",IF(AE74="","",$G$7*$M$18+$M$7))</f>
        <v>0</v>
      </c>
      <c r="AG74" s="61">
        <f t="shared" ref="AG74" si="164">IF($M$18&gt;($M$3-$M$5)/-($G$3-$G$5),"",IF(AE74="","",$G$7*$M$18+$M$7))</f>
        <v>0</v>
      </c>
    </row>
    <row r="75" spans="1:33" x14ac:dyDescent="0.55000000000000004">
      <c r="A75" s="11"/>
      <c r="B75" s="11"/>
      <c r="C75" s="11"/>
      <c r="D75" s="11"/>
      <c r="E75" s="11"/>
      <c r="F75" s="11"/>
      <c r="G75" s="11"/>
      <c r="H75" s="11"/>
      <c r="I75" s="11"/>
      <c r="J75" s="21"/>
      <c r="K75" s="21"/>
      <c r="L75" s="57"/>
      <c r="M75" s="57"/>
      <c r="N75" s="63"/>
      <c r="O75" s="57"/>
      <c r="P75" s="57"/>
      <c r="Q75" s="58"/>
      <c r="R75" s="57"/>
      <c r="S75" s="57"/>
      <c r="T75" s="11"/>
      <c r="U75" s="11"/>
      <c r="V75" s="11"/>
      <c r="W75" s="11"/>
      <c r="X75" s="11"/>
      <c r="Y75" s="11"/>
      <c r="Z75" s="11"/>
      <c r="AA75" s="11"/>
      <c r="AB75" s="11"/>
      <c r="AC75" s="60">
        <f>IF($M$18&gt;($M$3-$M$5)/-($G$3-$G$5),AC74+($M$18-($M$3-$M$5)/-($G$3-$G$5))/342,IFERROR(IF(AC74+((($M$3-$M$5)/($G$3-$G$5)*-1)-$M$18)/343&gt;($M$3-$M$5)/-($G$3-$G$5),MAX($AC$31:AC74),AC74+((($M$3-$M$5)/($G$3-$G$5)*-1))/343),MAX($AC$31:AC74)))</f>
        <v>13.610114375420508</v>
      </c>
      <c r="AD75" s="61">
        <f t="shared" ref="AD75" si="165">IF(AC75="","",AC75*$G$5+$M$5)</f>
        <v>8880.9150033640617</v>
      </c>
      <c r="AE75" s="60">
        <f>IF($M$18&gt;($M$3-$M$5)/-($G$3-$G$5),"",IFERROR(IF(AE74+(($M$3-$M$5)/($G$3-$G$5)*-1)/343&gt;$AC$24,MAX($AE$31:AE74),AE74+((($M$3-$M$5)/($G$3-$G$5)*-1))/343),MAX($AE$31:AE74)))</f>
        <v>1.1101143754204981</v>
      </c>
      <c r="AF75" s="61">
        <f t="shared" ref="AF75" si="166">IF($M$18&gt;($M$3-$M$5)/-($G$3-$G$5),"",IF(AE75="","",AE75*$G$5+$M$5))</f>
        <v>-91119.084996636011</v>
      </c>
      <c r="AG75" s="61">
        <f t="shared" ref="AG75" si="167">IF($M$18&gt;($M$3-$M$5)/-($G$3-$G$5),"",IF(AE75="","",AE75*$G$3+$M$3))</f>
        <v>119449.42812289752</v>
      </c>
    </row>
    <row r="76" spans="1:33" x14ac:dyDescent="0.55000000000000004">
      <c r="A76" s="11"/>
      <c r="B76" s="11"/>
      <c r="C76" s="11"/>
      <c r="D76" s="11"/>
      <c r="E76" s="11"/>
      <c r="F76" s="11"/>
      <c r="G76" s="11"/>
      <c r="H76" s="11"/>
      <c r="I76" s="11"/>
      <c r="J76" s="21"/>
      <c r="K76" s="21"/>
      <c r="L76" s="57"/>
      <c r="M76" s="57"/>
      <c r="N76" s="63"/>
      <c r="O76" s="57"/>
      <c r="P76" s="57"/>
      <c r="Q76" s="58"/>
      <c r="R76" s="57"/>
      <c r="S76" s="57"/>
      <c r="T76" s="11"/>
      <c r="U76" s="11"/>
      <c r="V76" s="11"/>
      <c r="W76" s="11"/>
      <c r="X76" s="11"/>
      <c r="Y76" s="11"/>
      <c r="Z76" s="11"/>
      <c r="AA76" s="11"/>
      <c r="AB76" s="11"/>
      <c r="AC76" s="60">
        <f t="shared" ref="AC76" si="168">IFERROR(AC75,"")</f>
        <v>13.610114375420508</v>
      </c>
      <c r="AD76" s="61">
        <f t="shared" ref="AD76" si="169">IF(AC76="","",AC76*$G$3+$M$3)</f>
        <v>56949.428122897458</v>
      </c>
      <c r="AE76" s="60">
        <f t="shared" ref="AE76" si="170">IFERROR(AE75,"")</f>
        <v>1.1101143754204981</v>
      </c>
      <c r="AF76" s="61">
        <f t="shared" ref="AF76" si="171">IF($M$18&gt;($M$3-$M$5)/-($G$3-$G$5),"",IF(AE76="","",$G$7*$M$18+$M$7))</f>
        <v>0</v>
      </c>
      <c r="AG76" s="61">
        <f t="shared" ref="AG76" si="172">IF($M$18&gt;($M$3-$M$5)/-($G$3-$G$5),"",IF(AE76="","",$G$7*$M$18+$M$7))</f>
        <v>0</v>
      </c>
    </row>
    <row r="77" spans="1:33" x14ac:dyDescent="0.55000000000000004">
      <c r="A77" s="11"/>
      <c r="B77" s="11"/>
      <c r="C77" s="11"/>
      <c r="D77" s="11"/>
      <c r="E77" s="11"/>
      <c r="F77" s="11"/>
      <c r="G77" s="11"/>
      <c r="H77" s="11"/>
      <c r="I77" s="11"/>
      <c r="J77" s="21"/>
      <c r="K77" s="21"/>
      <c r="L77" s="57"/>
      <c r="M77" s="57"/>
      <c r="N77" s="63"/>
      <c r="O77" s="57"/>
      <c r="P77" s="57"/>
      <c r="Q77" s="58"/>
      <c r="R77" s="57"/>
      <c r="S77" s="57"/>
      <c r="T77" s="11"/>
      <c r="U77" s="11"/>
      <c r="V77" s="11"/>
      <c r="W77" s="11"/>
      <c r="X77" s="11"/>
      <c r="Y77" s="11"/>
      <c r="Z77" s="11"/>
      <c r="AA77" s="11"/>
      <c r="AB77" s="11"/>
      <c r="AC77" s="60">
        <f>IF($M$18&gt;($M$3-$M$5)/-($G$3-$G$5),AC76+($M$18-($M$3-$M$5)/-($G$3-$G$5))/342,IFERROR(IF(AC76+((($M$3-$M$5)/($G$3-$G$5)*-1)-$M$18)/343&gt;($M$3-$M$5)/-($G$3-$G$5),MAX($AC$31:AC76),AC76+((($M$3-$M$5)/($G$3-$G$5)*-1))/343),MAX($AC$31:AC76)))</f>
        <v>13.660574119757804</v>
      </c>
      <c r="AD77" s="61">
        <f t="shared" ref="AD77" si="173">IF(AC77="","",AC77*$G$5+$M$5)</f>
        <v>9284.5929580624361</v>
      </c>
      <c r="AE77" s="60">
        <f>IF($M$18&gt;($M$3-$M$5)/-($G$3-$G$5),"",IFERROR(IF(AE76+(($M$3-$M$5)/($G$3-$G$5)*-1)/343&gt;$AC$24,MAX($AE$31:AE76),AE76+((($M$3-$M$5)/($G$3-$G$5)*-1))/343),MAX($AE$31:AE76)))</f>
        <v>1.1605741197577935</v>
      </c>
      <c r="AF77" s="61">
        <f t="shared" ref="AF77" si="174">IF($M$18&gt;($M$3-$M$5)/-($G$3-$G$5),"",IF(AE77="","",AE77*$G$5+$M$5))</f>
        <v>-90715.407041937651</v>
      </c>
      <c r="AG77" s="61">
        <f t="shared" ref="AG77" si="175">IF($M$18&gt;($M$3-$M$5)/-($G$3-$G$5),"",IF(AE77="","",AE77*$G$3+$M$3))</f>
        <v>119197.12940121103</v>
      </c>
    </row>
    <row r="78" spans="1:33" x14ac:dyDescent="0.55000000000000004">
      <c r="A78" s="11"/>
      <c r="B78" s="11"/>
      <c r="C78" s="11"/>
      <c r="D78" s="11"/>
      <c r="E78" s="11"/>
      <c r="F78" s="11"/>
      <c r="G78" s="11"/>
      <c r="H78" s="11"/>
      <c r="I78" s="11"/>
      <c r="J78" s="21"/>
      <c r="K78" s="21"/>
      <c r="L78" s="57"/>
      <c r="M78" s="57"/>
      <c r="N78" s="63"/>
      <c r="O78" s="57"/>
      <c r="P78" s="57"/>
      <c r="Q78" s="58"/>
      <c r="R78" s="57"/>
      <c r="S78" s="57"/>
      <c r="T78" s="11"/>
      <c r="U78" s="11"/>
      <c r="V78" s="11"/>
      <c r="W78" s="11"/>
      <c r="X78" s="11"/>
      <c r="Y78" s="11"/>
      <c r="Z78" s="11"/>
      <c r="AA78" s="11"/>
      <c r="AB78" s="11"/>
      <c r="AC78" s="60">
        <f t="shared" ref="AC78" si="176">IFERROR(AC77,"")</f>
        <v>13.660574119757804</v>
      </c>
      <c r="AD78" s="61">
        <f t="shared" ref="AD78" si="177">IF(AC78="","",AC78*$G$3+$M$3)</f>
        <v>56697.129401210987</v>
      </c>
      <c r="AE78" s="60">
        <f t="shared" ref="AE78" si="178">IFERROR(AE77,"")</f>
        <v>1.1605741197577935</v>
      </c>
      <c r="AF78" s="61">
        <f t="shared" ref="AF78" si="179">IF($M$18&gt;($M$3-$M$5)/-($G$3-$G$5),"",IF(AE78="","",$G$7*$M$18+$M$7))</f>
        <v>0</v>
      </c>
      <c r="AG78" s="61">
        <f t="shared" ref="AG78" si="180">IF($M$18&gt;($M$3-$M$5)/-($G$3-$G$5),"",IF(AE78="","",$G$7*$M$18+$M$7))</f>
        <v>0</v>
      </c>
    </row>
    <row r="79" spans="1:33" x14ac:dyDescent="0.55000000000000004">
      <c r="A79" s="11"/>
      <c r="B79" s="11"/>
      <c r="C79" s="11"/>
      <c r="D79" s="11"/>
      <c r="E79" s="11"/>
      <c r="F79" s="11"/>
      <c r="G79" s="11"/>
      <c r="H79" s="11"/>
      <c r="I79" s="11"/>
      <c r="J79" s="21"/>
      <c r="K79" s="21"/>
      <c r="L79" s="57"/>
      <c r="M79" s="57"/>
      <c r="N79" s="63"/>
      <c r="O79" s="57"/>
      <c r="P79" s="57"/>
      <c r="Q79" s="58"/>
      <c r="R79" s="57"/>
      <c r="S79" s="57"/>
      <c r="T79" s="11"/>
      <c r="U79" s="11"/>
      <c r="V79" s="11"/>
      <c r="W79" s="11"/>
      <c r="X79" s="11"/>
      <c r="Y79" s="11"/>
      <c r="Z79" s="11"/>
      <c r="AA79" s="11"/>
      <c r="AB79" s="11"/>
      <c r="AC79" s="60">
        <f>IF($M$18&gt;($M$3-$M$5)/-($G$3-$G$5),AC78+($M$18-($M$3-$M$5)/-($G$3-$G$5))/342,IFERROR(IF(AC78+((($M$3-$M$5)/($G$3-$G$5)*-1)-$M$18)/343&gt;($M$3-$M$5)/-($G$3-$G$5),MAX($AC$31:AC78),AC78+((($M$3-$M$5)/($G$3-$G$5)*-1))/343),MAX($AC$31:AC78)))</f>
        <v>13.7110338640951</v>
      </c>
      <c r="AD79" s="61">
        <f t="shared" ref="AD79" si="181">IF(AC79="","",AC79*$G$5+$M$5)</f>
        <v>9688.2709127607959</v>
      </c>
      <c r="AE79" s="60">
        <f>IF($M$18&gt;($M$3-$M$5)/-($G$3-$G$5),"",IFERROR(IF(AE78+(($M$3-$M$5)/($G$3-$G$5)*-1)/343&gt;$AC$24,MAX($AE$31:AE78),AE78+((($M$3-$M$5)/($G$3-$G$5)*-1))/343),MAX($AE$31:AE78)))</f>
        <v>1.2110338640950888</v>
      </c>
      <c r="AF79" s="61">
        <f t="shared" ref="AF79" si="182">IF($M$18&gt;($M$3-$M$5)/-($G$3-$G$5),"",IF(AE79="","",AE79*$G$5+$M$5))</f>
        <v>-90311.729087239291</v>
      </c>
      <c r="AG79" s="61">
        <f t="shared" ref="AG79" si="183">IF($M$18&gt;($M$3-$M$5)/-($G$3-$G$5),"",IF(AE79="","",AE79*$G$3+$M$3))</f>
        <v>118944.83067952456</v>
      </c>
    </row>
    <row r="80" spans="1:33" x14ac:dyDescent="0.55000000000000004">
      <c r="A80" s="11"/>
      <c r="B80" s="11"/>
      <c r="C80" s="11"/>
      <c r="D80" s="11"/>
      <c r="E80" s="11"/>
      <c r="F80" s="11"/>
      <c r="G80" s="11"/>
      <c r="H80" s="11"/>
      <c r="I80" s="11"/>
      <c r="J80" s="21"/>
      <c r="K80" s="21"/>
      <c r="L80" s="57"/>
      <c r="M80" s="57"/>
      <c r="N80" s="63"/>
      <c r="O80" s="57"/>
      <c r="P80" s="57"/>
      <c r="Q80" s="58"/>
      <c r="R80" s="57"/>
      <c r="S80" s="57"/>
      <c r="T80" s="11"/>
      <c r="U80" s="11"/>
      <c r="V80" s="11"/>
      <c r="W80" s="11"/>
      <c r="X80" s="11"/>
      <c r="Y80" s="11"/>
      <c r="Z80" s="11"/>
      <c r="AA80" s="11"/>
      <c r="AB80" s="11"/>
      <c r="AC80" s="60">
        <f t="shared" ref="AC80" si="184">IFERROR(AC79,"")</f>
        <v>13.7110338640951</v>
      </c>
      <c r="AD80" s="61">
        <f t="shared" ref="AD80" si="185">IF(AC80="","",AC80*$G$3+$M$3)</f>
        <v>56444.830679524501</v>
      </c>
      <c r="AE80" s="60">
        <f t="shared" ref="AE80" si="186">IFERROR(AE79,"")</f>
        <v>1.2110338640950888</v>
      </c>
      <c r="AF80" s="61">
        <f t="shared" ref="AF80" si="187">IF($M$18&gt;($M$3-$M$5)/-($G$3-$G$5),"",IF(AE80="","",$G$7*$M$18+$M$7))</f>
        <v>0</v>
      </c>
      <c r="AG80" s="61">
        <f t="shared" ref="AG80" si="188">IF($M$18&gt;($M$3-$M$5)/-($G$3-$G$5),"",IF(AE80="","",$G$7*$M$18+$M$7))</f>
        <v>0</v>
      </c>
    </row>
    <row r="81" spans="1:33" x14ac:dyDescent="0.55000000000000004">
      <c r="A81" s="11"/>
      <c r="B81" s="11"/>
      <c r="C81" s="11"/>
      <c r="D81" s="11"/>
      <c r="E81" s="11"/>
      <c r="F81" s="11"/>
      <c r="G81" s="11"/>
      <c r="H81" s="11"/>
      <c r="I81" s="11"/>
      <c r="J81" s="21"/>
      <c r="K81" s="21"/>
      <c r="L81" s="57"/>
      <c r="M81" s="57"/>
      <c r="N81" s="63"/>
      <c r="O81" s="57"/>
      <c r="P81" s="57"/>
      <c r="Q81" s="58"/>
      <c r="R81" s="57"/>
      <c r="S81" s="57"/>
      <c r="T81" s="11"/>
      <c r="U81" s="11"/>
      <c r="V81" s="11"/>
      <c r="W81" s="11"/>
      <c r="X81" s="11"/>
      <c r="Y81" s="11"/>
      <c r="Z81" s="11"/>
      <c r="AA81" s="11"/>
      <c r="AB81" s="11"/>
      <c r="AC81" s="60">
        <f>IF($M$18&gt;($M$3-$M$5)/-($G$3-$G$5),AC80+($M$18-($M$3-$M$5)/-($G$3-$G$5))/342,IFERROR(IF(AC80+((($M$3-$M$5)/($G$3-$G$5)*-1)-$M$18)/343&gt;($M$3-$M$5)/-($G$3-$G$5),MAX($AC$31:AC80),AC80+((($M$3-$M$5)/($G$3-$G$5)*-1))/343),MAX($AC$31:AC80)))</f>
        <v>13.761493608432396</v>
      </c>
      <c r="AD81" s="61">
        <f t="shared" ref="AD81" si="189">IF(AC81="","",AC81*$G$5+$M$5)</f>
        <v>10091.94886745917</v>
      </c>
      <c r="AE81" s="60">
        <f>IF($M$18&gt;($M$3-$M$5)/-($G$3-$G$5),"",IFERROR(IF(AE80+(($M$3-$M$5)/($G$3-$G$5)*-1)/343&gt;$AC$24,MAX($AE$31:AE80),AE80+((($M$3-$M$5)/($G$3-$G$5)*-1))/343),MAX($AE$31:AE80)))</f>
        <v>1.2614936084323842</v>
      </c>
      <c r="AF81" s="61">
        <f t="shared" ref="AF81" si="190">IF($M$18&gt;($M$3-$M$5)/-($G$3-$G$5),"",IF(AE81="","",AE81*$G$5+$M$5))</f>
        <v>-89908.051132540932</v>
      </c>
      <c r="AG81" s="61">
        <f t="shared" ref="AG81" si="191">IF($M$18&gt;($M$3-$M$5)/-($G$3-$G$5),"",IF(AE81="","",AE81*$G$3+$M$3))</f>
        <v>118692.53195783807</v>
      </c>
    </row>
    <row r="82" spans="1:33" x14ac:dyDescent="0.55000000000000004">
      <c r="A82" s="11"/>
      <c r="B82" s="11"/>
      <c r="C82" s="11"/>
      <c r="D82" s="11"/>
      <c r="E82" s="11"/>
      <c r="F82" s="11"/>
      <c r="G82" s="11"/>
      <c r="H82" s="11"/>
      <c r="I82" s="11"/>
      <c r="J82" s="21"/>
      <c r="K82" s="21"/>
      <c r="L82" s="57"/>
      <c r="M82" s="57"/>
      <c r="N82" s="63"/>
      <c r="O82" s="57"/>
      <c r="P82" s="57"/>
      <c r="Q82" s="58"/>
      <c r="R82" s="57"/>
      <c r="S82" s="57"/>
      <c r="T82" s="11"/>
      <c r="U82" s="11"/>
      <c r="V82" s="11"/>
      <c r="W82" s="11"/>
      <c r="X82" s="11"/>
      <c r="Y82" s="11"/>
      <c r="Z82" s="11"/>
      <c r="AA82" s="11"/>
      <c r="AB82" s="11"/>
      <c r="AC82" s="60">
        <f t="shared" ref="AC82" si="192">IFERROR(AC81,"")</f>
        <v>13.761493608432396</v>
      </c>
      <c r="AD82" s="61">
        <f t="shared" ref="AD82" si="193">IF(AC82="","",AC82*$G$3+$M$3)</f>
        <v>56192.531957838015</v>
      </c>
      <c r="AE82" s="60">
        <f t="shared" ref="AE82" si="194">IFERROR(AE81,"")</f>
        <v>1.2614936084323842</v>
      </c>
      <c r="AF82" s="61">
        <f t="shared" ref="AF82" si="195">IF($M$18&gt;($M$3-$M$5)/-($G$3-$G$5),"",IF(AE82="","",$G$7*$M$18+$M$7))</f>
        <v>0</v>
      </c>
      <c r="AG82" s="61">
        <f t="shared" ref="AG82" si="196">IF($M$18&gt;($M$3-$M$5)/-($G$3-$G$5),"",IF(AE82="","",$G$7*$M$18+$M$7))</f>
        <v>0</v>
      </c>
    </row>
    <row r="83" spans="1:33" x14ac:dyDescent="0.55000000000000004">
      <c r="A83" s="11"/>
      <c r="B83" s="11"/>
      <c r="C83" s="11"/>
      <c r="D83" s="11"/>
      <c r="E83" s="11"/>
      <c r="F83" s="11"/>
      <c r="G83" s="11"/>
      <c r="H83" s="11"/>
      <c r="I83" s="11"/>
      <c r="J83" s="21"/>
      <c r="K83" s="21"/>
      <c r="L83" s="57"/>
      <c r="M83" s="57"/>
      <c r="N83" s="63"/>
      <c r="O83" s="57"/>
      <c r="P83" s="57"/>
      <c r="Q83" s="58"/>
      <c r="R83" s="57"/>
      <c r="S83" s="57"/>
      <c r="T83" s="11"/>
      <c r="U83" s="11"/>
      <c r="V83" s="11"/>
      <c r="W83" s="11"/>
      <c r="X83" s="11"/>
      <c r="Y83" s="11"/>
      <c r="Z83" s="11"/>
      <c r="AA83" s="11"/>
      <c r="AB83" s="11"/>
      <c r="AC83" s="60">
        <f>IF($M$18&gt;($M$3-$M$5)/-($G$3-$G$5),AC82+($M$18-($M$3-$M$5)/-($G$3-$G$5))/342,IFERROR(IF(AC82+((($M$3-$M$5)/($G$3-$G$5)*-1)-$M$18)/343&gt;($M$3-$M$5)/-($G$3-$G$5),MAX($AC$31:AC82),AC82+((($M$3-$M$5)/($G$3-$G$5)*-1))/343),MAX($AC$31:AC82)))</f>
        <v>13.811953352769692</v>
      </c>
      <c r="AD83" s="61">
        <f t="shared" ref="AD83" si="197">IF(AC83="","",AC83*$G$5+$M$5)</f>
        <v>10495.62682215753</v>
      </c>
      <c r="AE83" s="60">
        <f>IF($M$18&gt;($M$3-$M$5)/-($G$3-$G$5),"",IFERROR(IF(AE82+(($M$3-$M$5)/($G$3-$G$5)*-1)/343&gt;$AC$24,MAX($AE$31:AE82),AE82+((($M$3-$M$5)/($G$3-$G$5)*-1))/343),MAX($AE$31:AE82)))</f>
        <v>1.3119533527696796</v>
      </c>
      <c r="AF83" s="61">
        <f t="shared" ref="AF83" si="198">IF($M$18&gt;($M$3-$M$5)/-($G$3-$G$5),"",IF(AE83="","",AE83*$G$5+$M$5))</f>
        <v>-89504.373177842557</v>
      </c>
      <c r="AG83" s="61">
        <f t="shared" ref="AG83" si="199">IF($M$18&gt;($M$3-$M$5)/-($G$3-$G$5),"",IF(AE83="","",AE83*$G$3+$M$3))</f>
        <v>118440.2332361516</v>
      </c>
    </row>
    <row r="84" spans="1:33" x14ac:dyDescent="0.55000000000000004">
      <c r="A84" s="11"/>
      <c r="B84" s="11"/>
      <c r="C84" s="11"/>
      <c r="D84" s="11"/>
      <c r="E84" s="11"/>
      <c r="F84" s="11"/>
      <c r="G84" s="11"/>
      <c r="H84" s="11"/>
      <c r="I84" s="11"/>
      <c r="J84" s="21"/>
      <c r="K84" s="21"/>
      <c r="L84" s="57"/>
      <c r="M84" s="57"/>
      <c r="N84" s="63"/>
      <c r="O84" s="57"/>
      <c r="P84" s="57"/>
      <c r="Q84" s="58"/>
      <c r="R84" s="57"/>
      <c r="S84" s="57"/>
      <c r="T84" s="11"/>
      <c r="U84" s="11"/>
      <c r="V84" s="11"/>
      <c r="W84" s="11"/>
      <c r="X84" s="11"/>
      <c r="Y84" s="11"/>
      <c r="Z84" s="11"/>
      <c r="AA84" s="11"/>
      <c r="AB84" s="11"/>
      <c r="AC84" s="60">
        <f t="shared" ref="AC84" si="200">IFERROR(AC83,"")</f>
        <v>13.811953352769692</v>
      </c>
      <c r="AD84" s="61">
        <f t="shared" ref="AD84" si="201">IF(AC84="","",AC84*$G$3+$M$3)</f>
        <v>55940.233236151544</v>
      </c>
      <c r="AE84" s="60">
        <f t="shared" ref="AE84" si="202">IFERROR(AE83,"")</f>
        <v>1.3119533527696796</v>
      </c>
      <c r="AF84" s="61">
        <f t="shared" ref="AF84" si="203">IF($M$18&gt;($M$3-$M$5)/-($G$3-$G$5),"",IF(AE84="","",$G$7*$M$18+$M$7))</f>
        <v>0</v>
      </c>
      <c r="AG84" s="61">
        <f t="shared" ref="AG84" si="204">IF($M$18&gt;($M$3-$M$5)/-($G$3-$G$5),"",IF(AE84="","",$G$7*$M$18+$M$7))</f>
        <v>0</v>
      </c>
    </row>
    <row r="85" spans="1:33" x14ac:dyDescent="0.55000000000000004">
      <c r="A85" s="11"/>
      <c r="B85" s="11"/>
      <c r="C85" s="11"/>
      <c r="D85" s="11"/>
      <c r="E85" s="11"/>
      <c r="F85" s="11"/>
      <c r="G85" s="11"/>
      <c r="H85" s="11"/>
      <c r="I85" s="11"/>
      <c r="J85" s="21"/>
      <c r="K85" s="21"/>
      <c r="L85" s="57"/>
      <c r="M85" s="57"/>
      <c r="N85" s="63"/>
      <c r="O85" s="57"/>
      <c r="P85" s="57"/>
      <c r="Q85" s="58"/>
      <c r="R85" s="57"/>
      <c r="S85" s="57"/>
      <c r="T85" s="11"/>
      <c r="U85" s="11"/>
      <c r="V85" s="11"/>
      <c r="W85" s="11"/>
      <c r="X85" s="11"/>
      <c r="Y85" s="11"/>
      <c r="Z85" s="11"/>
      <c r="AA85" s="11"/>
      <c r="AB85" s="11"/>
      <c r="AC85" s="60">
        <f>IF($M$18&gt;($M$3-$M$5)/-($G$3-$G$5),AC84+($M$18-($M$3-$M$5)/-($G$3-$G$5))/342,IFERROR(IF(AC84+((($M$3-$M$5)/($G$3-$G$5)*-1)-$M$18)/343&gt;($M$3-$M$5)/-($G$3-$G$5),MAX($AC$31:AC84),AC84+((($M$3-$M$5)/($G$3-$G$5)*-1))/343),MAX($AC$31:AC84)))</f>
        <v>13.862413097106987</v>
      </c>
      <c r="AD85" s="61">
        <f t="shared" ref="AD85" si="205">IF(AC85="","",AC85*$G$5+$M$5)</f>
        <v>10899.304776855904</v>
      </c>
      <c r="AE85" s="60">
        <f>IF($M$18&gt;($M$3-$M$5)/-($G$3-$G$5),"",IFERROR(IF(AE84+(($M$3-$M$5)/($G$3-$G$5)*-1)/343&gt;$AC$24,MAX($AE$31:AE84),AE84+((($M$3-$M$5)/($G$3-$G$5)*-1))/343),MAX($AE$31:AE84)))</f>
        <v>1.362413097106975</v>
      </c>
      <c r="AF85" s="61">
        <f t="shared" ref="AF85" si="206">IF($M$18&gt;($M$3-$M$5)/-($G$3-$G$5),"",IF(AE85="","",AE85*$G$5+$M$5))</f>
        <v>-89100.695223144197</v>
      </c>
      <c r="AG85" s="61">
        <f t="shared" ref="AG85" si="207">IF($M$18&gt;($M$3-$M$5)/-($G$3-$G$5),"",IF(AE85="","",AE85*$G$3+$M$3))</f>
        <v>118187.93451446513</v>
      </c>
    </row>
    <row r="86" spans="1:33" x14ac:dyDescent="0.55000000000000004">
      <c r="A86" s="11"/>
      <c r="B86" s="11"/>
      <c r="C86" s="11"/>
      <c r="D86" s="11"/>
      <c r="E86" s="11"/>
      <c r="F86" s="11"/>
      <c r="G86" s="11"/>
      <c r="H86" s="11"/>
      <c r="I86" s="11"/>
      <c r="J86" s="21"/>
      <c r="K86" s="21"/>
      <c r="L86" s="57"/>
      <c r="M86" s="57"/>
      <c r="N86" s="63"/>
      <c r="O86" s="57"/>
      <c r="P86" s="57"/>
      <c r="Q86" s="58"/>
      <c r="R86" s="57"/>
      <c r="S86" s="57"/>
      <c r="T86" s="11"/>
      <c r="U86" s="11"/>
      <c r="V86" s="11"/>
      <c r="W86" s="11"/>
      <c r="X86" s="11"/>
      <c r="Y86" s="11"/>
      <c r="Z86" s="11"/>
      <c r="AA86" s="11"/>
      <c r="AB86" s="11"/>
      <c r="AC86" s="60">
        <f t="shared" ref="AC86" si="208">IFERROR(AC85,"")</f>
        <v>13.862413097106987</v>
      </c>
      <c r="AD86" s="61">
        <f t="shared" ref="AD86" si="209">IF(AC86="","",AC86*$G$3+$M$3)</f>
        <v>55687.934514465058</v>
      </c>
      <c r="AE86" s="60">
        <f t="shared" ref="AE86" si="210">IFERROR(AE85,"")</f>
        <v>1.362413097106975</v>
      </c>
      <c r="AF86" s="61">
        <f t="shared" ref="AF86" si="211">IF($M$18&gt;($M$3-$M$5)/-($G$3-$G$5),"",IF(AE86="","",$G$7*$M$18+$M$7))</f>
        <v>0</v>
      </c>
      <c r="AG86" s="61">
        <f t="shared" ref="AG86" si="212">IF($M$18&gt;($M$3-$M$5)/-($G$3-$G$5),"",IF(AE86="","",$G$7*$M$18+$M$7))</f>
        <v>0</v>
      </c>
    </row>
    <row r="87" spans="1:33" x14ac:dyDescent="0.55000000000000004">
      <c r="A87" s="11"/>
      <c r="B87" s="11"/>
      <c r="C87" s="11"/>
      <c r="D87" s="11"/>
      <c r="E87" s="11"/>
      <c r="F87" s="11"/>
      <c r="G87" s="11"/>
      <c r="H87" s="11"/>
      <c r="I87" s="11"/>
      <c r="J87" s="21"/>
      <c r="K87" s="21"/>
      <c r="L87" s="57"/>
      <c r="M87" s="57"/>
      <c r="N87" s="63"/>
      <c r="O87" s="57"/>
      <c r="P87" s="57"/>
      <c r="Q87" s="58"/>
      <c r="R87" s="57"/>
      <c r="S87" s="57"/>
      <c r="T87" s="11"/>
      <c r="U87" s="11"/>
      <c r="V87" s="11"/>
      <c r="W87" s="11"/>
      <c r="X87" s="11"/>
      <c r="Y87" s="11"/>
      <c r="Z87" s="11"/>
      <c r="AA87" s="11"/>
      <c r="AB87" s="11"/>
      <c r="AC87" s="60">
        <f>IF($M$18&gt;($M$3-$M$5)/-($G$3-$G$5),AC86+($M$18-($M$3-$M$5)/-($G$3-$G$5))/342,IFERROR(IF(AC86+((($M$3-$M$5)/($G$3-$G$5)*-1)-$M$18)/343&gt;($M$3-$M$5)/-($G$3-$G$5),MAX($AC$31:AC86),AC86+((($M$3-$M$5)/($G$3-$G$5)*-1))/343),MAX($AC$31:AC86)))</f>
        <v>13.912872841444283</v>
      </c>
      <c r="AD87" s="61">
        <f t="shared" ref="AD87" si="213">IF(AC87="","",AC87*$G$5+$M$5)</f>
        <v>11302.982731554264</v>
      </c>
      <c r="AE87" s="60">
        <f>IF($M$18&gt;($M$3-$M$5)/-($G$3-$G$5),"",IFERROR(IF(AE86+(($M$3-$M$5)/($G$3-$G$5)*-1)/343&gt;$AC$24,MAX($AE$31:AE86),AE86+((($M$3-$M$5)/($G$3-$G$5)*-1))/343),MAX($AE$31:AE86)))</f>
        <v>1.4128728414442704</v>
      </c>
      <c r="AF87" s="61">
        <f t="shared" ref="AF87" si="214">IF($M$18&gt;($M$3-$M$5)/-($G$3-$G$5),"",IF(AE87="","",AE87*$G$5+$M$5))</f>
        <v>-88697.017268445838</v>
      </c>
      <c r="AG87" s="61">
        <f t="shared" ref="AG87" si="215">IF($M$18&gt;($M$3-$M$5)/-($G$3-$G$5),"",IF(AE87="","",AE87*$G$3+$M$3))</f>
        <v>117935.63579277864</v>
      </c>
    </row>
    <row r="88" spans="1:33" x14ac:dyDescent="0.55000000000000004">
      <c r="A88" s="11"/>
      <c r="B88" s="11"/>
      <c r="C88" s="11"/>
      <c r="D88" s="11"/>
      <c r="E88" s="11"/>
      <c r="F88" s="11"/>
      <c r="G88" s="11"/>
      <c r="H88" s="11"/>
      <c r="I88" s="11"/>
      <c r="J88" s="21"/>
      <c r="K88" s="21"/>
      <c r="L88" s="57"/>
      <c r="M88" s="57"/>
      <c r="N88" s="63"/>
      <c r="O88" s="57"/>
      <c r="P88" s="57"/>
      <c r="Q88" s="58"/>
      <c r="R88" s="57"/>
      <c r="S88" s="57"/>
      <c r="T88" s="11"/>
      <c r="U88" s="11"/>
      <c r="V88" s="11"/>
      <c r="W88" s="11"/>
      <c r="X88" s="11"/>
      <c r="Y88" s="11"/>
      <c r="Z88" s="11"/>
      <c r="AA88" s="11"/>
      <c r="AB88" s="11"/>
      <c r="AC88" s="60">
        <f t="shared" ref="AC88" si="216">IFERROR(AC87,"")</f>
        <v>13.912872841444283</v>
      </c>
      <c r="AD88" s="61">
        <f t="shared" ref="AD88" si="217">IF(AC88="","",AC88*$G$3+$M$3)</f>
        <v>55435.635792778587</v>
      </c>
      <c r="AE88" s="60">
        <f t="shared" ref="AE88" si="218">IFERROR(AE87,"")</f>
        <v>1.4128728414442704</v>
      </c>
      <c r="AF88" s="61">
        <f t="shared" ref="AF88" si="219">IF($M$18&gt;($M$3-$M$5)/-($G$3-$G$5),"",IF(AE88="","",$G$7*$M$18+$M$7))</f>
        <v>0</v>
      </c>
      <c r="AG88" s="61">
        <f t="shared" ref="AG88" si="220">IF($M$18&gt;($M$3-$M$5)/-($G$3-$G$5),"",IF(AE88="","",$G$7*$M$18+$M$7))</f>
        <v>0</v>
      </c>
    </row>
    <row r="89" spans="1:33" x14ac:dyDescent="0.55000000000000004">
      <c r="A89" s="11"/>
      <c r="B89" s="11"/>
      <c r="C89" s="11"/>
      <c r="D89" s="11"/>
      <c r="E89" s="11"/>
      <c r="F89" s="11"/>
      <c r="G89" s="11"/>
      <c r="H89" s="11"/>
      <c r="I89" s="11"/>
      <c r="J89" s="21"/>
      <c r="K89" s="21"/>
      <c r="L89" s="57"/>
      <c r="M89" s="57"/>
      <c r="N89" s="63"/>
      <c r="O89" s="57"/>
      <c r="P89" s="57"/>
      <c r="Q89" s="58"/>
      <c r="R89" s="57"/>
      <c r="S89" s="57"/>
      <c r="T89" s="11"/>
      <c r="U89" s="11"/>
      <c r="V89" s="11"/>
      <c r="W89" s="11"/>
      <c r="X89" s="11"/>
      <c r="Y89" s="11"/>
      <c r="Z89" s="11"/>
      <c r="AA89" s="11"/>
      <c r="AB89" s="11"/>
      <c r="AC89" s="60">
        <f>IF($M$18&gt;($M$3-$M$5)/-($G$3-$G$5),AC88+($M$18-($M$3-$M$5)/-($G$3-$G$5))/342,IFERROR(IF(AC88+((($M$3-$M$5)/($G$3-$G$5)*-1)-$M$18)/343&gt;($M$3-$M$5)/-($G$3-$G$5),MAX($AC$31:AC88),AC88+((($M$3-$M$5)/($G$3-$G$5)*-1))/343),MAX($AC$31:AC88)))</f>
        <v>13.963332585781579</v>
      </c>
      <c r="AD89" s="61">
        <f t="shared" ref="AD89" si="221">IF(AC89="","",AC89*$G$5+$M$5)</f>
        <v>11706.660686252639</v>
      </c>
      <c r="AE89" s="60">
        <f>IF($M$18&gt;($M$3-$M$5)/-($G$3-$G$5),"",IFERROR(IF(AE88+(($M$3-$M$5)/($G$3-$G$5)*-1)/343&gt;$AC$24,MAX($AE$31:AE88),AE88+((($M$3-$M$5)/($G$3-$G$5)*-1))/343),MAX($AE$31:AE88)))</f>
        <v>1.4633325857815658</v>
      </c>
      <c r="AF89" s="61">
        <f t="shared" ref="AF89" si="222">IF($M$18&gt;($M$3-$M$5)/-($G$3-$G$5),"",IF(AE89="","",AE89*$G$5+$M$5))</f>
        <v>-88293.339313747478</v>
      </c>
      <c r="AG89" s="61">
        <f t="shared" ref="AG89" si="223">IF($M$18&gt;($M$3-$M$5)/-($G$3-$G$5),"",IF(AE89="","",AE89*$G$3+$M$3))</f>
        <v>117683.33707109217</v>
      </c>
    </row>
    <row r="90" spans="1:33" x14ac:dyDescent="0.55000000000000004">
      <c r="A90" s="11"/>
      <c r="B90" s="11"/>
      <c r="C90" s="11"/>
      <c r="D90" s="11"/>
      <c r="E90" s="11"/>
      <c r="F90" s="11"/>
      <c r="G90" s="11"/>
      <c r="H90" s="11"/>
      <c r="I90" s="11"/>
      <c r="J90" s="21"/>
      <c r="K90" s="21"/>
      <c r="L90" s="57"/>
      <c r="M90" s="57"/>
      <c r="N90" s="63"/>
      <c r="O90" s="57"/>
      <c r="P90" s="57"/>
      <c r="Q90" s="58"/>
      <c r="R90" s="57"/>
      <c r="S90" s="57"/>
      <c r="T90" s="11"/>
      <c r="U90" s="11"/>
      <c r="V90" s="11"/>
      <c r="W90" s="11"/>
      <c r="X90" s="11"/>
      <c r="Y90" s="11"/>
      <c r="Z90" s="11"/>
      <c r="AA90" s="11"/>
      <c r="AB90" s="11"/>
      <c r="AC90" s="60">
        <f t="shared" ref="AC90" si="224">IFERROR(AC89,"")</f>
        <v>13.963332585781579</v>
      </c>
      <c r="AD90" s="61">
        <f t="shared" ref="AD90" si="225">IF(AC90="","",AC90*$G$3+$M$3)</f>
        <v>55183.337071092101</v>
      </c>
      <c r="AE90" s="60">
        <f t="shared" ref="AE90" si="226">IFERROR(AE89,"")</f>
        <v>1.4633325857815658</v>
      </c>
      <c r="AF90" s="61">
        <f t="shared" ref="AF90" si="227">IF($M$18&gt;($M$3-$M$5)/-($G$3-$G$5),"",IF(AE90="","",$G$7*$M$18+$M$7))</f>
        <v>0</v>
      </c>
      <c r="AG90" s="61">
        <f t="shared" ref="AG90" si="228">IF($M$18&gt;($M$3-$M$5)/-($G$3-$G$5),"",IF(AE90="","",$G$7*$M$18+$M$7))</f>
        <v>0</v>
      </c>
    </row>
    <row r="91" spans="1:33" x14ac:dyDescent="0.55000000000000004">
      <c r="A91" s="11"/>
      <c r="B91" s="11"/>
      <c r="C91" s="11"/>
      <c r="D91" s="11"/>
      <c r="E91" s="11"/>
      <c r="F91" s="11"/>
      <c r="G91" s="11"/>
      <c r="H91" s="11"/>
      <c r="I91" s="11"/>
      <c r="J91" s="21"/>
      <c r="K91" s="21"/>
      <c r="L91" s="57"/>
      <c r="M91" s="57"/>
      <c r="N91" s="63"/>
      <c r="O91" s="57"/>
      <c r="P91" s="57"/>
      <c r="Q91" s="58"/>
      <c r="R91" s="57"/>
      <c r="S91" s="57"/>
      <c r="T91" s="11"/>
      <c r="U91" s="11"/>
      <c r="V91" s="11"/>
      <c r="W91" s="11"/>
      <c r="X91" s="11"/>
      <c r="Y91" s="11"/>
      <c r="Z91" s="11"/>
      <c r="AA91" s="11"/>
      <c r="AB91" s="11"/>
      <c r="AC91" s="60">
        <f>IF($M$18&gt;($M$3-$M$5)/-($G$3-$G$5),AC90+($M$18-($M$3-$M$5)/-($G$3-$G$5))/342,IFERROR(IF(AC90+((($M$3-$M$5)/($G$3-$G$5)*-1)-$M$18)/343&gt;($M$3-$M$5)/-($G$3-$G$5),MAX($AC$31:AC90),AC90+((($M$3-$M$5)/($G$3-$G$5)*-1))/343),MAX($AC$31:AC90)))</f>
        <v>14.013792330118875</v>
      </c>
      <c r="AD91" s="61">
        <f t="shared" ref="AD91" si="229">IF(AC91="","",AC91*$G$5+$M$5)</f>
        <v>12110.338640950999</v>
      </c>
      <c r="AE91" s="60">
        <f>IF($M$18&gt;($M$3-$M$5)/-($G$3-$G$5),"",IFERROR(IF(AE90+(($M$3-$M$5)/($G$3-$G$5)*-1)/343&gt;$AC$24,MAX($AE$31:AE90),AE90+((($M$3-$M$5)/($G$3-$G$5)*-1))/343),MAX($AE$31:AE90)))</f>
        <v>1.5137923301188612</v>
      </c>
      <c r="AF91" s="61">
        <f t="shared" ref="AF91" si="230">IF($M$18&gt;($M$3-$M$5)/-($G$3-$G$5),"",IF(AE91="","",AE91*$G$5+$M$5))</f>
        <v>-87889.661359049118</v>
      </c>
      <c r="AG91" s="61">
        <f t="shared" ref="AG91" si="231">IF($M$18&gt;($M$3-$M$5)/-($G$3-$G$5),"",IF(AE91="","",AE91*$G$3+$M$3))</f>
        <v>117431.03834940569</v>
      </c>
    </row>
    <row r="92" spans="1:33" x14ac:dyDescent="0.55000000000000004">
      <c r="A92" s="11"/>
      <c r="B92" s="11"/>
      <c r="C92" s="11"/>
      <c r="D92" s="11"/>
      <c r="E92" s="11"/>
      <c r="F92" s="11"/>
      <c r="G92" s="11"/>
      <c r="H92" s="11"/>
      <c r="I92" s="11"/>
      <c r="J92" s="21"/>
      <c r="K92" s="21"/>
      <c r="L92" s="57"/>
      <c r="M92" s="57"/>
      <c r="N92" s="63"/>
      <c r="O92" s="57"/>
      <c r="P92" s="57"/>
      <c r="Q92" s="58"/>
      <c r="R92" s="57"/>
      <c r="S92" s="57"/>
      <c r="T92" s="11"/>
      <c r="U92" s="11"/>
      <c r="V92" s="11"/>
      <c r="W92" s="11"/>
      <c r="X92" s="11"/>
      <c r="Y92" s="11"/>
      <c r="Z92" s="11"/>
      <c r="AA92" s="11"/>
      <c r="AB92" s="11"/>
      <c r="AC92" s="60">
        <f t="shared" ref="AC92" si="232">IFERROR(AC91,"")</f>
        <v>14.013792330118875</v>
      </c>
      <c r="AD92" s="61">
        <f t="shared" ref="AD92" si="233">IF(AC92="","",AC92*$G$3+$M$3)</f>
        <v>54931.03834940563</v>
      </c>
      <c r="AE92" s="60">
        <f t="shared" ref="AE92" si="234">IFERROR(AE91,"")</f>
        <v>1.5137923301188612</v>
      </c>
      <c r="AF92" s="61">
        <f t="shared" ref="AF92" si="235">IF($M$18&gt;($M$3-$M$5)/-($G$3-$G$5),"",IF(AE92="","",$G$7*$M$18+$M$7))</f>
        <v>0</v>
      </c>
      <c r="AG92" s="61">
        <f t="shared" ref="AG92" si="236">IF($M$18&gt;($M$3-$M$5)/-($G$3-$G$5),"",IF(AE92="","",$G$7*$M$18+$M$7))</f>
        <v>0</v>
      </c>
    </row>
    <row r="93" spans="1:33" x14ac:dyDescent="0.55000000000000004">
      <c r="A93" s="11"/>
      <c r="B93" s="11"/>
      <c r="C93" s="11"/>
      <c r="D93" s="11"/>
      <c r="E93" s="11"/>
      <c r="F93" s="11"/>
      <c r="G93" s="11"/>
      <c r="H93" s="11"/>
      <c r="I93" s="11"/>
      <c r="J93" s="21"/>
      <c r="K93" s="21"/>
      <c r="L93" s="57"/>
      <c r="M93" s="57"/>
      <c r="N93" s="63"/>
      <c r="O93" s="57"/>
      <c r="P93" s="57"/>
      <c r="Q93" s="58"/>
      <c r="R93" s="57"/>
      <c r="S93" s="57"/>
      <c r="T93" s="11"/>
      <c r="U93" s="11"/>
      <c r="V93" s="11"/>
      <c r="W93" s="11"/>
      <c r="X93" s="11"/>
      <c r="Y93" s="11"/>
      <c r="Z93" s="11"/>
      <c r="AA93" s="11"/>
      <c r="AB93" s="11"/>
      <c r="AC93" s="60">
        <f>IF($M$18&gt;($M$3-$M$5)/-($G$3-$G$5),AC92+($M$18-($M$3-$M$5)/-($G$3-$G$5))/342,IFERROR(IF(AC92+((($M$3-$M$5)/($G$3-$G$5)*-1)-$M$18)/343&gt;($M$3-$M$5)/-($G$3-$G$5),MAX($AC$31:AC92),AC92+((($M$3-$M$5)/($G$3-$G$5)*-1))/343),MAX($AC$31:AC92)))</f>
        <v>14.064252074456171</v>
      </c>
      <c r="AD93" s="61">
        <f t="shared" ref="AD93" si="237">IF(AC93="","",AC93*$G$5+$M$5)</f>
        <v>12514.016595649373</v>
      </c>
      <c r="AE93" s="60">
        <f>IF($M$18&gt;($M$3-$M$5)/-($G$3-$G$5),"",IFERROR(IF(AE92+(($M$3-$M$5)/($G$3-$G$5)*-1)/343&gt;$AC$24,MAX($AE$31:AE92),AE92+((($M$3-$M$5)/($G$3-$G$5)*-1))/343),MAX($AE$31:AE92)))</f>
        <v>1.5642520744561565</v>
      </c>
      <c r="AF93" s="61">
        <f t="shared" ref="AF93" si="238">IF($M$18&gt;($M$3-$M$5)/-($G$3-$G$5),"",IF(AE93="","",AE93*$G$5+$M$5))</f>
        <v>-87485.983404350744</v>
      </c>
      <c r="AG93" s="61">
        <f t="shared" ref="AG93" si="239">IF($M$18&gt;($M$3-$M$5)/-($G$3-$G$5),"",IF(AE93="","",AE93*$G$3+$M$3))</f>
        <v>117178.73962771922</v>
      </c>
    </row>
    <row r="94" spans="1:33" x14ac:dyDescent="0.55000000000000004">
      <c r="A94" s="11"/>
      <c r="B94" s="11"/>
      <c r="C94" s="11"/>
      <c r="D94" s="11"/>
      <c r="E94" s="11"/>
      <c r="F94" s="11"/>
      <c r="G94" s="11"/>
      <c r="H94" s="11"/>
      <c r="I94" s="11"/>
      <c r="J94" s="21"/>
      <c r="K94" s="21"/>
      <c r="L94" s="57"/>
      <c r="M94" s="57"/>
      <c r="N94" s="63"/>
      <c r="O94" s="57"/>
      <c r="P94" s="57"/>
      <c r="Q94" s="58"/>
      <c r="R94" s="57"/>
      <c r="S94" s="57"/>
      <c r="T94" s="11"/>
      <c r="U94" s="11"/>
      <c r="V94" s="11"/>
      <c r="W94" s="11"/>
      <c r="X94" s="11"/>
      <c r="Y94" s="11"/>
      <c r="Z94" s="11"/>
      <c r="AA94" s="11"/>
      <c r="AB94" s="11"/>
      <c r="AC94" s="60">
        <f t="shared" ref="AC94" si="240">IFERROR(AC93,"")</f>
        <v>14.064252074456171</v>
      </c>
      <c r="AD94" s="61">
        <f t="shared" ref="AD94" si="241">IF(AC94="","",AC94*$G$3+$M$3)</f>
        <v>54678.739627719144</v>
      </c>
      <c r="AE94" s="60">
        <f t="shared" ref="AE94" si="242">IFERROR(AE93,"")</f>
        <v>1.5642520744561565</v>
      </c>
      <c r="AF94" s="61">
        <f t="shared" ref="AF94" si="243">IF($M$18&gt;($M$3-$M$5)/-($G$3-$G$5),"",IF(AE94="","",$G$7*$M$18+$M$7))</f>
        <v>0</v>
      </c>
      <c r="AG94" s="61">
        <f t="shared" ref="AG94" si="244">IF($M$18&gt;($M$3-$M$5)/-($G$3-$G$5),"",IF(AE94="","",$G$7*$M$18+$M$7))</f>
        <v>0</v>
      </c>
    </row>
    <row r="95" spans="1:33" x14ac:dyDescent="0.55000000000000004">
      <c r="A95" s="11"/>
      <c r="B95" s="11"/>
      <c r="C95" s="11"/>
      <c r="D95" s="11"/>
      <c r="E95" s="11"/>
      <c r="F95" s="11"/>
      <c r="G95" s="11"/>
      <c r="H95" s="11"/>
      <c r="I95" s="11"/>
      <c r="J95" s="21"/>
      <c r="K95" s="21"/>
      <c r="L95" s="57"/>
      <c r="M95" s="57"/>
      <c r="N95" s="63"/>
      <c r="O95" s="57"/>
      <c r="P95" s="57"/>
      <c r="Q95" s="58"/>
      <c r="R95" s="57"/>
      <c r="S95" s="57"/>
      <c r="T95" s="11"/>
      <c r="U95" s="11"/>
      <c r="V95" s="11"/>
      <c r="W95" s="11"/>
      <c r="X95" s="11"/>
      <c r="Y95" s="11"/>
      <c r="Z95" s="11"/>
      <c r="AA95" s="11"/>
      <c r="AB95" s="11"/>
      <c r="AC95" s="60">
        <f>IF($M$18&gt;($M$3-$M$5)/-($G$3-$G$5),AC94+($M$18-($M$3-$M$5)/-($G$3-$G$5))/342,IFERROR(IF(AC94+((($M$3-$M$5)/($G$3-$G$5)*-1)-$M$18)/343&gt;($M$3-$M$5)/-($G$3-$G$5),MAX($AC$31:AC94),AC94+((($M$3-$M$5)/($G$3-$G$5)*-1))/343),MAX($AC$31:AC94)))</f>
        <v>14.114711818793467</v>
      </c>
      <c r="AD95" s="61">
        <f t="shared" ref="AD95" si="245">IF(AC95="","",AC95*$G$5+$M$5)</f>
        <v>12917.694550347733</v>
      </c>
      <c r="AE95" s="60">
        <f>IF($M$18&gt;($M$3-$M$5)/-($G$3-$G$5),"",IFERROR(IF(AE94+(($M$3-$M$5)/($G$3-$G$5)*-1)/343&gt;$AC$24,MAX($AE$31:AE94),AE94+((($M$3-$M$5)/($G$3-$G$5)*-1))/343),MAX($AE$31:AE94)))</f>
        <v>1.6147118187934519</v>
      </c>
      <c r="AF95" s="61">
        <f t="shared" ref="AF95" si="246">IF($M$18&gt;($M$3-$M$5)/-($G$3-$G$5),"",IF(AE95="","",AE95*$G$5+$M$5))</f>
        <v>-87082.305449652384</v>
      </c>
      <c r="AG95" s="61">
        <f t="shared" ref="AG95" si="247">IF($M$18&gt;($M$3-$M$5)/-($G$3-$G$5),"",IF(AE95="","",AE95*$G$3+$M$3))</f>
        <v>116926.44090603275</v>
      </c>
    </row>
    <row r="96" spans="1:33" x14ac:dyDescent="0.55000000000000004">
      <c r="A96" s="11"/>
      <c r="B96" s="11"/>
      <c r="C96" s="11"/>
      <c r="D96" s="11"/>
      <c r="E96" s="11"/>
      <c r="F96" s="11"/>
      <c r="G96" s="11"/>
      <c r="H96" s="11"/>
      <c r="I96" s="11"/>
      <c r="J96" s="21"/>
      <c r="K96" s="21"/>
      <c r="L96" s="57"/>
      <c r="M96" s="57"/>
      <c r="N96" s="63"/>
      <c r="O96" s="57"/>
      <c r="P96" s="57"/>
      <c r="Q96" s="58"/>
      <c r="R96" s="57"/>
      <c r="S96" s="57"/>
      <c r="T96" s="11"/>
      <c r="U96" s="11"/>
      <c r="V96" s="11"/>
      <c r="W96" s="11"/>
      <c r="X96" s="11"/>
      <c r="Y96" s="11"/>
      <c r="Z96" s="11"/>
      <c r="AA96" s="11"/>
      <c r="AB96" s="11"/>
      <c r="AC96" s="60">
        <f t="shared" ref="AC96" si="248">IFERROR(AC95,"")</f>
        <v>14.114711818793467</v>
      </c>
      <c r="AD96" s="61">
        <f t="shared" ref="AD96" si="249">IF(AC96="","",AC96*$G$3+$M$3)</f>
        <v>54426.440906032673</v>
      </c>
      <c r="AE96" s="60">
        <f t="shared" ref="AE96" si="250">IFERROR(AE95,"")</f>
        <v>1.6147118187934519</v>
      </c>
      <c r="AF96" s="61">
        <f t="shared" ref="AF96" si="251">IF($M$18&gt;($M$3-$M$5)/-($G$3-$G$5),"",IF(AE96="","",$G$7*$M$18+$M$7))</f>
        <v>0</v>
      </c>
      <c r="AG96" s="61">
        <f t="shared" ref="AG96" si="252">IF($M$18&gt;($M$3-$M$5)/-($G$3-$G$5),"",IF(AE96="","",$G$7*$M$18+$M$7))</f>
        <v>0</v>
      </c>
    </row>
    <row r="97" spans="1:33" x14ac:dyDescent="0.55000000000000004">
      <c r="A97" s="11"/>
      <c r="B97" s="11"/>
      <c r="C97" s="11"/>
      <c r="D97" s="11"/>
      <c r="E97" s="11"/>
      <c r="F97" s="11"/>
      <c r="G97" s="11"/>
      <c r="H97" s="11"/>
      <c r="I97" s="11"/>
      <c r="J97" s="21"/>
      <c r="K97" s="21"/>
      <c r="L97" s="57"/>
      <c r="M97" s="57"/>
      <c r="N97" s="63"/>
      <c r="O97" s="57"/>
      <c r="P97" s="57"/>
      <c r="Q97" s="58"/>
      <c r="R97" s="57"/>
      <c r="S97" s="57"/>
      <c r="T97" s="11"/>
      <c r="U97" s="11"/>
      <c r="V97" s="11"/>
      <c r="W97" s="11"/>
      <c r="X97" s="11"/>
      <c r="Y97" s="11"/>
      <c r="Z97" s="11"/>
      <c r="AA97" s="11"/>
      <c r="AB97" s="11"/>
      <c r="AC97" s="60">
        <f>IF($M$18&gt;($M$3-$M$5)/-($G$3-$G$5),AC96+($M$18-($M$3-$M$5)/-($G$3-$G$5))/342,IFERROR(IF(AC96+((($M$3-$M$5)/($G$3-$G$5)*-1)-$M$18)/343&gt;($M$3-$M$5)/-($G$3-$G$5),MAX($AC$31:AC96),AC96+((($M$3-$M$5)/($G$3-$G$5)*-1))/343),MAX($AC$31:AC96)))</f>
        <v>14.165171563130762</v>
      </c>
      <c r="AD97" s="61">
        <f t="shared" ref="AD97" si="253">IF(AC97="","",AC97*$G$5+$M$5)</f>
        <v>13321.372505046093</v>
      </c>
      <c r="AE97" s="60">
        <f>IF($M$18&gt;($M$3-$M$5)/-($G$3-$G$5),"",IFERROR(IF(AE96+(($M$3-$M$5)/($G$3-$G$5)*-1)/343&gt;$AC$24,MAX($AE$31:AE96),AE96+((($M$3-$M$5)/($G$3-$G$5)*-1))/343),MAX($AE$31:AE96)))</f>
        <v>1.6651715631307473</v>
      </c>
      <c r="AF97" s="61">
        <f t="shared" ref="AF97" si="254">IF($M$18&gt;($M$3-$M$5)/-($G$3-$G$5),"",IF(AE97="","",AE97*$G$5+$M$5))</f>
        <v>-86678.627494954024</v>
      </c>
      <c r="AG97" s="61">
        <f t="shared" ref="AG97" si="255">IF($M$18&gt;($M$3-$M$5)/-($G$3-$G$5),"",IF(AE97="","",AE97*$G$3+$M$3))</f>
        <v>116674.14218434626</v>
      </c>
    </row>
    <row r="98" spans="1:33" x14ac:dyDescent="0.55000000000000004">
      <c r="A98" s="11"/>
      <c r="B98" s="11"/>
      <c r="C98" s="11"/>
      <c r="D98" s="11"/>
      <c r="E98" s="11"/>
      <c r="F98" s="11"/>
      <c r="G98" s="11"/>
      <c r="H98" s="11"/>
      <c r="I98" s="11"/>
      <c r="J98" s="21"/>
      <c r="K98" s="21"/>
      <c r="L98" s="57"/>
      <c r="M98" s="57"/>
      <c r="N98" s="63"/>
      <c r="O98" s="57"/>
      <c r="P98" s="57"/>
      <c r="Q98" s="58"/>
      <c r="R98" s="57"/>
      <c r="S98" s="57"/>
      <c r="T98" s="11"/>
      <c r="U98" s="11"/>
      <c r="V98" s="11"/>
      <c r="W98" s="11"/>
      <c r="X98" s="11"/>
      <c r="Y98" s="11"/>
      <c r="Z98" s="11"/>
      <c r="AA98" s="11"/>
      <c r="AB98" s="11"/>
      <c r="AC98" s="60">
        <f t="shared" ref="AC98" si="256">IFERROR(AC97,"")</f>
        <v>14.165171563130762</v>
      </c>
      <c r="AD98" s="61">
        <f t="shared" ref="AD98" si="257">IF(AC98="","",AC98*$G$3+$M$3)</f>
        <v>54174.142184346187</v>
      </c>
      <c r="AE98" s="60">
        <f t="shared" ref="AE98" si="258">IFERROR(AE97,"")</f>
        <v>1.6651715631307473</v>
      </c>
      <c r="AF98" s="61">
        <f t="shared" ref="AF98" si="259">IF($M$18&gt;($M$3-$M$5)/-($G$3-$G$5),"",IF(AE98="","",$G$7*$M$18+$M$7))</f>
        <v>0</v>
      </c>
      <c r="AG98" s="61">
        <f t="shared" ref="AG98" si="260">IF($M$18&gt;($M$3-$M$5)/-($G$3-$G$5),"",IF(AE98="","",$G$7*$M$18+$M$7))</f>
        <v>0</v>
      </c>
    </row>
    <row r="99" spans="1:33" x14ac:dyDescent="0.55000000000000004">
      <c r="A99" s="11"/>
      <c r="B99" s="11"/>
      <c r="C99" s="11"/>
      <c r="D99" s="11"/>
      <c r="E99" s="11"/>
      <c r="F99" s="11"/>
      <c r="G99" s="11"/>
      <c r="H99" s="11"/>
      <c r="I99" s="11"/>
      <c r="J99" s="21"/>
      <c r="K99" s="21"/>
      <c r="L99" s="57"/>
      <c r="M99" s="57"/>
      <c r="N99" s="63"/>
      <c r="O99" s="57"/>
      <c r="P99" s="57"/>
      <c r="Q99" s="58"/>
      <c r="R99" s="57"/>
      <c r="S99" s="57"/>
      <c r="T99" s="11"/>
      <c r="U99" s="11"/>
      <c r="V99" s="11"/>
      <c r="W99" s="11"/>
      <c r="X99" s="11"/>
      <c r="Y99" s="11"/>
      <c r="Z99" s="11"/>
      <c r="AA99" s="11"/>
      <c r="AB99" s="11"/>
      <c r="AC99" s="60">
        <f>IF($M$18&gt;($M$3-$M$5)/-($G$3-$G$5),AC98+($M$18-($M$3-$M$5)/-($G$3-$G$5))/342,IFERROR(IF(AC98+((($M$3-$M$5)/($G$3-$G$5)*-1)-$M$18)/343&gt;($M$3-$M$5)/-($G$3-$G$5),MAX($AC$31:AC98),AC98+((($M$3-$M$5)/($G$3-$G$5)*-1))/343),MAX($AC$31:AC98)))</f>
        <v>14.215631307468058</v>
      </c>
      <c r="AD99" s="61">
        <f t="shared" ref="AD99" si="261">IF(AC99="","",AC99*$G$5+$M$5)</f>
        <v>13725.050459744467</v>
      </c>
      <c r="AE99" s="60">
        <f>IF($M$18&gt;($M$3-$M$5)/-($G$3-$G$5),"",IFERROR(IF(AE98+(($M$3-$M$5)/($G$3-$G$5)*-1)/343&gt;$AC$24,MAX($AE$31:AE98),AE98+((($M$3-$M$5)/($G$3-$G$5)*-1))/343),MAX($AE$31:AE98)))</f>
        <v>1.7156313074680427</v>
      </c>
      <c r="AF99" s="61">
        <f t="shared" ref="AF99" si="262">IF($M$18&gt;($M$3-$M$5)/-($G$3-$G$5),"",IF(AE99="","",AE99*$G$5+$M$5))</f>
        <v>-86274.949540255664</v>
      </c>
      <c r="AG99" s="61">
        <f t="shared" ref="AG99" si="263">IF($M$18&gt;($M$3-$M$5)/-($G$3-$G$5),"",IF(AE99="","",AE99*$G$3+$M$3))</f>
        <v>116421.84346265979</v>
      </c>
    </row>
    <row r="100" spans="1:33" x14ac:dyDescent="0.55000000000000004">
      <c r="A100" s="11"/>
      <c r="B100" s="11"/>
      <c r="C100" s="11"/>
      <c r="D100" s="11"/>
      <c r="E100" s="11"/>
      <c r="F100" s="11"/>
      <c r="G100" s="11"/>
      <c r="H100" s="11"/>
      <c r="I100" s="11"/>
      <c r="J100" s="21"/>
      <c r="K100" s="21"/>
      <c r="L100" s="57"/>
      <c r="M100" s="57"/>
      <c r="N100" s="63"/>
      <c r="O100" s="57"/>
      <c r="P100" s="57"/>
      <c r="Q100" s="58"/>
      <c r="R100" s="57"/>
      <c r="S100" s="57"/>
      <c r="T100" s="11"/>
      <c r="U100" s="11"/>
      <c r="V100" s="11"/>
      <c r="W100" s="11"/>
      <c r="X100" s="11"/>
      <c r="Y100" s="11"/>
      <c r="Z100" s="11"/>
      <c r="AA100" s="11"/>
      <c r="AB100" s="11"/>
      <c r="AC100" s="60">
        <f t="shared" ref="AC100" si="264">IFERROR(AC99,"")</f>
        <v>14.215631307468058</v>
      </c>
      <c r="AD100" s="61">
        <f t="shared" ref="AD100" si="265">IF(AC100="","",AC100*$G$3+$M$3)</f>
        <v>53921.843462659715</v>
      </c>
      <c r="AE100" s="60">
        <f t="shared" ref="AE100" si="266">IFERROR(AE99,"")</f>
        <v>1.7156313074680427</v>
      </c>
      <c r="AF100" s="61">
        <f t="shared" ref="AF100" si="267">IF($M$18&gt;($M$3-$M$5)/-($G$3-$G$5),"",IF(AE100="","",$G$7*$M$18+$M$7))</f>
        <v>0</v>
      </c>
      <c r="AG100" s="61">
        <f t="shared" ref="AG100" si="268">IF($M$18&gt;($M$3-$M$5)/-($G$3-$G$5),"",IF(AE100="","",$G$7*$M$18+$M$7))</f>
        <v>0</v>
      </c>
    </row>
    <row r="101" spans="1:33" x14ac:dyDescent="0.55000000000000004">
      <c r="A101" s="11"/>
      <c r="B101" s="11"/>
      <c r="C101" s="11"/>
      <c r="D101" s="11"/>
      <c r="E101" s="11"/>
      <c r="F101" s="11"/>
      <c r="G101" s="11"/>
      <c r="H101" s="11"/>
      <c r="I101" s="11"/>
      <c r="J101" s="21"/>
      <c r="K101" s="21"/>
      <c r="L101" s="57"/>
      <c r="M101" s="57"/>
      <c r="N101" s="63"/>
      <c r="O101" s="57"/>
      <c r="P101" s="57"/>
      <c r="Q101" s="58"/>
      <c r="R101" s="57"/>
      <c r="S101" s="57"/>
      <c r="T101" s="11"/>
      <c r="U101" s="11"/>
      <c r="V101" s="11"/>
      <c r="W101" s="11"/>
      <c r="X101" s="11"/>
      <c r="Y101" s="11"/>
      <c r="Z101" s="11"/>
      <c r="AA101" s="11"/>
      <c r="AB101" s="11"/>
      <c r="AC101" s="60">
        <f>IF($M$18&gt;($M$3-$M$5)/-($G$3-$G$5),AC100+($M$18-($M$3-$M$5)/-($G$3-$G$5))/342,IFERROR(IF(AC100+((($M$3-$M$5)/($G$3-$G$5)*-1)-$M$18)/343&gt;($M$3-$M$5)/-($G$3-$G$5),MAX($AC$31:AC100),AC100+((($M$3-$M$5)/($G$3-$G$5)*-1))/343),MAX($AC$31:AC100)))</f>
        <v>14.266091051805354</v>
      </c>
      <c r="AD101" s="61">
        <f t="shared" ref="AD101" si="269">IF(AC101="","",AC101*$G$5+$M$5)</f>
        <v>14128.728414442827</v>
      </c>
      <c r="AE101" s="60">
        <f>IF($M$18&gt;($M$3-$M$5)/-($G$3-$G$5),"",IFERROR(IF(AE100+(($M$3-$M$5)/($G$3-$G$5)*-1)/343&gt;$AC$24,MAX($AE$31:AE100),AE100+((($M$3-$M$5)/($G$3-$G$5)*-1))/343),MAX($AE$31:AE100)))</f>
        <v>1.7660910518053381</v>
      </c>
      <c r="AF101" s="61">
        <f t="shared" ref="AF101" si="270">IF($M$18&gt;($M$3-$M$5)/-($G$3-$G$5),"",IF(AE101="","",AE101*$G$5+$M$5))</f>
        <v>-85871.27158555729</v>
      </c>
      <c r="AG101" s="61">
        <f t="shared" ref="AG101" si="271">IF($M$18&gt;($M$3-$M$5)/-($G$3-$G$5),"",IF(AE101="","",AE101*$G$3+$M$3))</f>
        <v>116169.5447409733</v>
      </c>
    </row>
    <row r="102" spans="1:33" x14ac:dyDescent="0.55000000000000004">
      <c r="A102" s="11"/>
      <c r="B102" s="11"/>
      <c r="C102" s="11"/>
      <c r="D102" s="11"/>
      <c r="E102" s="11"/>
      <c r="F102" s="11"/>
      <c r="G102" s="11"/>
      <c r="H102" s="11"/>
      <c r="I102" s="11"/>
      <c r="J102" s="21"/>
      <c r="K102" s="21"/>
      <c r="L102" s="57"/>
      <c r="M102" s="57"/>
      <c r="N102" s="63"/>
      <c r="O102" s="57"/>
      <c r="P102" s="57"/>
      <c r="Q102" s="58"/>
      <c r="R102" s="57"/>
      <c r="S102" s="57"/>
      <c r="T102" s="11"/>
      <c r="U102" s="11"/>
      <c r="V102" s="11"/>
      <c r="W102" s="11"/>
      <c r="X102" s="11"/>
      <c r="Y102" s="11"/>
      <c r="Z102" s="11"/>
      <c r="AA102" s="11"/>
      <c r="AB102" s="11"/>
      <c r="AC102" s="60">
        <f t="shared" ref="AC102" si="272">IFERROR(AC101,"")</f>
        <v>14.266091051805354</v>
      </c>
      <c r="AD102" s="61">
        <f t="shared" ref="AD102" si="273">IF(AC102="","",AC102*$G$3+$M$3)</f>
        <v>53669.54474097323</v>
      </c>
      <c r="AE102" s="60">
        <f t="shared" ref="AE102" si="274">IFERROR(AE101,"")</f>
        <v>1.7660910518053381</v>
      </c>
      <c r="AF102" s="61">
        <f t="shared" ref="AF102" si="275">IF($M$18&gt;($M$3-$M$5)/-($G$3-$G$5),"",IF(AE102="","",$G$7*$M$18+$M$7))</f>
        <v>0</v>
      </c>
      <c r="AG102" s="61">
        <f t="shared" ref="AG102" si="276">IF($M$18&gt;($M$3-$M$5)/-($G$3-$G$5),"",IF(AE102="","",$G$7*$M$18+$M$7))</f>
        <v>0</v>
      </c>
    </row>
    <row r="103" spans="1:33" x14ac:dyDescent="0.55000000000000004">
      <c r="A103" s="11"/>
      <c r="B103" s="11"/>
      <c r="C103" s="11"/>
      <c r="D103" s="11"/>
      <c r="E103" s="11"/>
      <c r="F103" s="11"/>
      <c r="G103" s="11"/>
      <c r="H103" s="11"/>
      <c r="I103" s="11"/>
      <c r="J103" s="21"/>
      <c r="K103" s="21"/>
      <c r="L103" s="57"/>
      <c r="M103" s="57"/>
      <c r="N103" s="63"/>
      <c r="O103" s="57"/>
      <c r="P103" s="57"/>
      <c r="Q103" s="58"/>
      <c r="R103" s="57"/>
      <c r="S103" s="57"/>
      <c r="T103" s="11"/>
      <c r="U103" s="11"/>
      <c r="V103" s="11"/>
      <c r="W103" s="11"/>
      <c r="X103" s="11"/>
      <c r="Y103" s="11"/>
      <c r="Z103" s="11"/>
      <c r="AA103" s="11"/>
      <c r="AB103" s="11"/>
      <c r="AC103" s="60">
        <f>IF($M$18&gt;($M$3-$M$5)/-($G$3-$G$5),AC102+($M$18-($M$3-$M$5)/-($G$3-$G$5))/342,IFERROR(IF(AC102+((($M$3-$M$5)/($G$3-$G$5)*-1)-$M$18)/343&gt;($M$3-$M$5)/-($G$3-$G$5),MAX($AC$31:AC102),AC102+((($M$3-$M$5)/($G$3-$G$5)*-1))/343),MAX($AC$31:AC102)))</f>
        <v>14.31655079614265</v>
      </c>
      <c r="AD103" s="61">
        <f t="shared" ref="AD103" si="277">IF(AC103="","",AC103*$G$5+$M$5)</f>
        <v>14532.406369141201</v>
      </c>
      <c r="AE103" s="60">
        <f>IF($M$18&gt;($M$3-$M$5)/-($G$3-$G$5),"",IFERROR(IF(AE102+(($M$3-$M$5)/($G$3-$G$5)*-1)/343&gt;$AC$24,MAX($AE$31:AE102),AE102+((($M$3-$M$5)/($G$3-$G$5)*-1))/343),MAX($AE$31:AE102)))</f>
        <v>1.8165507961426335</v>
      </c>
      <c r="AF103" s="61">
        <f t="shared" ref="AF103" si="278">IF($M$18&gt;($M$3-$M$5)/-($G$3-$G$5),"",IF(AE103="","",AE103*$G$5+$M$5))</f>
        <v>-85467.59363085893</v>
      </c>
      <c r="AG103" s="61">
        <f t="shared" ref="AG103" si="279">IF($M$18&gt;($M$3-$M$5)/-($G$3-$G$5),"",IF(AE103="","",AE103*$G$3+$M$3))</f>
        <v>115917.24601928683</v>
      </c>
    </row>
    <row r="104" spans="1:33" x14ac:dyDescent="0.55000000000000004">
      <c r="A104" s="11"/>
      <c r="B104" s="11"/>
      <c r="C104" s="11"/>
      <c r="D104" s="11"/>
      <c r="E104" s="11"/>
      <c r="F104" s="11"/>
      <c r="G104" s="11"/>
      <c r="H104" s="11"/>
      <c r="I104" s="11"/>
      <c r="J104" s="21"/>
      <c r="K104" s="21"/>
      <c r="L104" s="57"/>
      <c r="M104" s="57"/>
      <c r="N104" s="63"/>
      <c r="O104" s="57"/>
      <c r="P104" s="57"/>
      <c r="Q104" s="58"/>
      <c r="R104" s="57"/>
      <c r="S104" s="57"/>
      <c r="T104" s="11"/>
      <c r="U104" s="11"/>
      <c r="V104" s="11"/>
      <c r="W104" s="11"/>
      <c r="X104" s="11"/>
      <c r="Y104" s="11"/>
      <c r="Z104" s="11"/>
      <c r="AA104" s="11"/>
      <c r="AB104" s="11"/>
      <c r="AC104" s="60">
        <f t="shared" ref="AC104" si="280">IFERROR(AC103,"")</f>
        <v>14.31655079614265</v>
      </c>
      <c r="AD104" s="61">
        <f t="shared" ref="AD104" si="281">IF(AC104="","",AC104*$G$3+$M$3)</f>
        <v>53417.246019286744</v>
      </c>
      <c r="AE104" s="60">
        <f t="shared" ref="AE104" si="282">IFERROR(AE103,"")</f>
        <v>1.8165507961426335</v>
      </c>
      <c r="AF104" s="61">
        <f t="shared" ref="AF104" si="283">IF($M$18&gt;($M$3-$M$5)/-($G$3-$G$5),"",IF(AE104="","",$G$7*$M$18+$M$7))</f>
        <v>0</v>
      </c>
      <c r="AG104" s="61">
        <f t="shared" ref="AG104" si="284">IF($M$18&gt;($M$3-$M$5)/-($G$3-$G$5),"",IF(AE104="","",$G$7*$M$18+$M$7))</f>
        <v>0</v>
      </c>
    </row>
    <row r="105" spans="1:33" x14ac:dyDescent="0.55000000000000004">
      <c r="A105" s="11"/>
      <c r="B105" s="11"/>
      <c r="C105" s="11"/>
      <c r="D105" s="11"/>
      <c r="E105" s="11"/>
      <c r="F105" s="11"/>
      <c r="G105" s="11"/>
      <c r="H105" s="11"/>
      <c r="I105" s="11"/>
      <c r="J105" s="21"/>
      <c r="K105" s="21"/>
      <c r="L105" s="57"/>
      <c r="M105" s="57"/>
      <c r="N105" s="63"/>
      <c r="O105" s="57"/>
      <c r="P105" s="57"/>
      <c r="Q105" s="58"/>
      <c r="R105" s="57"/>
      <c r="S105" s="57"/>
      <c r="T105" s="11"/>
      <c r="U105" s="11"/>
      <c r="V105" s="11"/>
      <c r="W105" s="11"/>
      <c r="X105" s="11"/>
      <c r="Y105" s="11"/>
      <c r="Z105" s="11"/>
      <c r="AA105" s="11"/>
      <c r="AB105" s="11"/>
      <c r="AC105" s="60">
        <f>IF($M$18&gt;($M$3-$M$5)/-($G$3-$G$5),AC104+($M$18-($M$3-$M$5)/-($G$3-$G$5))/342,IFERROR(IF(AC104+((($M$3-$M$5)/($G$3-$G$5)*-1)-$M$18)/343&gt;($M$3-$M$5)/-($G$3-$G$5),MAX($AC$31:AC104),AC104+((($M$3-$M$5)/($G$3-$G$5)*-1))/343),MAX($AC$31:AC104)))</f>
        <v>14.367010540479946</v>
      </c>
      <c r="AD105" s="61">
        <f t="shared" ref="AD105" si="285">IF(AC105="","",AC105*$G$5+$M$5)</f>
        <v>14936.084323839561</v>
      </c>
      <c r="AE105" s="60">
        <f>IF($M$18&gt;($M$3-$M$5)/-($G$3-$G$5),"",IFERROR(IF(AE104+(($M$3-$M$5)/($G$3-$G$5)*-1)/343&gt;$AC$24,MAX($AE$31:AE104),AE104+((($M$3-$M$5)/($G$3-$G$5)*-1))/343),MAX($AE$31:AE104)))</f>
        <v>1.8670105404799289</v>
      </c>
      <c r="AF105" s="61">
        <f t="shared" ref="AF105" si="286">IF($M$18&gt;($M$3-$M$5)/-($G$3-$G$5),"",IF(AE105="","",AE105*$G$5+$M$5))</f>
        <v>-85063.91567616057</v>
      </c>
      <c r="AG105" s="61">
        <f t="shared" ref="AG105" si="287">IF($M$18&gt;($M$3-$M$5)/-($G$3-$G$5),"",IF(AE105="","",AE105*$G$3+$M$3))</f>
        <v>115664.94729760036</v>
      </c>
    </row>
    <row r="106" spans="1:33" x14ac:dyDescent="0.55000000000000004">
      <c r="A106" s="11"/>
      <c r="B106" s="11"/>
      <c r="C106" s="11"/>
      <c r="D106" s="11"/>
      <c r="E106" s="11"/>
      <c r="F106" s="11"/>
      <c r="G106" s="11"/>
      <c r="H106" s="11"/>
      <c r="I106" s="11"/>
      <c r="J106" s="21"/>
      <c r="K106" s="21"/>
      <c r="L106" s="57"/>
      <c r="M106" s="57"/>
      <c r="N106" s="63"/>
      <c r="O106" s="57"/>
      <c r="P106" s="57"/>
      <c r="Q106" s="58"/>
      <c r="R106" s="57"/>
      <c r="S106" s="57"/>
      <c r="T106" s="11"/>
      <c r="U106" s="11"/>
      <c r="V106" s="11"/>
      <c r="W106" s="11"/>
      <c r="X106" s="11"/>
      <c r="Y106" s="11"/>
      <c r="Z106" s="11"/>
      <c r="AA106" s="11"/>
      <c r="AB106" s="11"/>
      <c r="AC106" s="60">
        <f t="shared" ref="AC106" si="288">IFERROR(AC105,"")</f>
        <v>14.367010540479946</v>
      </c>
      <c r="AD106" s="61">
        <f t="shared" ref="AD106" si="289">IF(AC106="","",AC106*$G$3+$M$3)</f>
        <v>53164.947297600273</v>
      </c>
      <c r="AE106" s="60">
        <f t="shared" ref="AE106" si="290">IFERROR(AE105,"")</f>
        <v>1.8670105404799289</v>
      </c>
      <c r="AF106" s="61">
        <f t="shared" ref="AF106" si="291">IF($M$18&gt;($M$3-$M$5)/-($G$3-$G$5),"",IF(AE106="","",$G$7*$M$18+$M$7))</f>
        <v>0</v>
      </c>
      <c r="AG106" s="61">
        <f t="shared" ref="AG106" si="292">IF($M$18&gt;($M$3-$M$5)/-($G$3-$G$5),"",IF(AE106="","",$G$7*$M$18+$M$7))</f>
        <v>0</v>
      </c>
    </row>
    <row r="107" spans="1:33" x14ac:dyDescent="0.55000000000000004">
      <c r="A107" s="11"/>
      <c r="B107" s="11"/>
      <c r="C107" s="11"/>
      <c r="D107" s="11"/>
      <c r="E107" s="11"/>
      <c r="F107" s="11"/>
      <c r="G107" s="11"/>
      <c r="H107" s="11"/>
      <c r="I107" s="11"/>
      <c r="J107" s="21"/>
      <c r="K107" s="21"/>
      <c r="L107" s="57"/>
      <c r="M107" s="57"/>
      <c r="N107" s="63"/>
      <c r="O107" s="57"/>
      <c r="P107" s="57"/>
      <c r="Q107" s="58"/>
      <c r="R107" s="57"/>
      <c r="S107" s="57"/>
      <c r="T107" s="11"/>
      <c r="U107" s="11"/>
      <c r="V107" s="11"/>
      <c r="W107" s="11"/>
      <c r="X107" s="11"/>
      <c r="Y107" s="11"/>
      <c r="Z107" s="11"/>
      <c r="AA107" s="11"/>
      <c r="AB107" s="11"/>
      <c r="AC107" s="60">
        <f>IF($M$18&gt;($M$3-$M$5)/-($G$3-$G$5),AC106+($M$18-($M$3-$M$5)/-($G$3-$G$5))/342,IFERROR(IF(AC106+((($M$3-$M$5)/($G$3-$G$5)*-1)-$M$18)/343&gt;($M$3-$M$5)/-($G$3-$G$5),MAX($AC$31:AC106),AC106+((($M$3-$M$5)/($G$3-$G$5)*-1))/343),MAX($AC$31:AC106)))</f>
        <v>14.417470284817242</v>
      </c>
      <c r="AD107" s="61">
        <f t="shared" ref="AD107" si="293">IF(AC107="","",AC107*$G$5+$M$5)</f>
        <v>15339.762278537935</v>
      </c>
      <c r="AE107" s="60">
        <f>IF($M$18&gt;($M$3-$M$5)/-($G$3-$G$5),"",IFERROR(IF(AE106+(($M$3-$M$5)/($G$3-$G$5)*-1)/343&gt;$AC$24,MAX($AE$31:AE106),AE106+((($M$3-$M$5)/($G$3-$G$5)*-1))/343),MAX($AE$31:AE106)))</f>
        <v>1.9174702848172243</v>
      </c>
      <c r="AF107" s="61">
        <f t="shared" ref="AF107" si="294">IF($M$18&gt;($M$3-$M$5)/-($G$3-$G$5),"",IF(AE107="","",AE107*$G$5+$M$5))</f>
        <v>-84660.23772146221</v>
      </c>
      <c r="AG107" s="61">
        <f t="shared" ref="AG107" si="295">IF($M$18&gt;($M$3-$M$5)/-($G$3-$G$5),"",IF(AE107="","",AE107*$G$3+$M$3))</f>
        <v>115412.64857591387</v>
      </c>
    </row>
    <row r="108" spans="1:33" x14ac:dyDescent="0.55000000000000004">
      <c r="A108" s="11"/>
      <c r="B108" s="11"/>
      <c r="C108" s="11"/>
      <c r="D108" s="11"/>
      <c r="E108" s="11"/>
      <c r="F108" s="11"/>
      <c r="G108" s="11"/>
      <c r="H108" s="11"/>
      <c r="I108" s="11"/>
      <c r="J108" s="21"/>
      <c r="K108" s="21"/>
      <c r="L108" s="57"/>
      <c r="M108" s="57"/>
      <c r="N108" s="63"/>
      <c r="O108" s="57"/>
      <c r="P108" s="57"/>
      <c r="Q108" s="58"/>
      <c r="R108" s="57"/>
      <c r="S108" s="57"/>
      <c r="T108" s="11"/>
      <c r="U108" s="11"/>
      <c r="V108" s="11"/>
      <c r="W108" s="11"/>
      <c r="X108" s="11"/>
      <c r="Y108" s="11"/>
      <c r="Z108" s="11"/>
      <c r="AA108" s="11"/>
      <c r="AB108" s="11"/>
      <c r="AC108" s="60">
        <f t="shared" ref="AC108" si="296">IFERROR(AC107,"")</f>
        <v>14.417470284817242</v>
      </c>
      <c r="AD108" s="61">
        <f t="shared" ref="AD108" si="297">IF(AC108="","",AC108*$G$3+$M$3)</f>
        <v>52912.648575913787</v>
      </c>
      <c r="AE108" s="60">
        <f t="shared" ref="AE108" si="298">IFERROR(AE107,"")</f>
        <v>1.9174702848172243</v>
      </c>
      <c r="AF108" s="61">
        <f t="shared" ref="AF108" si="299">IF($M$18&gt;($M$3-$M$5)/-($G$3-$G$5),"",IF(AE108="","",$G$7*$M$18+$M$7))</f>
        <v>0</v>
      </c>
      <c r="AG108" s="61">
        <f t="shared" ref="AG108" si="300">IF($M$18&gt;($M$3-$M$5)/-($G$3-$G$5),"",IF(AE108="","",$G$7*$M$18+$M$7))</f>
        <v>0</v>
      </c>
    </row>
    <row r="109" spans="1:33" x14ac:dyDescent="0.55000000000000004">
      <c r="A109" s="11"/>
      <c r="B109" s="11"/>
      <c r="C109" s="11"/>
      <c r="D109" s="11"/>
      <c r="E109" s="11"/>
      <c r="F109" s="11"/>
      <c r="G109" s="11"/>
      <c r="H109" s="11"/>
      <c r="I109" s="11"/>
      <c r="J109" s="21"/>
      <c r="K109" s="21"/>
      <c r="L109" s="57"/>
      <c r="M109" s="57"/>
      <c r="N109" s="63"/>
      <c r="O109" s="57"/>
      <c r="P109" s="57"/>
      <c r="Q109" s="58"/>
      <c r="R109" s="57"/>
      <c r="S109" s="57"/>
      <c r="T109" s="11"/>
      <c r="U109" s="11"/>
      <c r="V109" s="11"/>
      <c r="W109" s="11"/>
      <c r="X109" s="11"/>
      <c r="Y109" s="11"/>
      <c r="Z109" s="11"/>
      <c r="AA109" s="11"/>
      <c r="AB109" s="11"/>
      <c r="AC109" s="60">
        <f>IF($M$18&gt;($M$3-$M$5)/-($G$3-$G$5),AC108+($M$18-($M$3-$M$5)/-($G$3-$G$5))/342,IFERROR(IF(AC108+((($M$3-$M$5)/($G$3-$G$5)*-1)-$M$18)/343&gt;($M$3-$M$5)/-($G$3-$G$5),MAX($AC$31:AC108),AC108+((($M$3-$M$5)/($G$3-$G$5)*-1))/343),MAX($AC$31:AC108)))</f>
        <v>14.467930029154537</v>
      </c>
      <c r="AD109" s="61">
        <f t="shared" ref="AD109" si="301">IF(AC109="","",AC109*$G$5+$M$5)</f>
        <v>15743.440233236295</v>
      </c>
      <c r="AE109" s="60">
        <f>IF($M$18&gt;($M$3-$M$5)/-($G$3-$G$5),"",IFERROR(IF(AE108+(($M$3-$M$5)/($G$3-$G$5)*-1)/343&gt;$AC$24,MAX($AE$31:AE108),AE108+((($M$3-$M$5)/($G$3-$G$5)*-1))/343),MAX($AE$31:AE108)))</f>
        <v>1.9679300291545196</v>
      </c>
      <c r="AF109" s="61">
        <f t="shared" ref="AF109" si="302">IF($M$18&gt;($M$3-$M$5)/-($G$3-$G$5),"",IF(AE109="","",AE109*$G$5+$M$5))</f>
        <v>-84256.55976676385</v>
      </c>
      <c r="AG109" s="61">
        <f t="shared" ref="AG109" si="303">IF($M$18&gt;($M$3-$M$5)/-($G$3-$G$5),"",IF(AE109="","",AE109*$G$3+$M$3))</f>
        <v>115160.3498542274</v>
      </c>
    </row>
    <row r="110" spans="1:33" x14ac:dyDescent="0.55000000000000004">
      <c r="A110" s="11"/>
      <c r="B110" s="11"/>
      <c r="C110" s="11"/>
      <c r="D110" s="11"/>
      <c r="E110" s="11"/>
      <c r="F110" s="11"/>
      <c r="G110" s="11"/>
      <c r="H110" s="11"/>
      <c r="I110" s="11"/>
      <c r="J110" s="21"/>
      <c r="K110" s="21"/>
      <c r="L110" s="57"/>
      <c r="M110" s="57"/>
      <c r="N110" s="63"/>
      <c r="O110" s="57"/>
      <c r="P110" s="57"/>
      <c r="Q110" s="58"/>
      <c r="R110" s="57"/>
      <c r="S110" s="57"/>
      <c r="T110" s="11"/>
      <c r="U110" s="11"/>
      <c r="V110" s="11"/>
      <c r="W110" s="11"/>
      <c r="X110" s="11"/>
      <c r="Y110" s="11"/>
      <c r="Z110" s="11"/>
      <c r="AA110" s="11"/>
      <c r="AB110" s="11"/>
      <c r="AC110" s="60">
        <f t="shared" ref="AC110" si="304">IFERROR(AC109,"")</f>
        <v>14.467930029154537</v>
      </c>
      <c r="AD110" s="61">
        <f t="shared" ref="AD110" si="305">IF(AC110="","",AC110*$G$3+$M$3)</f>
        <v>52660.349854227316</v>
      </c>
      <c r="AE110" s="60">
        <f t="shared" ref="AE110" si="306">IFERROR(AE109,"")</f>
        <v>1.9679300291545196</v>
      </c>
      <c r="AF110" s="61">
        <f t="shared" ref="AF110" si="307">IF($M$18&gt;($M$3-$M$5)/-($G$3-$G$5),"",IF(AE110="","",$G$7*$M$18+$M$7))</f>
        <v>0</v>
      </c>
      <c r="AG110" s="61">
        <f t="shared" ref="AG110" si="308">IF($M$18&gt;($M$3-$M$5)/-($G$3-$G$5),"",IF(AE110="","",$G$7*$M$18+$M$7))</f>
        <v>0</v>
      </c>
    </row>
    <row r="111" spans="1:33" x14ac:dyDescent="0.55000000000000004">
      <c r="A111" s="11"/>
      <c r="B111" s="11"/>
      <c r="C111" s="11"/>
      <c r="D111" s="11"/>
      <c r="E111" s="11"/>
      <c r="F111" s="11"/>
      <c r="G111" s="11"/>
      <c r="H111" s="11"/>
      <c r="I111" s="11"/>
      <c r="J111" s="21"/>
      <c r="K111" s="21"/>
      <c r="L111" s="57"/>
      <c r="M111" s="57"/>
      <c r="N111" s="63"/>
      <c r="O111" s="57"/>
      <c r="P111" s="57"/>
      <c r="Q111" s="58"/>
      <c r="R111" s="57"/>
      <c r="S111" s="57"/>
      <c r="T111" s="11"/>
      <c r="U111" s="11"/>
      <c r="V111" s="11"/>
      <c r="W111" s="11"/>
      <c r="X111" s="11"/>
      <c r="Y111" s="11"/>
      <c r="Z111" s="11"/>
      <c r="AA111" s="11"/>
      <c r="AB111" s="11"/>
      <c r="AC111" s="60">
        <f>IF($M$18&gt;($M$3-$M$5)/-($G$3-$G$5),AC110+($M$18-($M$3-$M$5)/-($G$3-$G$5))/342,IFERROR(IF(AC110+((($M$3-$M$5)/($G$3-$G$5)*-1)-$M$18)/343&gt;($M$3-$M$5)/-($G$3-$G$5),MAX($AC$31:AC110),AC110+((($M$3-$M$5)/($G$3-$G$5)*-1))/343),MAX($AC$31:AC110)))</f>
        <v>14.518389773491833</v>
      </c>
      <c r="AD111" s="61">
        <f t="shared" ref="AD111" si="309">IF(AC111="","",AC111*$G$5+$M$5)</f>
        <v>16147.11818793467</v>
      </c>
      <c r="AE111" s="60">
        <f>IF($M$18&gt;($M$3-$M$5)/-($G$3-$G$5),"",IFERROR(IF(AE110+(($M$3-$M$5)/($G$3-$G$5)*-1)/343&gt;$AC$24,MAX($AE$31:AE110),AE110+((($M$3-$M$5)/($G$3-$G$5)*-1))/343),MAX($AE$31:AE110)))</f>
        <v>2.018389773491815</v>
      </c>
      <c r="AF111" s="61">
        <f t="shared" ref="AF111" si="310">IF($M$18&gt;($M$3-$M$5)/-($G$3-$G$5),"",IF(AE111="","",AE111*$G$5+$M$5))</f>
        <v>-83852.881812065476</v>
      </c>
      <c r="AG111" s="61">
        <f t="shared" ref="AG111" si="311">IF($M$18&gt;($M$3-$M$5)/-($G$3-$G$5),"",IF(AE111="","",AE111*$G$3+$M$3))</f>
        <v>114908.05113254092</v>
      </c>
    </row>
    <row r="112" spans="1:33" x14ac:dyDescent="0.55000000000000004">
      <c r="A112" s="11"/>
      <c r="B112" s="11"/>
      <c r="C112" s="11"/>
      <c r="D112" s="11"/>
      <c r="E112" s="11"/>
      <c r="F112" s="11"/>
      <c r="G112" s="11"/>
      <c r="H112" s="11"/>
      <c r="I112" s="11"/>
      <c r="J112" s="21"/>
      <c r="K112" s="21"/>
      <c r="L112" s="57"/>
      <c r="M112" s="57"/>
      <c r="N112" s="63"/>
      <c r="O112" s="57"/>
      <c r="P112" s="57"/>
      <c r="Q112" s="58"/>
      <c r="R112" s="57"/>
      <c r="S112" s="57"/>
      <c r="T112" s="11"/>
      <c r="U112" s="11"/>
      <c r="V112" s="11"/>
      <c r="W112" s="11"/>
      <c r="X112" s="11"/>
      <c r="Y112" s="11"/>
      <c r="Z112" s="11"/>
      <c r="AA112" s="11"/>
      <c r="AB112" s="11"/>
      <c r="AC112" s="60">
        <f t="shared" ref="AC112" si="312">IFERROR(AC111,"")</f>
        <v>14.518389773491833</v>
      </c>
      <c r="AD112" s="61">
        <f t="shared" ref="AD112" si="313">IF(AC112="","",AC112*$G$3+$M$3)</f>
        <v>52408.05113254083</v>
      </c>
      <c r="AE112" s="60">
        <f t="shared" ref="AE112" si="314">IFERROR(AE111,"")</f>
        <v>2.018389773491815</v>
      </c>
      <c r="AF112" s="61">
        <f t="shared" ref="AF112" si="315">IF($M$18&gt;($M$3-$M$5)/-($G$3-$G$5),"",IF(AE112="","",$G$7*$M$18+$M$7))</f>
        <v>0</v>
      </c>
      <c r="AG112" s="61">
        <f t="shared" ref="AG112" si="316">IF($M$18&gt;($M$3-$M$5)/-($G$3-$G$5),"",IF(AE112="","",$G$7*$M$18+$M$7))</f>
        <v>0</v>
      </c>
    </row>
    <row r="113" spans="1:33" x14ac:dyDescent="0.55000000000000004">
      <c r="A113" s="11"/>
      <c r="B113" s="11"/>
      <c r="C113" s="11"/>
      <c r="D113" s="11"/>
      <c r="E113" s="11"/>
      <c r="F113" s="11"/>
      <c r="G113" s="11"/>
      <c r="H113" s="11"/>
      <c r="I113" s="11"/>
      <c r="J113" s="21"/>
      <c r="K113" s="21"/>
      <c r="L113" s="57"/>
      <c r="M113" s="57"/>
      <c r="N113" s="63"/>
      <c r="O113" s="57"/>
      <c r="P113" s="57"/>
      <c r="Q113" s="58"/>
      <c r="R113" s="57"/>
      <c r="S113" s="57"/>
      <c r="T113" s="11"/>
      <c r="U113" s="11"/>
      <c r="V113" s="11"/>
      <c r="W113" s="11"/>
      <c r="X113" s="11"/>
      <c r="Y113" s="11"/>
      <c r="Z113" s="11"/>
      <c r="AA113" s="11"/>
      <c r="AB113" s="11"/>
      <c r="AC113" s="60">
        <f>IF($M$18&gt;($M$3-$M$5)/-($G$3-$G$5),AC112+($M$18-($M$3-$M$5)/-($G$3-$G$5))/342,IFERROR(IF(AC112+((($M$3-$M$5)/($G$3-$G$5)*-1)-$M$18)/343&gt;($M$3-$M$5)/-($G$3-$G$5),MAX($AC$31:AC112),AC112+((($M$3-$M$5)/($G$3-$G$5)*-1))/343),MAX($AC$31:AC112)))</f>
        <v>14.568849517829129</v>
      </c>
      <c r="AD113" s="61">
        <f t="shared" ref="AD113" si="317">IF(AC113="","",AC113*$G$5+$M$5)</f>
        <v>16550.796142633029</v>
      </c>
      <c r="AE113" s="60">
        <f>IF($M$18&gt;($M$3-$M$5)/-($G$3-$G$5),"",IFERROR(IF(AE112+(($M$3-$M$5)/($G$3-$G$5)*-1)/343&gt;$AC$24,MAX($AE$31:AE112),AE112+((($M$3-$M$5)/($G$3-$G$5)*-1))/343),MAX($AE$31:AE112)))</f>
        <v>2.0688495178291104</v>
      </c>
      <c r="AF113" s="61">
        <f t="shared" ref="AF113" si="318">IF($M$18&gt;($M$3-$M$5)/-($G$3-$G$5),"",IF(AE113="","",AE113*$G$5+$M$5))</f>
        <v>-83449.203857367116</v>
      </c>
      <c r="AG113" s="61">
        <f t="shared" ref="AG113" si="319">IF($M$18&gt;($M$3-$M$5)/-($G$3-$G$5),"",IF(AE113="","",AE113*$G$3+$M$3))</f>
        <v>114655.75241085445</v>
      </c>
    </row>
    <row r="114" spans="1:33" x14ac:dyDescent="0.55000000000000004">
      <c r="A114" s="11"/>
      <c r="B114" s="11"/>
      <c r="C114" s="11"/>
      <c r="D114" s="11"/>
      <c r="E114" s="11"/>
      <c r="F114" s="11"/>
      <c r="G114" s="11"/>
      <c r="H114" s="11"/>
      <c r="I114" s="11"/>
      <c r="J114" s="21"/>
      <c r="K114" s="21"/>
      <c r="L114" s="57"/>
      <c r="M114" s="57"/>
      <c r="N114" s="63"/>
      <c r="O114" s="57"/>
      <c r="P114" s="57"/>
      <c r="Q114" s="58"/>
      <c r="R114" s="57"/>
      <c r="S114" s="57"/>
      <c r="T114" s="11"/>
      <c r="U114" s="11"/>
      <c r="V114" s="11"/>
      <c r="W114" s="11"/>
      <c r="X114" s="11"/>
      <c r="Y114" s="11"/>
      <c r="Z114" s="11"/>
      <c r="AA114" s="11"/>
      <c r="AB114" s="11"/>
      <c r="AC114" s="60">
        <f t="shared" ref="AC114" si="320">IFERROR(AC113,"")</f>
        <v>14.568849517829129</v>
      </c>
      <c r="AD114" s="61">
        <f t="shared" ref="AD114" si="321">IF(AC114="","",AC114*$G$3+$M$3)</f>
        <v>52155.752410854358</v>
      </c>
      <c r="AE114" s="60">
        <f t="shared" ref="AE114" si="322">IFERROR(AE113,"")</f>
        <v>2.0688495178291104</v>
      </c>
      <c r="AF114" s="61">
        <f t="shared" ref="AF114" si="323">IF($M$18&gt;($M$3-$M$5)/-($G$3-$G$5),"",IF(AE114="","",$G$7*$M$18+$M$7))</f>
        <v>0</v>
      </c>
      <c r="AG114" s="61">
        <f t="shared" ref="AG114" si="324">IF($M$18&gt;($M$3-$M$5)/-($G$3-$G$5),"",IF(AE114="","",$G$7*$M$18+$M$7))</f>
        <v>0</v>
      </c>
    </row>
    <row r="115" spans="1:33" x14ac:dyDescent="0.55000000000000004">
      <c r="A115" s="11"/>
      <c r="B115" s="11"/>
      <c r="C115" s="11"/>
      <c r="D115" s="11"/>
      <c r="E115" s="11"/>
      <c r="F115" s="11"/>
      <c r="G115" s="11"/>
      <c r="H115" s="11"/>
      <c r="I115" s="11"/>
      <c r="J115" s="21"/>
      <c r="K115" s="21"/>
      <c r="L115" s="57"/>
      <c r="M115" s="57"/>
      <c r="N115" s="63"/>
      <c r="O115" s="57"/>
      <c r="P115" s="57"/>
      <c r="Q115" s="58"/>
      <c r="R115" s="57"/>
      <c r="S115" s="57"/>
      <c r="T115" s="11"/>
      <c r="U115" s="11"/>
      <c r="V115" s="11"/>
      <c r="W115" s="11"/>
      <c r="X115" s="11"/>
      <c r="Y115" s="11"/>
      <c r="Z115" s="11"/>
      <c r="AA115" s="11"/>
      <c r="AB115" s="11"/>
      <c r="AC115" s="60">
        <f>IF($M$18&gt;($M$3-$M$5)/-($G$3-$G$5),AC114+($M$18-($M$3-$M$5)/-($G$3-$G$5))/342,IFERROR(IF(AC114+((($M$3-$M$5)/($G$3-$G$5)*-1)-$M$18)/343&gt;($M$3-$M$5)/-($G$3-$G$5),MAX($AC$31:AC114),AC114+((($M$3-$M$5)/($G$3-$G$5)*-1))/343),MAX($AC$31:AC114)))</f>
        <v>14.619309262166425</v>
      </c>
      <c r="AD115" s="61">
        <f t="shared" ref="AD115" si="325">IF(AC115="","",AC115*$G$5+$M$5)</f>
        <v>16954.474097331404</v>
      </c>
      <c r="AE115" s="60">
        <f>IF($M$18&gt;($M$3-$M$5)/-($G$3-$G$5),"",IFERROR(IF(AE114+(($M$3-$M$5)/($G$3-$G$5)*-1)/343&gt;$AC$24,MAX($AE$31:AE114),AE114+((($M$3-$M$5)/($G$3-$G$5)*-1))/343),MAX($AE$31:AE114)))</f>
        <v>2.1193092621664058</v>
      </c>
      <c r="AF115" s="61">
        <f t="shared" ref="AF115" si="326">IF($M$18&gt;($M$3-$M$5)/-($G$3-$G$5),"",IF(AE115="","",AE115*$G$5+$M$5))</f>
        <v>-83045.525902668756</v>
      </c>
      <c r="AG115" s="61">
        <f t="shared" ref="AG115" si="327">IF($M$18&gt;($M$3-$M$5)/-($G$3-$G$5),"",IF(AE115="","",AE115*$G$3+$M$3))</f>
        <v>114403.45368916797</v>
      </c>
    </row>
    <row r="116" spans="1:33" x14ac:dyDescent="0.55000000000000004">
      <c r="A116" s="11"/>
      <c r="B116" s="11"/>
      <c r="C116" s="11"/>
      <c r="D116" s="11"/>
      <c r="E116" s="11"/>
      <c r="F116" s="11"/>
      <c r="G116" s="11"/>
      <c r="H116" s="11"/>
      <c r="I116" s="11"/>
      <c r="J116" s="21"/>
      <c r="K116" s="21"/>
      <c r="L116" s="57"/>
      <c r="M116" s="57"/>
      <c r="N116" s="63"/>
      <c r="O116" s="57"/>
      <c r="P116" s="57"/>
      <c r="Q116" s="58"/>
      <c r="R116" s="57"/>
      <c r="S116" s="57"/>
      <c r="T116" s="11"/>
      <c r="U116" s="11"/>
      <c r="V116" s="11"/>
      <c r="W116" s="11"/>
      <c r="X116" s="11"/>
      <c r="Y116" s="11"/>
      <c r="Z116" s="11"/>
      <c r="AA116" s="11"/>
      <c r="AB116" s="11"/>
      <c r="AC116" s="60">
        <f t="shared" ref="AC116" si="328">IFERROR(AC115,"")</f>
        <v>14.619309262166425</v>
      </c>
      <c r="AD116" s="61">
        <f t="shared" ref="AD116" si="329">IF(AC116="","",AC116*$G$3+$M$3)</f>
        <v>51903.453689167873</v>
      </c>
      <c r="AE116" s="60">
        <f t="shared" ref="AE116" si="330">IFERROR(AE115,"")</f>
        <v>2.1193092621664058</v>
      </c>
      <c r="AF116" s="61">
        <f t="shared" ref="AF116" si="331">IF($M$18&gt;($M$3-$M$5)/-($G$3-$G$5),"",IF(AE116="","",$G$7*$M$18+$M$7))</f>
        <v>0</v>
      </c>
      <c r="AG116" s="61">
        <f t="shared" ref="AG116" si="332">IF($M$18&gt;($M$3-$M$5)/-($G$3-$G$5),"",IF(AE116="","",$G$7*$M$18+$M$7))</f>
        <v>0</v>
      </c>
    </row>
    <row r="117" spans="1:33" x14ac:dyDescent="0.55000000000000004">
      <c r="A117" s="11"/>
      <c r="B117" s="11"/>
      <c r="C117" s="11"/>
      <c r="D117" s="11"/>
      <c r="E117" s="11"/>
      <c r="F117" s="11"/>
      <c r="G117" s="11"/>
      <c r="H117" s="11"/>
      <c r="I117" s="11"/>
      <c r="J117" s="21"/>
      <c r="K117" s="21"/>
      <c r="L117" s="57"/>
      <c r="M117" s="57"/>
      <c r="N117" s="63"/>
      <c r="O117" s="57"/>
      <c r="P117" s="57"/>
      <c r="Q117" s="58"/>
      <c r="R117" s="57"/>
      <c r="S117" s="57"/>
      <c r="T117" s="11"/>
      <c r="U117" s="11"/>
      <c r="V117" s="11"/>
      <c r="W117" s="11"/>
      <c r="X117" s="11"/>
      <c r="Y117" s="11"/>
      <c r="Z117" s="11"/>
      <c r="AA117" s="11"/>
      <c r="AB117" s="11"/>
      <c r="AC117" s="60">
        <f>IF($M$18&gt;($M$3-$M$5)/-($G$3-$G$5),AC116+($M$18-($M$3-$M$5)/-($G$3-$G$5))/342,IFERROR(IF(AC116+((($M$3-$M$5)/($G$3-$G$5)*-1)-$M$18)/343&gt;($M$3-$M$5)/-($G$3-$G$5),MAX($AC$31:AC116),AC116+((($M$3-$M$5)/($G$3-$G$5)*-1))/343),MAX($AC$31:AC116)))</f>
        <v>14.669769006503721</v>
      </c>
      <c r="AD117" s="61">
        <f t="shared" ref="AD117" si="333">IF(AC117="","",AC117*$G$5+$M$5)</f>
        <v>17358.152052029764</v>
      </c>
      <c r="AE117" s="60">
        <f>IF($M$18&gt;($M$3-$M$5)/-($G$3-$G$5),"",IFERROR(IF(AE116+(($M$3-$M$5)/($G$3-$G$5)*-1)/343&gt;$AC$24,MAX($AE$31:AE116),AE116+((($M$3-$M$5)/($G$3-$G$5)*-1))/343),MAX($AE$31:AE116)))</f>
        <v>2.1697690065037012</v>
      </c>
      <c r="AF117" s="61">
        <f t="shared" ref="AF117" si="334">IF($M$18&gt;($M$3-$M$5)/-($G$3-$G$5),"",IF(AE117="","",AE117*$G$5+$M$5))</f>
        <v>-82641.847947970382</v>
      </c>
      <c r="AG117" s="61">
        <f t="shared" ref="AG117" si="335">IF($M$18&gt;($M$3-$M$5)/-($G$3-$G$5),"",IF(AE117="","",AE117*$G$3+$M$3))</f>
        <v>114151.15496748149</v>
      </c>
    </row>
    <row r="118" spans="1:33" x14ac:dyDescent="0.55000000000000004">
      <c r="A118" s="11"/>
      <c r="B118" s="11"/>
      <c r="C118" s="11"/>
      <c r="D118" s="11"/>
      <c r="E118" s="11"/>
      <c r="F118" s="11"/>
      <c r="G118" s="11"/>
      <c r="H118" s="11"/>
      <c r="I118" s="11"/>
      <c r="J118" s="21"/>
      <c r="K118" s="21"/>
      <c r="L118" s="57"/>
      <c r="M118" s="57"/>
      <c r="N118" s="63"/>
      <c r="O118" s="57"/>
      <c r="P118" s="57"/>
      <c r="Q118" s="58"/>
      <c r="R118" s="57"/>
      <c r="S118" s="57"/>
      <c r="T118" s="11"/>
      <c r="U118" s="11"/>
      <c r="V118" s="11"/>
      <c r="W118" s="11"/>
      <c r="X118" s="11"/>
      <c r="Y118" s="11"/>
      <c r="Z118" s="11"/>
      <c r="AA118" s="11"/>
      <c r="AB118" s="11"/>
      <c r="AC118" s="60">
        <f t="shared" ref="AC118" si="336">IFERROR(AC117,"")</f>
        <v>14.669769006503721</v>
      </c>
      <c r="AD118" s="61">
        <f t="shared" ref="AD118" si="337">IF(AC118="","",AC118*$G$3+$M$3)</f>
        <v>51651.154967481401</v>
      </c>
      <c r="AE118" s="60">
        <f t="shared" ref="AE118" si="338">IFERROR(AE117,"")</f>
        <v>2.1697690065037012</v>
      </c>
      <c r="AF118" s="61">
        <f t="shared" ref="AF118" si="339">IF($M$18&gt;($M$3-$M$5)/-($G$3-$G$5),"",IF(AE118="","",$G$7*$M$18+$M$7))</f>
        <v>0</v>
      </c>
      <c r="AG118" s="61">
        <f t="shared" ref="AG118" si="340">IF($M$18&gt;($M$3-$M$5)/-($G$3-$G$5),"",IF(AE118="","",$G$7*$M$18+$M$7))</f>
        <v>0</v>
      </c>
    </row>
    <row r="119" spans="1:33" x14ac:dyDescent="0.55000000000000004">
      <c r="A119" s="11"/>
      <c r="B119" s="11"/>
      <c r="C119" s="11"/>
      <c r="D119" s="11"/>
      <c r="E119" s="11"/>
      <c r="F119" s="11"/>
      <c r="G119" s="11"/>
      <c r="H119" s="11"/>
      <c r="I119" s="11"/>
      <c r="J119" s="21"/>
      <c r="K119" s="21"/>
      <c r="L119" s="57"/>
      <c r="M119" s="57"/>
      <c r="N119" s="63"/>
      <c r="O119" s="57"/>
      <c r="P119" s="57"/>
      <c r="Q119" s="58"/>
      <c r="R119" s="57"/>
      <c r="S119" s="57"/>
      <c r="T119" s="11"/>
      <c r="U119" s="11"/>
      <c r="V119" s="11"/>
      <c r="W119" s="11"/>
      <c r="X119" s="11"/>
      <c r="Y119" s="11"/>
      <c r="Z119" s="11"/>
      <c r="AA119" s="11"/>
      <c r="AB119" s="11"/>
      <c r="AC119" s="60">
        <f>IF($M$18&gt;($M$3-$M$5)/-($G$3-$G$5),AC118+($M$18-($M$3-$M$5)/-($G$3-$G$5))/342,IFERROR(IF(AC118+((($M$3-$M$5)/($G$3-$G$5)*-1)-$M$18)/343&gt;($M$3-$M$5)/-($G$3-$G$5),MAX($AC$31:AC118),AC118+((($M$3-$M$5)/($G$3-$G$5)*-1))/343),MAX($AC$31:AC118)))</f>
        <v>14.720228750841017</v>
      </c>
      <c r="AD119" s="61">
        <f t="shared" ref="AD119" si="341">IF(AC119="","",AC119*$G$5+$M$5)</f>
        <v>17761.830006728138</v>
      </c>
      <c r="AE119" s="60">
        <f>IF($M$18&gt;($M$3-$M$5)/-($G$3-$G$5),"",IFERROR(IF(AE118+(($M$3-$M$5)/($G$3-$G$5)*-1)/343&gt;$AC$24,MAX($AE$31:AE118),AE118+((($M$3-$M$5)/($G$3-$G$5)*-1))/343),MAX($AE$31:AE118)))</f>
        <v>2.2202287508409966</v>
      </c>
      <c r="AF119" s="61">
        <f t="shared" ref="AF119" si="342">IF($M$18&gt;($M$3-$M$5)/-($G$3-$G$5),"",IF(AE119="","",AE119*$G$5+$M$5))</f>
        <v>-82238.169993272022</v>
      </c>
      <c r="AG119" s="61">
        <f t="shared" ref="AG119" si="343">IF($M$18&gt;($M$3-$M$5)/-($G$3-$G$5),"",IF(AE119="","",AE119*$G$3+$M$3))</f>
        <v>113898.85624579502</v>
      </c>
    </row>
    <row r="120" spans="1:33" x14ac:dyDescent="0.55000000000000004">
      <c r="A120" s="11"/>
      <c r="B120" s="11"/>
      <c r="C120" s="11"/>
      <c r="D120" s="11"/>
      <c r="E120" s="11"/>
      <c r="F120" s="11"/>
      <c r="G120" s="11"/>
      <c r="H120" s="11"/>
      <c r="I120" s="11"/>
      <c r="J120" s="21"/>
      <c r="K120" s="21"/>
      <c r="L120" s="57"/>
      <c r="M120" s="57"/>
      <c r="N120" s="63"/>
      <c r="O120" s="57"/>
      <c r="P120" s="57"/>
      <c r="Q120" s="58"/>
      <c r="R120" s="57"/>
      <c r="S120" s="57"/>
      <c r="T120" s="11"/>
      <c r="U120" s="11"/>
      <c r="V120" s="11"/>
      <c r="W120" s="11"/>
      <c r="X120" s="11"/>
      <c r="Y120" s="11"/>
      <c r="Z120" s="11"/>
      <c r="AA120" s="11"/>
      <c r="AB120" s="11"/>
      <c r="AC120" s="60">
        <f t="shared" ref="AC120" si="344">IFERROR(AC119,"")</f>
        <v>14.720228750841017</v>
      </c>
      <c r="AD120" s="61">
        <f t="shared" ref="AD120" si="345">IF(AC120="","",AC120*$G$3+$M$3)</f>
        <v>51398.856245794916</v>
      </c>
      <c r="AE120" s="60">
        <f t="shared" ref="AE120" si="346">IFERROR(AE119,"")</f>
        <v>2.2202287508409966</v>
      </c>
      <c r="AF120" s="61">
        <f t="shared" ref="AF120" si="347">IF($M$18&gt;($M$3-$M$5)/-($G$3-$G$5),"",IF(AE120="","",$G$7*$M$18+$M$7))</f>
        <v>0</v>
      </c>
      <c r="AG120" s="61">
        <f t="shared" ref="AG120" si="348">IF($M$18&gt;($M$3-$M$5)/-($G$3-$G$5),"",IF(AE120="","",$G$7*$M$18+$M$7))</f>
        <v>0</v>
      </c>
    </row>
    <row r="121" spans="1:33" x14ac:dyDescent="0.55000000000000004">
      <c r="A121" s="11"/>
      <c r="B121" s="11"/>
      <c r="C121" s="11"/>
      <c r="D121" s="11"/>
      <c r="E121" s="11"/>
      <c r="F121" s="11"/>
      <c r="G121" s="11"/>
      <c r="H121" s="11"/>
      <c r="I121" s="11"/>
      <c r="J121" s="21"/>
      <c r="K121" s="21"/>
      <c r="L121" s="57"/>
      <c r="M121" s="57"/>
      <c r="N121" s="63"/>
      <c r="O121" s="57"/>
      <c r="P121" s="57"/>
      <c r="Q121" s="58"/>
      <c r="R121" s="57"/>
      <c r="S121" s="57"/>
      <c r="T121" s="11"/>
      <c r="U121" s="11"/>
      <c r="V121" s="11"/>
      <c r="W121" s="11"/>
      <c r="X121" s="11"/>
      <c r="Y121" s="11"/>
      <c r="Z121" s="11"/>
      <c r="AA121" s="11"/>
      <c r="AB121" s="11"/>
      <c r="AC121" s="60">
        <f>IF($M$18&gt;($M$3-$M$5)/-($G$3-$G$5),AC120+($M$18-($M$3-$M$5)/-($G$3-$G$5))/342,IFERROR(IF(AC120+((($M$3-$M$5)/($G$3-$G$5)*-1)-$M$18)/343&gt;($M$3-$M$5)/-($G$3-$G$5),MAX($AC$31:AC120),AC120+((($M$3-$M$5)/($G$3-$G$5)*-1))/343),MAX($AC$31:AC120)))</f>
        <v>14.770688495178312</v>
      </c>
      <c r="AD121" s="61">
        <f t="shared" ref="AD121" si="349">IF(AC121="","",AC121*$G$5+$M$5)</f>
        <v>18165.507961426498</v>
      </c>
      <c r="AE121" s="60">
        <f>IF($M$18&gt;($M$3-$M$5)/-($G$3-$G$5),"",IFERROR(IF(AE120+(($M$3-$M$5)/($G$3-$G$5)*-1)/343&gt;$AC$24,MAX($AE$31:AE120),AE120+((($M$3-$M$5)/($G$3-$G$5)*-1))/343),MAX($AE$31:AE120)))</f>
        <v>2.270688495178292</v>
      </c>
      <c r="AF121" s="61">
        <f t="shared" ref="AF121" si="350">IF($M$18&gt;($M$3-$M$5)/-($G$3-$G$5),"",IF(AE121="","",AE121*$G$5+$M$5))</f>
        <v>-81834.492038573662</v>
      </c>
      <c r="AG121" s="61">
        <f t="shared" ref="AG121" si="351">IF($M$18&gt;($M$3-$M$5)/-($G$3-$G$5),"",IF(AE121="","",AE121*$G$3+$M$3))</f>
        <v>113646.55752410855</v>
      </c>
    </row>
    <row r="122" spans="1:33" x14ac:dyDescent="0.55000000000000004">
      <c r="A122" s="11"/>
      <c r="B122" s="11"/>
      <c r="C122" s="11"/>
      <c r="D122" s="11"/>
      <c r="E122" s="11"/>
      <c r="F122" s="11"/>
      <c r="G122" s="11"/>
      <c r="H122" s="11"/>
      <c r="I122" s="11"/>
      <c r="J122" s="21"/>
      <c r="K122" s="21"/>
      <c r="L122" s="57"/>
      <c r="M122" s="57"/>
      <c r="N122" s="63"/>
      <c r="O122" s="57"/>
      <c r="P122" s="57"/>
      <c r="Q122" s="58"/>
      <c r="R122" s="57"/>
      <c r="S122" s="57"/>
      <c r="T122" s="11"/>
      <c r="U122" s="11"/>
      <c r="V122" s="11"/>
      <c r="W122" s="11"/>
      <c r="X122" s="11"/>
      <c r="Y122" s="11"/>
      <c r="Z122" s="11"/>
      <c r="AA122" s="11"/>
      <c r="AB122" s="11"/>
      <c r="AC122" s="60">
        <f t="shared" ref="AC122" si="352">IFERROR(AC121,"")</f>
        <v>14.770688495178312</v>
      </c>
      <c r="AD122" s="61">
        <f t="shared" ref="AD122" si="353">IF(AC122="","",AC122*$G$3+$M$3)</f>
        <v>51146.557524108444</v>
      </c>
      <c r="AE122" s="60">
        <f t="shared" ref="AE122" si="354">IFERROR(AE121,"")</f>
        <v>2.270688495178292</v>
      </c>
      <c r="AF122" s="61">
        <f t="shared" ref="AF122" si="355">IF($M$18&gt;($M$3-$M$5)/-($G$3-$G$5),"",IF(AE122="","",$G$7*$M$18+$M$7))</f>
        <v>0</v>
      </c>
      <c r="AG122" s="61">
        <f t="shared" ref="AG122" si="356">IF($M$18&gt;($M$3-$M$5)/-($G$3-$G$5),"",IF(AE122="","",$G$7*$M$18+$M$7))</f>
        <v>0</v>
      </c>
    </row>
    <row r="123" spans="1:33" x14ac:dyDescent="0.55000000000000004">
      <c r="A123" s="11"/>
      <c r="B123" s="11"/>
      <c r="C123" s="11"/>
      <c r="D123" s="11"/>
      <c r="E123" s="11"/>
      <c r="F123" s="11"/>
      <c r="G123" s="11"/>
      <c r="H123" s="11"/>
      <c r="I123" s="11"/>
      <c r="J123" s="21"/>
      <c r="K123" s="21"/>
      <c r="L123" s="57"/>
      <c r="M123" s="57"/>
      <c r="N123" s="63"/>
      <c r="O123" s="57"/>
      <c r="P123" s="57"/>
      <c r="Q123" s="58"/>
      <c r="R123" s="57"/>
      <c r="S123" s="57"/>
      <c r="T123" s="11"/>
      <c r="U123" s="11"/>
      <c r="V123" s="11"/>
      <c r="W123" s="11"/>
      <c r="X123" s="11"/>
      <c r="Y123" s="11"/>
      <c r="Z123" s="11"/>
      <c r="AA123" s="11"/>
      <c r="AB123" s="11"/>
      <c r="AC123" s="60">
        <f>IF($M$18&gt;($M$3-$M$5)/-($G$3-$G$5),AC122+($M$18-($M$3-$M$5)/-($G$3-$G$5))/342,IFERROR(IF(AC122+((($M$3-$M$5)/($G$3-$G$5)*-1)-$M$18)/343&gt;($M$3-$M$5)/-($G$3-$G$5),MAX($AC$31:AC122),AC122+((($M$3-$M$5)/($G$3-$G$5)*-1))/343),MAX($AC$31:AC122)))</f>
        <v>14.821148239515608</v>
      </c>
      <c r="AD123" s="61">
        <f t="shared" ref="AD123" si="357">IF(AC123="","",AC123*$G$5+$M$5)</f>
        <v>18569.185916124872</v>
      </c>
      <c r="AE123" s="60">
        <f>IF($M$18&gt;($M$3-$M$5)/-($G$3-$G$5),"",IFERROR(IF(AE122+(($M$3-$M$5)/($G$3-$G$5)*-1)/343&gt;$AC$24,MAX($AE$31:AE122),AE122+((($M$3-$M$5)/($G$3-$G$5)*-1))/343),MAX($AE$31:AE122)))</f>
        <v>2.3211482395155874</v>
      </c>
      <c r="AF123" s="61">
        <f t="shared" ref="AF123" si="358">IF($M$18&gt;($M$3-$M$5)/-($G$3-$G$5),"",IF(AE123="","",AE123*$G$5+$M$5))</f>
        <v>-81430.814083875302</v>
      </c>
      <c r="AG123" s="61">
        <f t="shared" ref="AG123" si="359">IF($M$18&gt;($M$3-$M$5)/-($G$3-$G$5),"",IF(AE123="","",AE123*$G$3+$M$3))</f>
        <v>113394.25880242206</v>
      </c>
    </row>
    <row r="124" spans="1:33" x14ac:dyDescent="0.55000000000000004">
      <c r="A124" s="11"/>
      <c r="B124" s="11"/>
      <c r="C124" s="11"/>
      <c r="D124" s="11"/>
      <c r="E124" s="11"/>
      <c r="F124" s="11"/>
      <c r="G124" s="11"/>
      <c r="H124" s="11"/>
      <c r="I124" s="11"/>
      <c r="J124" s="21"/>
      <c r="K124" s="21"/>
      <c r="L124" s="57"/>
      <c r="M124" s="57"/>
      <c r="N124" s="63"/>
      <c r="O124" s="57"/>
      <c r="P124" s="57"/>
      <c r="Q124" s="58"/>
      <c r="R124" s="57"/>
      <c r="S124" s="57"/>
      <c r="T124" s="11"/>
      <c r="U124" s="11"/>
      <c r="V124" s="11"/>
      <c r="W124" s="11"/>
      <c r="X124" s="11"/>
      <c r="Y124" s="11"/>
      <c r="Z124" s="11"/>
      <c r="AA124" s="11"/>
      <c r="AB124" s="11"/>
      <c r="AC124" s="60">
        <f t="shared" ref="AC124" si="360">IFERROR(AC123,"")</f>
        <v>14.821148239515608</v>
      </c>
      <c r="AD124" s="61">
        <f t="shared" ref="AD124" si="361">IF(AC124="","",AC124*$G$3+$M$3)</f>
        <v>50894.258802421959</v>
      </c>
      <c r="AE124" s="60">
        <f t="shared" ref="AE124" si="362">IFERROR(AE123,"")</f>
        <v>2.3211482395155874</v>
      </c>
      <c r="AF124" s="61">
        <f t="shared" ref="AF124" si="363">IF($M$18&gt;($M$3-$M$5)/-($G$3-$G$5),"",IF(AE124="","",$G$7*$M$18+$M$7))</f>
        <v>0</v>
      </c>
      <c r="AG124" s="61">
        <f t="shared" ref="AG124" si="364">IF($M$18&gt;($M$3-$M$5)/-($G$3-$G$5),"",IF(AE124="","",$G$7*$M$18+$M$7))</f>
        <v>0</v>
      </c>
    </row>
    <row r="125" spans="1:33" x14ac:dyDescent="0.55000000000000004">
      <c r="A125" s="11"/>
      <c r="B125" s="11"/>
      <c r="C125" s="11"/>
      <c r="D125" s="11"/>
      <c r="E125" s="11"/>
      <c r="F125" s="11"/>
      <c r="G125" s="11"/>
      <c r="H125" s="11"/>
      <c r="I125" s="11"/>
      <c r="J125" s="21"/>
      <c r="K125" s="21"/>
      <c r="L125" s="57"/>
      <c r="M125" s="57"/>
      <c r="N125" s="63"/>
      <c r="O125" s="57"/>
      <c r="P125" s="57"/>
      <c r="Q125" s="58"/>
      <c r="R125" s="57"/>
      <c r="S125" s="57"/>
      <c r="T125" s="11"/>
      <c r="U125" s="11"/>
      <c r="V125" s="11"/>
      <c r="W125" s="11"/>
      <c r="X125" s="11"/>
      <c r="Y125" s="11"/>
      <c r="Z125" s="11"/>
      <c r="AA125" s="11"/>
      <c r="AB125" s="11"/>
      <c r="AC125" s="60">
        <f>IF($M$18&gt;($M$3-$M$5)/-($G$3-$G$5),AC124+($M$18-($M$3-$M$5)/-($G$3-$G$5))/342,IFERROR(IF(AC124+((($M$3-$M$5)/($G$3-$G$5)*-1)-$M$18)/343&gt;($M$3-$M$5)/-($G$3-$G$5),MAX($AC$31:AC124),AC124+((($M$3-$M$5)/($G$3-$G$5)*-1))/343),MAX($AC$31:AC124)))</f>
        <v>14.871607983852904</v>
      </c>
      <c r="AD125" s="61">
        <f t="shared" ref="AD125" si="365">IF(AC125="","",AC125*$G$5+$M$5)</f>
        <v>18972.863870823232</v>
      </c>
      <c r="AE125" s="60">
        <f>IF($M$18&gt;($M$3-$M$5)/-($G$3-$G$5),"",IFERROR(IF(AE124+(($M$3-$M$5)/($G$3-$G$5)*-1)/343&gt;$AC$24,MAX($AE$31:AE124),AE124+((($M$3-$M$5)/($G$3-$G$5)*-1))/343),MAX($AE$31:AE124)))</f>
        <v>2.3716079838528827</v>
      </c>
      <c r="AF125" s="61">
        <f t="shared" ref="AF125" si="366">IF($M$18&gt;($M$3-$M$5)/-($G$3-$G$5),"",IF(AE125="","",AE125*$G$5+$M$5))</f>
        <v>-81027.136129176943</v>
      </c>
      <c r="AG125" s="61">
        <f t="shared" ref="AG125" si="367">IF($M$18&gt;($M$3-$M$5)/-($G$3-$G$5),"",IF(AE125="","",AE125*$G$3+$M$3))</f>
        <v>113141.96008073559</v>
      </c>
    </row>
    <row r="126" spans="1:33" x14ac:dyDescent="0.55000000000000004">
      <c r="A126" s="11"/>
      <c r="B126" s="11"/>
      <c r="C126" s="11"/>
      <c r="D126" s="11"/>
      <c r="E126" s="11"/>
      <c r="F126" s="11"/>
      <c r="G126" s="11"/>
      <c r="H126" s="11"/>
      <c r="I126" s="11"/>
      <c r="J126" s="21"/>
      <c r="K126" s="21"/>
      <c r="L126" s="57"/>
      <c r="M126" s="57"/>
      <c r="N126" s="63"/>
      <c r="O126" s="57"/>
      <c r="P126" s="57"/>
      <c r="Q126" s="58"/>
      <c r="R126" s="57"/>
      <c r="S126" s="57"/>
      <c r="T126" s="11"/>
      <c r="U126" s="11"/>
      <c r="V126" s="11"/>
      <c r="W126" s="11"/>
      <c r="X126" s="11"/>
      <c r="Y126" s="11"/>
      <c r="Z126" s="11"/>
      <c r="AA126" s="11"/>
      <c r="AB126" s="11"/>
      <c r="AC126" s="60">
        <f t="shared" ref="AC126" si="368">IFERROR(AC125,"")</f>
        <v>14.871607983852904</v>
      </c>
      <c r="AD126" s="61">
        <f t="shared" ref="AD126" si="369">IF(AC126="","",AC126*$G$3+$M$3)</f>
        <v>50641.960080735473</v>
      </c>
      <c r="AE126" s="60">
        <f t="shared" ref="AE126" si="370">IFERROR(AE125,"")</f>
        <v>2.3716079838528827</v>
      </c>
      <c r="AF126" s="61">
        <f t="shared" ref="AF126" si="371">IF($M$18&gt;($M$3-$M$5)/-($G$3-$G$5),"",IF(AE126="","",$G$7*$M$18+$M$7))</f>
        <v>0</v>
      </c>
      <c r="AG126" s="61">
        <f t="shared" ref="AG126" si="372">IF($M$18&gt;($M$3-$M$5)/-($G$3-$G$5),"",IF(AE126="","",$G$7*$M$18+$M$7))</f>
        <v>0</v>
      </c>
    </row>
    <row r="127" spans="1:33" x14ac:dyDescent="0.55000000000000004">
      <c r="A127" s="11"/>
      <c r="B127" s="11"/>
      <c r="C127" s="11"/>
      <c r="D127" s="11"/>
      <c r="E127" s="11"/>
      <c r="F127" s="11"/>
      <c r="G127" s="11"/>
      <c r="H127" s="11"/>
      <c r="I127" s="11"/>
      <c r="J127" s="21"/>
      <c r="K127" s="21"/>
      <c r="L127" s="57"/>
      <c r="M127" s="57"/>
      <c r="N127" s="63"/>
      <c r="O127" s="57"/>
      <c r="P127" s="57"/>
      <c r="Q127" s="58"/>
      <c r="R127" s="57"/>
      <c r="S127" s="57"/>
      <c r="T127" s="11"/>
      <c r="U127" s="11"/>
      <c r="V127" s="11"/>
      <c r="W127" s="11"/>
      <c r="X127" s="11"/>
      <c r="Y127" s="11"/>
      <c r="Z127" s="11"/>
      <c r="AA127" s="11"/>
      <c r="AB127" s="11"/>
      <c r="AC127" s="60">
        <f>IF($M$18&gt;($M$3-$M$5)/-($G$3-$G$5),AC126+($M$18-($M$3-$M$5)/-($G$3-$G$5))/342,IFERROR(IF(AC126+((($M$3-$M$5)/($G$3-$G$5)*-1)-$M$18)/343&gt;($M$3-$M$5)/-($G$3-$G$5),MAX($AC$31:AC126),AC126+((($M$3-$M$5)/($G$3-$G$5)*-1))/343),MAX($AC$31:AC126)))</f>
        <v>14.9220677281902</v>
      </c>
      <c r="AD127" s="61">
        <f t="shared" ref="AD127" si="373">IF(AC127="","",AC127*$G$5+$M$5)</f>
        <v>19376.541825521592</v>
      </c>
      <c r="AE127" s="60">
        <f>IF($M$18&gt;($M$3-$M$5)/-($G$3-$G$5),"",IFERROR(IF(AE126+(($M$3-$M$5)/($G$3-$G$5)*-1)/343&gt;$AC$24,MAX($AE$31:AE126),AE126+((($M$3-$M$5)/($G$3-$G$5)*-1))/343),MAX($AE$31:AE126)))</f>
        <v>2.4220677281901781</v>
      </c>
      <c r="AF127" s="61">
        <f t="shared" ref="AF127" si="374">IF($M$18&gt;($M$3-$M$5)/-($G$3-$G$5),"",IF(AE127="","",AE127*$G$5+$M$5))</f>
        <v>-80623.458174478583</v>
      </c>
      <c r="AG127" s="61">
        <f t="shared" ref="AG127" si="375">IF($M$18&gt;($M$3-$M$5)/-($G$3-$G$5),"",IF(AE127="","",AE127*$G$3+$M$3))</f>
        <v>112889.6613590491</v>
      </c>
    </row>
    <row r="128" spans="1:33" x14ac:dyDescent="0.55000000000000004">
      <c r="A128" s="11"/>
      <c r="B128" s="11"/>
      <c r="C128" s="11"/>
      <c r="D128" s="11"/>
      <c r="E128" s="11"/>
      <c r="F128" s="11"/>
      <c r="G128" s="11"/>
      <c r="H128" s="11"/>
      <c r="I128" s="11"/>
      <c r="J128" s="21"/>
      <c r="K128" s="21"/>
      <c r="L128" s="57"/>
      <c r="M128" s="57"/>
      <c r="N128" s="63"/>
      <c r="O128" s="57"/>
      <c r="P128" s="57"/>
      <c r="Q128" s="58"/>
      <c r="R128" s="57"/>
      <c r="S128" s="57"/>
      <c r="T128" s="11"/>
      <c r="U128" s="11"/>
      <c r="V128" s="11"/>
      <c r="W128" s="11"/>
      <c r="X128" s="11"/>
      <c r="Y128" s="11"/>
      <c r="Z128" s="11"/>
      <c r="AA128" s="11"/>
      <c r="AB128" s="11"/>
      <c r="AC128" s="60">
        <f t="shared" ref="AC128" si="376">IFERROR(AC127,"")</f>
        <v>14.9220677281902</v>
      </c>
      <c r="AD128" s="61">
        <f t="shared" ref="AD128" si="377">IF(AC128="","",AC128*$G$3+$M$3)</f>
        <v>50389.661359049001</v>
      </c>
      <c r="AE128" s="60">
        <f t="shared" ref="AE128" si="378">IFERROR(AE127,"")</f>
        <v>2.4220677281901781</v>
      </c>
      <c r="AF128" s="61">
        <f t="shared" ref="AF128" si="379">IF($M$18&gt;($M$3-$M$5)/-($G$3-$G$5),"",IF(AE128="","",$G$7*$M$18+$M$7))</f>
        <v>0</v>
      </c>
      <c r="AG128" s="61">
        <f t="shared" ref="AG128" si="380">IF($M$18&gt;($M$3-$M$5)/-($G$3-$G$5),"",IF(AE128="","",$G$7*$M$18+$M$7))</f>
        <v>0</v>
      </c>
    </row>
    <row r="129" spans="1:33" x14ac:dyDescent="0.55000000000000004">
      <c r="A129" s="11"/>
      <c r="B129" s="11"/>
      <c r="C129" s="11"/>
      <c r="D129" s="11"/>
      <c r="E129" s="11"/>
      <c r="F129" s="11"/>
      <c r="G129" s="11"/>
      <c r="H129" s="11"/>
      <c r="I129" s="11"/>
      <c r="J129" s="21"/>
      <c r="K129" s="21"/>
      <c r="L129" s="57"/>
      <c r="M129" s="57"/>
      <c r="N129" s="63"/>
      <c r="O129" s="57"/>
      <c r="P129" s="57"/>
      <c r="Q129" s="58"/>
      <c r="R129" s="57"/>
      <c r="S129" s="57"/>
      <c r="T129" s="11"/>
      <c r="U129" s="11"/>
      <c r="V129" s="11"/>
      <c r="W129" s="11"/>
      <c r="X129" s="11"/>
      <c r="Y129" s="11"/>
      <c r="Z129" s="11"/>
      <c r="AA129" s="11"/>
      <c r="AB129" s="11"/>
      <c r="AC129" s="60">
        <f>IF($M$18&gt;($M$3-$M$5)/-($G$3-$G$5),AC128+($M$18-($M$3-$M$5)/-($G$3-$G$5))/342,IFERROR(IF(AC128+((($M$3-$M$5)/($G$3-$G$5)*-1)-$M$18)/343&gt;($M$3-$M$5)/-($G$3-$G$5),MAX($AC$31:AC128),AC128+((($M$3-$M$5)/($G$3-$G$5)*-1))/343),MAX($AC$31:AC128)))</f>
        <v>14.972527472527496</v>
      </c>
      <c r="AD129" s="61">
        <f t="shared" ref="AD129" si="381">IF(AC129="","",AC129*$G$5+$M$5)</f>
        <v>19780.219780219966</v>
      </c>
      <c r="AE129" s="60">
        <f>IF($M$18&gt;($M$3-$M$5)/-($G$3-$G$5),"",IFERROR(IF(AE128+(($M$3-$M$5)/($G$3-$G$5)*-1)/343&gt;$AC$24,MAX($AE$31:AE128),AE128+((($M$3-$M$5)/($G$3-$G$5)*-1))/343),MAX($AE$31:AE128)))</f>
        <v>2.4725274725274735</v>
      </c>
      <c r="AF129" s="61">
        <f t="shared" ref="AF129" si="382">IF($M$18&gt;($M$3-$M$5)/-($G$3-$G$5),"",IF(AE129="","",AE129*$G$5+$M$5))</f>
        <v>-80219.780219780208</v>
      </c>
      <c r="AG129" s="61">
        <f t="shared" ref="AG129" si="383">IF($M$18&gt;($M$3-$M$5)/-($G$3-$G$5),"",IF(AE129="","",AE129*$G$3+$M$3))</f>
        <v>112637.36263736263</v>
      </c>
    </row>
    <row r="130" spans="1:33" x14ac:dyDescent="0.55000000000000004">
      <c r="A130" s="11"/>
      <c r="B130" s="11"/>
      <c r="C130" s="11"/>
      <c r="D130" s="11"/>
      <c r="E130" s="11"/>
      <c r="F130" s="11"/>
      <c r="G130" s="11"/>
      <c r="H130" s="11"/>
      <c r="I130" s="11"/>
      <c r="J130" s="21"/>
      <c r="K130" s="21"/>
      <c r="L130" s="57"/>
      <c r="M130" s="57"/>
      <c r="N130" s="63"/>
      <c r="O130" s="57"/>
      <c r="P130" s="57"/>
      <c r="Q130" s="58"/>
      <c r="R130" s="57"/>
      <c r="S130" s="57"/>
      <c r="T130" s="11"/>
      <c r="U130" s="11"/>
      <c r="V130" s="11"/>
      <c r="W130" s="11"/>
      <c r="X130" s="11"/>
      <c r="Y130" s="11"/>
      <c r="Z130" s="11"/>
      <c r="AA130" s="11"/>
      <c r="AB130" s="11"/>
      <c r="AC130" s="60">
        <f t="shared" ref="AC130" si="384">IFERROR(AC129,"")</f>
        <v>14.972527472527496</v>
      </c>
      <c r="AD130" s="61">
        <f t="shared" ref="AD130" si="385">IF(AC130="","",AC130*$G$3+$M$3)</f>
        <v>50137.362637362516</v>
      </c>
      <c r="AE130" s="60">
        <f t="shared" ref="AE130" si="386">IFERROR(AE129,"")</f>
        <v>2.4725274725274735</v>
      </c>
      <c r="AF130" s="61">
        <f t="shared" ref="AF130" si="387">IF($M$18&gt;($M$3-$M$5)/-($G$3-$G$5),"",IF(AE130="","",$G$7*$M$18+$M$7))</f>
        <v>0</v>
      </c>
      <c r="AG130" s="61">
        <f t="shared" ref="AG130" si="388">IF($M$18&gt;($M$3-$M$5)/-($G$3-$G$5),"",IF(AE130="","",$G$7*$M$18+$M$7))</f>
        <v>0</v>
      </c>
    </row>
    <row r="131" spans="1:33" x14ac:dyDescent="0.55000000000000004">
      <c r="A131" s="11"/>
      <c r="B131" s="11"/>
      <c r="C131" s="11"/>
      <c r="D131" s="11"/>
      <c r="E131" s="11"/>
      <c r="F131" s="11"/>
      <c r="G131" s="11"/>
      <c r="H131" s="11"/>
      <c r="I131" s="11"/>
      <c r="J131" s="21"/>
      <c r="K131" s="21"/>
      <c r="L131" s="57"/>
      <c r="M131" s="57"/>
      <c r="N131" s="63"/>
      <c r="O131" s="57"/>
      <c r="P131" s="57"/>
      <c r="Q131" s="58"/>
      <c r="R131" s="57"/>
      <c r="S131" s="57"/>
      <c r="T131" s="11"/>
      <c r="U131" s="11"/>
      <c r="V131" s="11"/>
      <c r="W131" s="11"/>
      <c r="X131" s="11"/>
      <c r="Y131" s="11"/>
      <c r="Z131" s="11"/>
      <c r="AA131" s="11"/>
      <c r="AB131" s="11"/>
      <c r="AC131" s="60">
        <f>IF($M$18&gt;($M$3-$M$5)/-($G$3-$G$5),AC130+($M$18-($M$3-$M$5)/-($G$3-$G$5))/342,IFERROR(IF(AC130+((($M$3-$M$5)/($G$3-$G$5)*-1)-$M$18)/343&gt;($M$3-$M$5)/-($G$3-$G$5),MAX($AC$31:AC130),AC130+((($M$3-$M$5)/($G$3-$G$5)*-1))/343),MAX($AC$31:AC130)))</f>
        <v>15.022987216864792</v>
      </c>
      <c r="AD131" s="61">
        <f t="shared" ref="AD131" si="389">IF(AC131="","",AC131*$G$5+$M$5)</f>
        <v>20183.897734918326</v>
      </c>
      <c r="AE131" s="60">
        <f>IF($M$18&gt;($M$3-$M$5)/-($G$3-$G$5),"",IFERROR(IF(AE130+(($M$3-$M$5)/($G$3-$G$5)*-1)/343&gt;$AC$24,MAX($AE$31:AE130),AE130+((($M$3-$M$5)/($G$3-$G$5)*-1))/343),MAX($AE$31:AE130)))</f>
        <v>2.5229872168647689</v>
      </c>
      <c r="AF131" s="61">
        <f t="shared" ref="AF131" si="390">IF($M$18&gt;($M$3-$M$5)/-($G$3-$G$5),"",IF(AE131="","",AE131*$G$5+$M$5))</f>
        <v>-79816.102265081849</v>
      </c>
      <c r="AG131" s="61">
        <f t="shared" ref="AG131" si="391">IF($M$18&gt;($M$3-$M$5)/-($G$3-$G$5),"",IF(AE131="","",AE131*$G$3+$M$3))</f>
        <v>112385.06391567616</v>
      </c>
    </row>
    <row r="132" spans="1:33" x14ac:dyDescent="0.55000000000000004">
      <c r="A132" s="11"/>
      <c r="B132" s="11"/>
      <c r="C132" s="11"/>
      <c r="D132" s="11"/>
      <c r="E132" s="11"/>
      <c r="F132" s="11"/>
      <c r="G132" s="11"/>
      <c r="H132" s="11"/>
      <c r="I132" s="11"/>
      <c r="J132" s="21"/>
      <c r="K132" s="21"/>
      <c r="L132" s="57"/>
      <c r="M132" s="57"/>
      <c r="N132" s="63"/>
      <c r="O132" s="57"/>
      <c r="P132" s="57"/>
      <c r="Q132" s="58"/>
      <c r="R132" s="57"/>
      <c r="S132" s="57"/>
      <c r="T132" s="11"/>
      <c r="U132" s="11"/>
      <c r="V132" s="11"/>
      <c r="W132" s="11"/>
      <c r="X132" s="11"/>
      <c r="Y132" s="11"/>
      <c r="Z132" s="11"/>
      <c r="AA132" s="11"/>
      <c r="AB132" s="11"/>
      <c r="AC132" s="60">
        <f t="shared" ref="AC132" si="392">IFERROR(AC131,"")</f>
        <v>15.022987216864792</v>
      </c>
      <c r="AD132" s="61">
        <f t="shared" ref="AD132" si="393">IF(AC132="","",AC132*$G$3+$M$3)</f>
        <v>49885.063915676044</v>
      </c>
      <c r="AE132" s="60">
        <f t="shared" ref="AE132" si="394">IFERROR(AE131,"")</f>
        <v>2.5229872168647689</v>
      </c>
      <c r="AF132" s="61">
        <f t="shared" ref="AF132" si="395">IF($M$18&gt;($M$3-$M$5)/-($G$3-$G$5),"",IF(AE132="","",$G$7*$M$18+$M$7))</f>
        <v>0</v>
      </c>
      <c r="AG132" s="61">
        <f t="shared" ref="AG132" si="396">IF($M$18&gt;($M$3-$M$5)/-($G$3-$G$5),"",IF(AE132="","",$G$7*$M$18+$M$7))</f>
        <v>0</v>
      </c>
    </row>
    <row r="133" spans="1:33" x14ac:dyDescent="0.55000000000000004">
      <c r="A133" s="11"/>
      <c r="B133" s="11"/>
      <c r="C133" s="11"/>
      <c r="D133" s="11"/>
      <c r="E133" s="11"/>
      <c r="F133" s="11"/>
      <c r="G133" s="11"/>
      <c r="H133" s="11"/>
      <c r="I133" s="11"/>
      <c r="J133" s="21"/>
      <c r="K133" s="21"/>
      <c r="L133" s="57"/>
      <c r="M133" s="57"/>
      <c r="N133" s="63"/>
      <c r="O133" s="57"/>
      <c r="P133" s="57"/>
      <c r="Q133" s="58"/>
      <c r="R133" s="57"/>
      <c r="S133" s="57"/>
      <c r="T133" s="11"/>
      <c r="U133" s="11"/>
      <c r="V133" s="11"/>
      <c r="W133" s="11"/>
      <c r="X133" s="11"/>
      <c r="Y133" s="11"/>
      <c r="Z133" s="11"/>
      <c r="AA133" s="11"/>
      <c r="AB133" s="11"/>
      <c r="AC133" s="60">
        <f>IF($M$18&gt;($M$3-$M$5)/-($G$3-$G$5),AC132+($M$18-($M$3-$M$5)/-($G$3-$G$5))/342,IFERROR(IF(AC132+((($M$3-$M$5)/($G$3-$G$5)*-1)-$M$18)/343&gt;($M$3-$M$5)/-($G$3-$G$5),MAX($AC$31:AC132),AC132+((($M$3-$M$5)/($G$3-$G$5)*-1))/343),MAX($AC$31:AC132)))</f>
        <v>15.073446961202087</v>
      </c>
      <c r="AD133" s="61">
        <f t="shared" ref="AD133" si="397">IF(AC133="","",AC133*$G$5+$M$5)</f>
        <v>20587.5756896167</v>
      </c>
      <c r="AE133" s="60">
        <f>IF($M$18&gt;($M$3-$M$5)/-($G$3-$G$5),"",IFERROR(IF(AE132+(($M$3-$M$5)/($G$3-$G$5)*-1)/343&gt;$AC$24,MAX($AE$31:AE132),AE132+((($M$3-$M$5)/($G$3-$G$5)*-1))/343),MAX($AE$31:AE132)))</f>
        <v>2.5734469612020643</v>
      </c>
      <c r="AF133" s="61">
        <f t="shared" ref="AF133" si="398">IF($M$18&gt;($M$3-$M$5)/-($G$3-$G$5),"",IF(AE133="","",AE133*$G$5+$M$5))</f>
        <v>-79412.424310383489</v>
      </c>
      <c r="AG133" s="61">
        <f t="shared" ref="AG133" si="399">IF($M$18&gt;($M$3-$M$5)/-($G$3-$G$5),"",IF(AE133="","",AE133*$G$3+$M$3))</f>
        <v>112132.76519398968</v>
      </c>
    </row>
    <row r="134" spans="1:33" x14ac:dyDescent="0.55000000000000004">
      <c r="A134" s="11"/>
      <c r="B134" s="11"/>
      <c r="C134" s="11"/>
      <c r="D134" s="11"/>
      <c r="E134" s="11"/>
      <c r="F134" s="11"/>
      <c r="G134" s="11"/>
      <c r="H134" s="11"/>
      <c r="I134" s="11"/>
      <c r="J134" s="21"/>
      <c r="K134" s="21"/>
      <c r="L134" s="57"/>
      <c r="M134" s="57"/>
      <c r="N134" s="63"/>
      <c r="O134" s="57"/>
      <c r="P134" s="57"/>
      <c r="Q134" s="58"/>
      <c r="R134" s="57"/>
      <c r="S134" s="57"/>
      <c r="T134" s="11"/>
      <c r="U134" s="11"/>
      <c r="V134" s="11"/>
      <c r="W134" s="11"/>
      <c r="X134" s="11"/>
      <c r="Y134" s="11"/>
      <c r="Z134" s="11"/>
      <c r="AA134" s="11"/>
      <c r="AB134" s="11"/>
      <c r="AC134" s="60">
        <f t="shared" ref="AC134" si="400">IFERROR(AC133,"")</f>
        <v>15.073446961202087</v>
      </c>
      <c r="AD134" s="61">
        <f t="shared" ref="AD134" si="401">IF(AC134="","",AC134*$G$3+$M$3)</f>
        <v>49632.765193989559</v>
      </c>
      <c r="AE134" s="60">
        <f t="shared" ref="AE134" si="402">IFERROR(AE133,"")</f>
        <v>2.5734469612020643</v>
      </c>
      <c r="AF134" s="61">
        <f t="shared" ref="AF134" si="403">IF($M$18&gt;($M$3-$M$5)/-($G$3-$G$5),"",IF(AE134="","",$G$7*$M$18+$M$7))</f>
        <v>0</v>
      </c>
      <c r="AG134" s="61">
        <f t="shared" ref="AG134" si="404">IF($M$18&gt;($M$3-$M$5)/-($G$3-$G$5),"",IF(AE134="","",$G$7*$M$18+$M$7))</f>
        <v>0</v>
      </c>
    </row>
    <row r="135" spans="1:33" x14ac:dyDescent="0.55000000000000004">
      <c r="A135" s="11"/>
      <c r="B135" s="11"/>
      <c r="C135" s="11"/>
      <c r="D135" s="11"/>
      <c r="E135" s="11"/>
      <c r="F135" s="11"/>
      <c r="G135" s="11"/>
      <c r="H135" s="11"/>
      <c r="I135" s="11"/>
      <c r="J135" s="21"/>
      <c r="K135" s="21"/>
      <c r="L135" s="57"/>
      <c r="M135" s="57"/>
      <c r="N135" s="63"/>
      <c r="O135" s="57"/>
      <c r="P135" s="57"/>
      <c r="Q135" s="58"/>
      <c r="R135" s="57"/>
      <c r="S135" s="57"/>
      <c r="T135" s="11"/>
      <c r="U135" s="11"/>
      <c r="V135" s="11"/>
      <c r="W135" s="11"/>
      <c r="X135" s="11"/>
      <c r="Y135" s="11"/>
      <c r="Z135" s="11"/>
      <c r="AA135" s="11"/>
      <c r="AB135" s="11"/>
      <c r="AC135" s="60">
        <f>IF($M$18&gt;($M$3-$M$5)/-($G$3-$G$5),AC134+($M$18-($M$3-$M$5)/-($G$3-$G$5))/342,IFERROR(IF(AC134+((($M$3-$M$5)/($G$3-$G$5)*-1)-$M$18)/343&gt;($M$3-$M$5)/-($G$3-$G$5),MAX($AC$31:AC134),AC134+((($M$3-$M$5)/($G$3-$G$5)*-1))/343),MAX($AC$31:AC134)))</f>
        <v>15.123906705539383</v>
      </c>
      <c r="AD135" s="61">
        <f t="shared" ref="AD135" si="405">IF(AC135="","",AC135*$G$5+$M$5)</f>
        <v>20991.25364431506</v>
      </c>
      <c r="AE135" s="60">
        <f>IF($M$18&gt;($M$3-$M$5)/-($G$3-$G$5),"",IFERROR(IF(AE134+(($M$3-$M$5)/($G$3-$G$5)*-1)/343&gt;$AC$24,MAX($AE$31:AE134),AE134+((($M$3-$M$5)/($G$3-$G$5)*-1))/343),MAX($AE$31:AE134)))</f>
        <v>2.6239067055393597</v>
      </c>
      <c r="AF135" s="61">
        <f t="shared" ref="AF135" si="406">IF($M$18&gt;($M$3-$M$5)/-($G$3-$G$5),"",IF(AE135="","",AE135*$G$5+$M$5))</f>
        <v>-79008.746355685114</v>
      </c>
      <c r="AG135" s="61">
        <f t="shared" ref="AG135" si="407">IF($M$18&gt;($M$3-$M$5)/-($G$3-$G$5),"",IF(AE135="","",AE135*$G$3+$M$3))</f>
        <v>111880.4664723032</v>
      </c>
    </row>
    <row r="136" spans="1:33" x14ac:dyDescent="0.55000000000000004">
      <c r="A136" s="11"/>
      <c r="B136" s="11"/>
      <c r="C136" s="11"/>
      <c r="D136" s="11"/>
      <c r="E136" s="11"/>
      <c r="F136" s="11"/>
      <c r="G136" s="11"/>
      <c r="H136" s="11"/>
      <c r="I136" s="11"/>
      <c r="J136" s="21"/>
      <c r="K136" s="21"/>
      <c r="L136" s="57"/>
      <c r="M136" s="57"/>
      <c r="N136" s="63"/>
      <c r="O136" s="57"/>
      <c r="P136" s="57"/>
      <c r="Q136" s="58"/>
      <c r="R136" s="57"/>
      <c r="S136" s="57"/>
      <c r="T136" s="11"/>
      <c r="U136" s="11"/>
      <c r="V136" s="11"/>
      <c r="W136" s="11"/>
      <c r="X136" s="11"/>
      <c r="Y136" s="11"/>
      <c r="Z136" s="11"/>
      <c r="AA136" s="11"/>
      <c r="AB136" s="11"/>
      <c r="AC136" s="60">
        <f t="shared" ref="AC136" si="408">IFERROR(AC135,"")</f>
        <v>15.123906705539383</v>
      </c>
      <c r="AD136" s="61">
        <f t="shared" ref="AD136" si="409">IF(AC136="","",AC136*$G$3+$M$3)</f>
        <v>49380.466472303087</v>
      </c>
      <c r="AE136" s="60">
        <f t="shared" ref="AE136" si="410">IFERROR(AE135,"")</f>
        <v>2.6239067055393597</v>
      </c>
      <c r="AF136" s="61">
        <f t="shared" ref="AF136" si="411">IF($M$18&gt;($M$3-$M$5)/-($G$3-$G$5),"",IF(AE136="","",$G$7*$M$18+$M$7))</f>
        <v>0</v>
      </c>
      <c r="AG136" s="61">
        <f t="shared" ref="AG136" si="412">IF($M$18&gt;($M$3-$M$5)/-($G$3-$G$5),"",IF(AE136="","",$G$7*$M$18+$M$7))</f>
        <v>0</v>
      </c>
    </row>
    <row r="137" spans="1:33" x14ac:dyDescent="0.55000000000000004">
      <c r="A137" s="11"/>
      <c r="B137" s="11"/>
      <c r="C137" s="11"/>
      <c r="D137" s="11"/>
      <c r="E137" s="11"/>
      <c r="F137" s="11"/>
      <c r="G137" s="11"/>
      <c r="H137" s="11"/>
      <c r="I137" s="11"/>
      <c r="J137" s="21"/>
      <c r="K137" s="21"/>
      <c r="L137" s="57"/>
      <c r="M137" s="57"/>
      <c r="N137" s="63"/>
      <c r="O137" s="57"/>
      <c r="P137" s="57"/>
      <c r="Q137" s="58"/>
      <c r="R137" s="57"/>
      <c r="S137" s="57"/>
      <c r="T137" s="11"/>
      <c r="U137" s="11"/>
      <c r="V137" s="11"/>
      <c r="W137" s="11"/>
      <c r="X137" s="11"/>
      <c r="Y137" s="11"/>
      <c r="Z137" s="11"/>
      <c r="AA137" s="11"/>
      <c r="AB137" s="11"/>
      <c r="AC137" s="60">
        <f>IF($M$18&gt;($M$3-$M$5)/-($G$3-$G$5),AC136+($M$18-($M$3-$M$5)/-($G$3-$G$5))/342,IFERROR(IF(AC136+((($M$3-$M$5)/($G$3-$G$5)*-1)-$M$18)/343&gt;($M$3-$M$5)/-($G$3-$G$5),MAX($AC$31:AC136),AC136+((($M$3-$M$5)/($G$3-$G$5)*-1))/343),MAX($AC$31:AC136)))</f>
        <v>15.174366449876679</v>
      </c>
      <c r="AD137" s="61">
        <f t="shared" ref="AD137" si="413">IF(AC137="","",AC137*$G$5+$M$5)</f>
        <v>21394.931599013435</v>
      </c>
      <c r="AE137" s="60">
        <f>IF($M$18&gt;($M$3-$M$5)/-($G$3-$G$5),"",IFERROR(IF(AE136+(($M$3-$M$5)/($G$3-$G$5)*-1)/343&gt;$AC$24,MAX($AE$31:AE136),AE136+((($M$3-$M$5)/($G$3-$G$5)*-1))/343),MAX($AE$31:AE136)))</f>
        <v>2.6743664498766551</v>
      </c>
      <c r="AF137" s="61">
        <f t="shared" ref="AF137" si="414">IF($M$18&gt;($M$3-$M$5)/-($G$3-$G$5),"",IF(AE137="","",AE137*$G$5+$M$5))</f>
        <v>-78605.068400986755</v>
      </c>
      <c r="AG137" s="61">
        <f t="shared" ref="AG137" si="415">IF($M$18&gt;($M$3-$M$5)/-($G$3-$G$5),"",IF(AE137="","",AE137*$G$3+$M$3))</f>
        <v>111628.16775061673</v>
      </c>
    </row>
    <row r="138" spans="1:33" x14ac:dyDescent="0.55000000000000004">
      <c r="A138" s="11"/>
      <c r="B138" s="11"/>
      <c r="C138" s="11"/>
      <c r="D138" s="11"/>
      <c r="E138" s="11"/>
      <c r="F138" s="11"/>
      <c r="G138" s="11"/>
      <c r="H138" s="11"/>
      <c r="I138" s="11"/>
      <c r="J138" s="21"/>
      <c r="K138" s="21"/>
      <c r="L138" s="57"/>
      <c r="M138" s="57"/>
      <c r="N138" s="63"/>
      <c r="O138" s="57"/>
      <c r="P138" s="57"/>
      <c r="Q138" s="58"/>
      <c r="R138" s="57"/>
      <c r="S138" s="57"/>
      <c r="T138" s="11"/>
      <c r="U138" s="11"/>
      <c r="V138" s="11"/>
      <c r="W138" s="11"/>
      <c r="X138" s="11"/>
      <c r="Y138" s="11"/>
      <c r="Z138" s="11"/>
      <c r="AA138" s="11"/>
      <c r="AB138" s="11"/>
      <c r="AC138" s="60">
        <f t="shared" ref="AC138" si="416">IFERROR(AC137,"")</f>
        <v>15.174366449876679</v>
      </c>
      <c r="AD138" s="61">
        <f t="shared" ref="AD138" si="417">IF(AC138="","",AC138*$G$3+$M$3)</f>
        <v>49128.167750616602</v>
      </c>
      <c r="AE138" s="60">
        <f t="shared" ref="AE138" si="418">IFERROR(AE137,"")</f>
        <v>2.6743664498766551</v>
      </c>
      <c r="AF138" s="61">
        <f t="shared" ref="AF138" si="419">IF($M$18&gt;($M$3-$M$5)/-($G$3-$G$5),"",IF(AE138="","",$G$7*$M$18+$M$7))</f>
        <v>0</v>
      </c>
      <c r="AG138" s="61">
        <f t="shared" ref="AG138" si="420">IF($M$18&gt;($M$3-$M$5)/-($G$3-$G$5),"",IF(AE138="","",$G$7*$M$18+$M$7))</f>
        <v>0</v>
      </c>
    </row>
    <row r="139" spans="1:33" x14ac:dyDescent="0.55000000000000004">
      <c r="A139" s="11"/>
      <c r="B139" s="11"/>
      <c r="C139" s="11"/>
      <c r="D139" s="11"/>
      <c r="E139" s="11"/>
      <c r="F139" s="11"/>
      <c r="G139" s="11"/>
      <c r="H139" s="11"/>
      <c r="I139" s="11"/>
      <c r="J139" s="21"/>
      <c r="K139" s="21"/>
      <c r="L139" s="57"/>
      <c r="M139" s="57"/>
      <c r="N139" s="63"/>
      <c r="O139" s="57"/>
      <c r="P139" s="57"/>
      <c r="Q139" s="58"/>
      <c r="R139" s="57"/>
      <c r="S139" s="57"/>
      <c r="T139" s="11"/>
      <c r="U139" s="11"/>
      <c r="V139" s="11"/>
      <c r="W139" s="11"/>
      <c r="X139" s="11"/>
      <c r="Y139" s="11"/>
      <c r="Z139" s="11"/>
      <c r="AA139" s="11"/>
      <c r="AB139" s="11"/>
      <c r="AC139" s="60">
        <f>IF($M$18&gt;($M$3-$M$5)/-($G$3-$G$5),AC138+($M$18-($M$3-$M$5)/-($G$3-$G$5))/342,IFERROR(IF(AC138+((($M$3-$M$5)/($G$3-$G$5)*-1)-$M$18)/343&gt;($M$3-$M$5)/-($G$3-$G$5),MAX($AC$31:AC138),AC138+((($M$3-$M$5)/($G$3-$G$5)*-1))/343),MAX($AC$31:AC138)))</f>
        <v>15.224826194213975</v>
      </c>
      <c r="AD139" s="61">
        <f t="shared" ref="AD139" si="421">IF(AC139="","",AC139*$G$5+$M$5)</f>
        <v>21798.609553711794</v>
      </c>
      <c r="AE139" s="60">
        <f>IF($M$18&gt;($M$3-$M$5)/-($G$3-$G$5),"",IFERROR(IF(AE138+(($M$3-$M$5)/($G$3-$G$5)*-1)/343&gt;$AC$24,MAX($AE$31:AE138),AE138+((($M$3-$M$5)/($G$3-$G$5)*-1))/343),MAX($AE$31:AE138)))</f>
        <v>2.7248261942139504</v>
      </c>
      <c r="AF139" s="61">
        <f t="shared" ref="AF139" si="422">IF($M$18&gt;($M$3-$M$5)/-($G$3-$G$5),"",IF(AE139="","",AE139*$G$5+$M$5))</f>
        <v>-78201.390446288395</v>
      </c>
      <c r="AG139" s="61">
        <f t="shared" ref="AG139" si="423">IF($M$18&gt;($M$3-$M$5)/-($G$3-$G$5),"",IF(AE139="","",AE139*$G$3+$M$3))</f>
        <v>111375.86902893025</v>
      </c>
    </row>
    <row r="140" spans="1:33" x14ac:dyDescent="0.55000000000000004">
      <c r="A140" s="11"/>
      <c r="B140" s="11"/>
      <c r="C140" s="11"/>
      <c r="D140" s="11"/>
      <c r="E140" s="11"/>
      <c r="F140" s="11"/>
      <c r="G140" s="11"/>
      <c r="H140" s="11"/>
      <c r="I140" s="11"/>
      <c r="J140" s="21"/>
      <c r="K140" s="21"/>
      <c r="L140" s="57"/>
      <c r="M140" s="57"/>
      <c r="N140" s="63"/>
      <c r="O140" s="57"/>
      <c r="P140" s="57"/>
      <c r="Q140" s="58"/>
      <c r="R140" s="57"/>
      <c r="S140" s="57"/>
      <c r="T140" s="11"/>
      <c r="U140" s="11"/>
      <c r="V140" s="11"/>
      <c r="W140" s="11"/>
      <c r="X140" s="11"/>
      <c r="Y140" s="11"/>
      <c r="Z140" s="11"/>
      <c r="AA140" s="11"/>
      <c r="AB140" s="11"/>
      <c r="AC140" s="60">
        <f t="shared" ref="AC140" si="424">IFERROR(AC139,"")</f>
        <v>15.224826194213975</v>
      </c>
      <c r="AD140" s="61">
        <f t="shared" ref="AD140" si="425">IF(AC140="","",AC140*$G$3+$M$3)</f>
        <v>48875.86902893013</v>
      </c>
      <c r="AE140" s="60">
        <f t="shared" ref="AE140" si="426">IFERROR(AE139,"")</f>
        <v>2.7248261942139504</v>
      </c>
      <c r="AF140" s="61">
        <f t="shared" ref="AF140" si="427">IF($M$18&gt;($M$3-$M$5)/-($G$3-$G$5),"",IF(AE140="","",$G$7*$M$18+$M$7))</f>
        <v>0</v>
      </c>
      <c r="AG140" s="61">
        <f t="shared" ref="AG140" si="428">IF($M$18&gt;($M$3-$M$5)/-($G$3-$G$5),"",IF(AE140="","",$G$7*$M$18+$M$7))</f>
        <v>0</v>
      </c>
    </row>
    <row r="141" spans="1:33" x14ac:dyDescent="0.55000000000000004">
      <c r="A141" s="11"/>
      <c r="B141" s="11"/>
      <c r="C141" s="11"/>
      <c r="D141" s="11"/>
      <c r="E141" s="11"/>
      <c r="F141" s="11"/>
      <c r="G141" s="11"/>
      <c r="H141" s="11"/>
      <c r="I141" s="11"/>
      <c r="J141" s="21"/>
      <c r="K141" s="21"/>
      <c r="L141" s="57"/>
      <c r="M141" s="57"/>
      <c r="N141" s="63"/>
      <c r="O141" s="57"/>
      <c r="P141" s="57"/>
      <c r="Q141" s="58"/>
      <c r="R141" s="57"/>
      <c r="S141" s="57"/>
      <c r="T141" s="11"/>
      <c r="U141" s="11"/>
      <c r="V141" s="11"/>
      <c r="W141" s="11"/>
      <c r="X141" s="11"/>
      <c r="Y141" s="11"/>
      <c r="Z141" s="11"/>
      <c r="AA141" s="11"/>
      <c r="AB141" s="11"/>
      <c r="AC141" s="60">
        <f>IF($M$18&gt;($M$3-$M$5)/-($G$3-$G$5),AC140+($M$18-($M$3-$M$5)/-($G$3-$G$5))/342,IFERROR(IF(AC140+((($M$3-$M$5)/($G$3-$G$5)*-1)-$M$18)/343&gt;($M$3-$M$5)/-($G$3-$G$5),MAX($AC$31:AC140),AC140+((($M$3-$M$5)/($G$3-$G$5)*-1))/343),MAX($AC$31:AC140)))</f>
        <v>15.275285938551271</v>
      </c>
      <c r="AD141" s="61">
        <f t="shared" ref="AD141" si="429">IF(AC141="","",AC141*$G$5+$M$5)</f>
        <v>22202.287508410169</v>
      </c>
      <c r="AE141" s="60">
        <f>IF($M$18&gt;($M$3-$M$5)/-($G$3-$G$5),"",IFERROR(IF(AE140+(($M$3-$M$5)/($G$3-$G$5)*-1)/343&gt;$AC$24,MAX($AE$31:AE140),AE140+((($M$3-$M$5)/($G$3-$G$5)*-1))/343),MAX($AE$31:AE140)))</f>
        <v>2.7752859385512458</v>
      </c>
      <c r="AF141" s="61">
        <f t="shared" ref="AF141" si="430">IF($M$18&gt;($M$3-$M$5)/-($G$3-$G$5),"",IF(AE141="","",AE141*$G$5+$M$5))</f>
        <v>-77797.712491590035</v>
      </c>
      <c r="AG141" s="61">
        <f t="shared" ref="AG141" si="431">IF($M$18&gt;($M$3-$M$5)/-($G$3-$G$5),"",IF(AE141="","",AE141*$G$3+$M$3))</f>
        <v>111123.57030724378</v>
      </c>
    </row>
    <row r="142" spans="1:33" x14ac:dyDescent="0.55000000000000004">
      <c r="A142" s="11"/>
      <c r="B142" s="11"/>
      <c r="C142" s="11"/>
      <c r="D142" s="11"/>
      <c r="E142" s="11"/>
      <c r="F142" s="11"/>
      <c r="G142" s="11"/>
      <c r="H142" s="11"/>
      <c r="I142" s="11"/>
      <c r="J142" s="21"/>
      <c r="K142" s="21"/>
      <c r="L142" s="57"/>
      <c r="M142" s="57"/>
      <c r="N142" s="63"/>
      <c r="O142" s="57"/>
      <c r="P142" s="57"/>
      <c r="Q142" s="58"/>
      <c r="R142" s="57"/>
      <c r="S142" s="57"/>
      <c r="T142" s="11"/>
      <c r="U142" s="11"/>
      <c r="V142" s="11"/>
      <c r="W142" s="11"/>
      <c r="X142" s="11"/>
      <c r="Y142" s="11"/>
      <c r="Z142" s="11"/>
      <c r="AA142" s="11"/>
      <c r="AB142" s="11"/>
      <c r="AC142" s="60">
        <f t="shared" ref="AC142" si="432">IFERROR(AC141,"")</f>
        <v>15.275285938551271</v>
      </c>
      <c r="AD142" s="61">
        <f t="shared" ref="AD142" si="433">IF(AC142="","",AC142*$G$3+$M$3)</f>
        <v>48623.570307243644</v>
      </c>
      <c r="AE142" s="60">
        <f t="shared" ref="AE142" si="434">IFERROR(AE141,"")</f>
        <v>2.7752859385512458</v>
      </c>
      <c r="AF142" s="61">
        <f t="shared" ref="AF142" si="435">IF($M$18&gt;($M$3-$M$5)/-($G$3-$G$5),"",IF(AE142="","",$G$7*$M$18+$M$7))</f>
        <v>0</v>
      </c>
      <c r="AG142" s="61">
        <f t="shared" ref="AG142" si="436">IF($M$18&gt;($M$3-$M$5)/-($G$3-$G$5),"",IF(AE142="","",$G$7*$M$18+$M$7))</f>
        <v>0</v>
      </c>
    </row>
    <row r="143" spans="1:33" x14ac:dyDescent="0.55000000000000004">
      <c r="A143" s="11"/>
      <c r="B143" s="11"/>
      <c r="C143" s="11"/>
      <c r="D143" s="11"/>
      <c r="E143" s="11"/>
      <c r="F143" s="11"/>
      <c r="G143" s="11"/>
      <c r="H143" s="11"/>
      <c r="I143" s="11"/>
      <c r="J143" s="21"/>
      <c r="K143" s="21"/>
      <c r="L143" s="57"/>
      <c r="M143" s="57"/>
      <c r="N143" s="63"/>
      <c r="O143" s="57"/>
      <c r="P143" s="57"/>
      <c r="Q143" s="58"/>
      <c r="R143" s="57"/>
      <c r="S143" s="57"/>
      <c r="T143" s="11"/>
      <c r="U143" s="11"/>
      <c r="V143" s="11"/>
      <c r="W143" s="11"/>
      <c r="X143" s="11"/>
      <c r="Y143" s="11"/>
      <c r="Z143" s="11"/>
      <c r="AA143" s="11"/>
      <c r="AB143" s="11"/>
      <c r="AC143" s="60">
        <f>IF($M$18&gt;($M$3-$M$5)/-($G$3-$G$5),AC142+($M$18-($M$3-$M$5)/-($G$3-$G$5))/342,IFERROR(IF(AC142+((($M$3-$M$5)/($G$3-$G$5)*-1)-$M$18)/343&gt;($M$3-$M$5)/-($G$3-$G$5),MAX($AC$31:AC142),AC142+((($M$3-$M$5)/($G$3-$G$5)*-1))/343),MAX($AC$31:AC142)))</f>
        <v>15.325745682888567</v>
      </c>
      <c r="AD143" s="61">
        <f t="shared" ref="AD143" si="437">IF(AC143="","",AC143*$G$5+$M$5)</f>
        <v>22605.965463108529</v>
      </c>
      <c r="AE143" s="60">
        <f>IF($M$18&gt;($M$3-$M$5)/-($G$3-$G$5),"",IFERROR(IF(AE142+(($M$3-$M$5)/($G$3-$G$5)*-1)/343&gt;$AC$24,MAX($AE$31:AE142),AE142+((($M$3-$M$5)/($G$3-$G$5)*-1))/343),MAX($AE$31:AE142)))</f>
        <v>2.8257456828885412</v>
      </c>
      <c r="AF143" s="61">
        <f t="shared" ref="AF143" si="438">IF($M$18&gt;($M$3-$M$5)/-($G$3-$G$5),"",IF(AE143="","",AE143*$G$5+$M$5))</f>
        <v>-77394.034536891675</v>
      </c>
      <c r="AG143" s="61">
        <f t="shared" ref="AG143" si="439">IF($M$18&gt;($M$3-$M$5)/-($G$3-$G$5),"",IF(AE143="","",AE143*$G$3+$M$3))</f>
        <v>110871.27158555729</v>
      </c>
    </row>
    <row r="144" spans="1:33" x14ac:dyDescent="0.55000000000000004">
      <c r="A144" s="11"/>
      <c r="B144" s="11"/>
      <c r="C144" s="11"/>
      <c r="D144" s="11"/>
      <c r="E144" s="11"/>
      <c r="F144" s="11"/>
      <c r="G144" s="11"/>
      <c r="H144" s="11"/>
      <c r="I144" s="11"/>
      <c r="J144" s="21"/>
      <c r="K144" s="21"/>
      <c r="L144" s="57"/>
      <c r="M144" s="57"/>
      <c r="N144" s="63"/>
      <c r="O144" s="57"/>
      <c r="P144" s="57"/>
      <c r="Q144" s="58"/>
      <c r="R144" s="57"/>
      <c r="S144" s="57"/>
      <c r="T144" s="11"/>
      <c r="U144" s="11"/>
      <c r="V144" s="11"/>
      <c r="W144" s="11"/>
      <c r="X144" s="11"/>
      <c r="Y144" s="11"/>
      <c r="Z144" s="11"/>
      <c r="AA144" s="11"/>
      <c r="AB144" s="11"/>
      <c r="AC144" s="60">
        <f t="shared" ref="AC144" si="440">IFERROR(AC143,"")</f>
        <v>15.325745682888567</v>
      </c>
      <c r="AD144" s="61">
        <f t="shared" ref="AD144" si="441">IF(AC144="","",AC144*$G$3+$M$3)</f>
        <v>48371.271585557173</v>
      </c>
      <c r="AE144" s="60">
        <f t="shared" ref="AE144" si="442">IFERROR(AE143,"")</f>
        <v>2.8257456828885412</v>
      </c>
      <c r="AF144" s="61">
        <f t="shared" ref="AF144" si="443">IF($M$18&gt;($M$3-$M$5)/-($G$3-$G$5),"",IF(AE144="","",$G$7*$M$18+$M$7))</f>
        <v>0</v>
      </c>
      <c r="AG144" s="61">
        <f t="shared" ref="AG144" si="444">IF($M$18&gt;($M$3-$M$5)/-($G$3-$G$5),"",IF(AE144="","",$G$7*$M$18+$M$7))</f>
        <v>0</v>
      </c>
    </row>
    <row r="145" spans="1:33" x14ac:dyDescent="0.55000000000000004">
      <c r="A145" s="11"/>
      <c r="B145" s="11"/>
      <c r="C145" s="11"/>
      <c r="D145" s="11"/>
      <c r="E145" s="11"/>
      <c r="F145" s="11"/>
      <c r="G145" s="11"/>
      <c r="H145" s="11"/>
      <c r="I145" s="11"/>
      <c r="J145" s="21"/>
      <c r="K145" s="21"/>
      <c r="L145" s="57"/>
      <c r="M145" s="57"/>
      <c r="N145" s="63"/>
      <c r="O145" s="57"/>
      <c r="P145" s="57"/>
      <c r="Q145" s="58"/>
      <c r="R145" s="57"/>
      <c r="S145" s="57"/>
      <c r="T145" s="11"/>
      <c r="U145" s="11"/>
      <c r="V145" s="11"/>
      <c r="W145" s="11"/>
      <c r="X145" s="11"/>
      <c r="Y145" s="11"/>
      <c r="Z145" s="11"/>
      <c r="AA145" s="11"/>
      <c r="AB145" s="11"/>
      <c r="AC145" s="60">
        <f>IF($M$18&gt;($M$3-$M$5)/-($G$3-$G$5),AC144+($M$18-($M$3-$M$5)/-($G$3-$G$5))/342,IFERROR(IF(AC144+((($M$3-$M$5)/($G$3-$G$5)*-1)-$M$18)/343&gt;($M$3-$M$5)/-($G$3-$G$5),MAX($AC$31:AC144),AC144+((($M$3-$M$5)/($G$3-$G$5)*-1))/343),MAX($AC$31:AC144)))</f>
        <v>15.376205427225862</v>
      </c>
      <c r="AD145" s="61">
        <f t="shared" ref="AD145" si="445">IF(AC145="","",AC145*$G$5+$M$5)</f>
        <v>23009.643417806903</v>
      </c>
      <c r="AE145" s="60">
        <f>IF($M$18&gt;($M$3-$M$5)/-($G$3-$G$5),"",IFERROR(IF(AE144+(($M$3-$M$5)/($G$3-$G$5)*-1)/343&gt;$AC$24,MAX($AE$31:AE144),AE144+((($M$3-$M$5)/($G$3-$G$5)*-1))/343),MAX($AE$31:AE144)))</f>
        <v>2.8762054272258366</v>
      </c>
      <c r="AF145" s="61">
        <f t="shared" ref="AF145" si="446">IF($M$18&gt;($M$3-$M$5)/-($G$3-$G$5),"",IF(AE145="","",AE145*$G$5+$M$5))</f>
        <v>-76990.356582193315</v>
      </c>
      <c r="AG145" s="61">
        <f t="shared" ref="AG145" si="447">IF($M$18&gt;($M$3-$M$5)/-($G$3-$G$5),"",IF(AE145="","",AE145*$G$3+$M$3))</f>
        <v>110618.97286387082</v>
      </c>
    </row>
    <row r="146" spans="1:33" x14ac:dyDescent="0.55000000000000004">
      <c r="A146" s="11"/>
      <c r="B146" s="11"/>
      <c r="C146" s="11"/>
      <c r="D146" s="11"/>
      <c r="E146" s="11"/>
      <c r="F146" s="11"/>
      <c r="G146" s="11"/>
      <c r="H146" s="11"/>
      <c r="I146" s="11"/>
      <c r="J146" s="21"/>
      <c r="K146" s="21"/>
      <c r="L146" s="57"/>
      <c r="M146" s="57"/>
      <c r="N146" s="63"/>
      <c r="O146" s="57"/>
      <c r="P146" s="57"/>
      <c r="Q146" s="58"/>
      <c r="R146" s="57"/>
      <c r="S146" s="57"/>
      <c r="T146" s="11"/>
      <c r="U146" s="11"/>
      <c r="V146" s="11"/>
      <c r="W146" s="11"/>
      <c r="X146" s="11"/>
      <c r="Y146" s="11"/>
      <c r="Z146" s="11"/>
      <c r="AA146" s="11"/>
      <c r="AB146" s="11"/>
      <c r="AC146" s="60">
        <f t="shared" ref="AC146" si="448">IFERROR(AC145,"")</f>
        <v>15.376205427225862</v>
      </c>
      <c r="AD146" s="61">
        <f t="shared" ref="AD146" si="449">IF(AC146="","",AC146*$G$3+$M$3)</f>
        <v>48118.972863870687</v>
      </c>
      <c r="AE146" s="60">
        <f t="shared" ref="AE146" si="450">IFERROR(AE145,"")</f>
        <v>2.8762054272258366</v>
      </c>
      <c r="AF146" s="61">
        <f t="shared" ref="AF146" si="451">IF($M$18&gt;($M$3-$M$5)/-($G$3-$G$5),"",IF(AE146="","",$G$7*$M$18+$M$7))</f>
        <v>0</v>
      </c>
      <c r="AG146" s="61">
        <f t="shared" ref="AG146" si="452">IF($M$18&gt;($M$3-$M$5)/-($G$3-$G$5),"",IF(AE146="","",$G$7*$M$18+$M$7))</f>
        <v>0</v>
      </c>
    </row>
    <row r="147" spans="1:33" x14ac:dyDescent="0.55000000000000004">
      <c r="A147" s="11"/>
      <c r="B147" s="11"/>
      <c r="C147" s="11"/>
      <c r="D147" s="11"/>
      <c r="E147" s="11"/>
      <c r="F147" s="11"/>
      <c r="G147" s="11"/>
      <c r="H147" s="11"/>
      <c r="I147" s="11"/>
      <c r="J147" s="21"/>
      <c r="K147" s="21"/>
      <c r="L147" s="57"/>
      <c r="M147" s="57"/>
      <c r="N147" s="63"/>
      <c r="O147" s="57"/>
      <c r="P147" s="57"/>
      <c r="Q147" s="58"/>
      <c r="R147" s="57"/>
      <c r="S147" s="57"/>
      <c r="T147" s="11"/>
      <c r="U147" s="11"/>
      <c r="V147" s="11"/>
      <c r="W147" s="11"/>
      <c r="X147" s="11"/>
      <c r="Y147" s="11"/>
      <c r="Z147" s="11"/>
      <c r="AA147" s="11"/>
      <c r="AB147" s="11"/>
      <c r="AC147" s="60">
        <f>IF($M$18&gt;($M$3-$M$5)/-($G$3-$G$5),AC146+($M$18-($M$3-$M$5)/-($G$3-$G$5))/342,IFERROR(IF(AC146+((($M$3-$M$5)/($G$3-$G$5)*-1)-$M$18)/343&gt;($M$3-$M$5)/-($G$3-$G$5),MAX($AC$31:AC146),AC146+((($M$3-$M$5)/($G$3-$G$5)*-1))/343),MAX($AC$31:AC146)))</f>
        <v>15.426665171563158</v>
      </c>
      <c r="AD147" s="61">
        <f t="shared" ref="AD147" si="453">IF(AC147="","",AC147*$G$5+$M$5)</f>
        <v>23413.321372505263</v>
      </c>
      <c r="AE147" s="60">
        <f>IF($M$18&gt;($M$3-$M$5)/-($G$3-$G$5),"",IFERROR(IF(AE146+(($M$3-$M$5)/($G$3-$G$5)*-1)/343&gt;$AC$24,MAX($AE$31:AE146),AE146+((($M$3-$M$5)/($G$3-$G$5)*-1))/343),MAX($AE$31:AE146)))</f>
        <v>2.926665171563132</v>
      </c>
      <c r="AF147" s="61">
        <f t="shared" ref="AF147" si="454">IF($M$18&gt;($M$3-$M$5)/-($G$3-$G$5),"",IF(AE147="","",AE147*$G$5+$M$5))</f>
        <v>-76586.678627494941</v>
      </c>
      <c r="AG147" s="61">
        <f t="shared" ref="AG147" si="455">IF($M$18&gt;($M$3-$M$5)/-($G$3-$G$5),"",IF(AE147="","",AE147*$G$3+$M$3))</f>
        <v>110366.67414218435</v>
      </c>
    </row>
    <row r="148" spans="1:33" x14ac:dyDescent="0.55000000000000004">
      <c r="A148" s="11"/>
      <c r="B148" s="11"/>
      <c r="C148" s="11"/>
      <c r="D148" s="11"/>
      <c r="E148" s="11"/>
      <c r="F148" s="11"/>
      <c r="G148" s="11"/>
      <c r="H148" s="11"/>
      <c r="I148" s="11"/>
      <c r="J148" s="21"/>
      <c r="K148" s="21"/>
      <c r="L148" s="57"/>
      <c r="M148" s="57"/>
      <c r="N148" s="63"/>
      <c r="O148" s="57"/>
      <c r="P148" s="57"/>
      <c r="Q148" s="58"/>
      <c r="R148" s="57"/>
      <c r="S148" s="57"/>
      <c r="T148" s="11"/>
      <c r="U148" s="11"/>
      <c r="V148" s="11"/>
      <c r="W148" s="11"/>
      <c r="X148" s="11"/>
      <c r="Y148" s="11"/>
      <c r="Z148" s="11"/>
      <c r="AA148" s="11"/>
      <c r="AB148" s="11"/>
      <c r="AC148" s="60">
        <f t="shared" ref="AC148" si="456">IFERROR(AC147,"")</f>
        <v>15.426665171563158</v>
      </c>
      <c r="AD148" s="61">
        <f t="shared" ref="AD148" si="457">IF(AC148="","",AC148*$G$3+$M$3)</f>
        <v>47866.674142184216</v>
      </c>
      <c r="AE148" s="60">
        <f t="shared" ref="AE148" si="458">IFERROR(AE147,"")</f>
        <v>2.926665171563132</v>
      </c>
      <c r="AF148" s="61">
        <f t="shared" ref="AF148" si="459">IF($M$18&gt;($M$3-$M$5)/-($G$3-$G$5),"",IF(AE148="","",$G$7*$M$18+$M$7))</f>
        <v>0</v>
      </c>
      <c r="AG148" s="61">
        <f t="shared" ref="AG148" si="460">IF($M$18&gt;($M$3-$M$5)/-($G$3-$G$5),"",IF(AE148="","",$G$7*$M$18+$M$7))</f>
        <v>0</v>
      </c>
    </row>
    <row r="149" spans="1:33" x14ac:dyDescent="0.55000000000000004">
      <c r="A149" s="11"/>
      <c r="B149" s="11"/>
      <c r="C149" s="11"/>
      <c r="D149" s="11"/>
      <c r="E149" s="11"/>
      <c r="F149" s="11"/>
      <c r="G149" s="11"/>
      <c r="H149" s="11"/>
      <c r="I149" s="11"/>
      <c r="J149" s="21"/>
      <c r="K149" s="21"/>
      <c r="L149" s="57"/>
      <c r="M149" s="57"/>
      <c r="N149" s="63"/>
      <c r="O149" s="57"/>
      <c r="P149" s="57"/>
      <c r="Q149" s="58"/>
      <c r="R149" s="57"/>
      <c r="S149" s="57"/>
      <c r="T149" s="11"/>
      <c r="U149" s="11"/>
      <c r="V149" s="11"/>
      <c r="W149" s="11"/>
      <c r="X149" s="11"/>
      <c r="Y149" s="11"/>
      <c r="Z149" s="11"/>
      <c r="AA149" s="11"/>
      <c r="AB149" s="11"/>
      <c r="AC149" s="60">
        <f>IF($M$18&gt;($M$3-$M$5)/-($G$3-$G$5),AC148+($M$18-($M$3-$M$5)/-($G$3-$G$5))/342,IFERROR(IF(AC148+((($M$3-$M$5)/($G$3-$G$5)*-1)-$M$18)/343&gt;($M$3-$M$5)/-($G$3-$G$5),MAX($AC$31:AC148),AC148+((($M$3-$M$5)/($G$3-$G$5)*-1))/343),MAX($AC$31:AC148)))</f>
        <v>15.477124915900454</v>
      </c>
      <c r="AD149" s="61">
        <f t="shared" ref="AD149" si="461">IF(AC149="","",AC149*$G$5+$M$5)</f>
        <v>23816.999327203637</v>
      </c>
      <c r="AE149" s="60">
        <f>IF($M$18&gt;($M$3-$M$5)/-($G$3-$G$5),"",IFERROR(IF(AE148+(($M$3-$M$5)/($G$3-$G$5)*-1)/343&gt;$AC$24,MAX($AE$31:AE148),AE148+((($M$3-$M$5)/($G$3-$G$5)*-1))/343),MAX($AE$31:AE148)))</f>
        <v>2.9771249159004274</v>
      </c>
      <c r="AF149" s="61">
        <f t="shared" ref="AF149" si="462">IF($M$18&gt;($M$3-$M$5)/-($G$3-$G$5),"",IF(AE149="","",AE149*$G$5+$M$5))</f>
        <v>-76183.000672796581</v>
      </c>
      <c r="AG149" s="61">
        <f t="shared" ref="AG149" si="463">IF($M$18&gt;($M$3-$M$5)/-($G$3-$G$5),"",IF(AE149="","",AE149*$G$3+$M$3))</f>
        <v>110114.37542049786</v>
      </c>
    </row>
    <row r="150" spans="1:33" x14ac:dyDescent="0.55000000000000004">
      <c r="A150" s="11"/>
      <c r="B150" s="11"/>
      <c r="C150" s="11"/>
      <c r="D150" s="11"/>
      <c r="E150" s="11"/>
      <c r="F150" s="11"/>
      <c r="G150" s="11"/>
      <c r="H150" s="11"/>
      <c r="I150" s="11"/>
      <c r="J150" s="21"/>
      <c r="K150" s="21"/>
      <c r="L150" s="57"/>
      <c r="M150" s="57"/>
      <c r="N150" s="63"/>
      <c r="O150" s="57"/>
      <c r="P150" s="57"/>
      <c r="Q150" s="58"/>
      <c r="R150" s="57"/>
      <c r="S150" s="57"/>
      <c r="T150" s="11"/>
      <c r="U150" s="11"/>
      <c r="V150" s="11"/>
      <c r="W150" s="11"/>
      <c r="X150" s="11"/>
      <c r="Y150" s="11"/>
      <c r="Z150" s="11"/>
      <c r="AA150" s="11"/>
      <c r="AB150" s="11"/>
      <c r="AC150" s="60">
        <f t="shared" ref="AC150" si="464">IFERROR(AC149,"")</f>
        <v>15.477124915900454</v>
      </c>
      <c r="AD150" s="61">
        <f t="shared" ref="AD150" si="465">IF(AC150="","",AC150*$G$3+$M$3)</f>
        <v>47614.37542049773</v>
      </c>
      <c r="AE150" s="60">
        <f t="shared" ref="AE150" si="466">IFERROR(AE149,"")</f>
        <v>2.9771249159004274</v>
      </c>
      <c r="AF150" s="61">
        <f t="shared" ref="AF150" si="467">IF($M$18&gt;($M$3-$M$5)/-($G$3-$G$5),"",IF(AE150="","",$G$7*$M$18+$M$7))</f>
        <v>0</v>
      </c>
      <c r="AG150" s="61">
        <f t="shared" ref="AG150" si="468">IF($M$18&gt;($M$3-$M$5)/-($G$3-$G$5),"",IF(AE150="","",$G$7*$M$18+$M$7))</f>
        <v>0</v>
      </c>
    </row>
    <row r="151" spans="1:33" x14ac:dyDescent="0.55000000000000004">
      <c r="A151" s="11"/>
      <c r="B151" s="11"/>
      <c r="C151" s="11"/>
      <c r="D151" s="11"/>
      <c r="E151" s="11"/>
      <c r="F151" s="11"/>
      <c r="G151" s="11"/>
      <c r="H151" s="11"/>
      <c r="I151" s="11"/>
      <c r="J151" s="21"/>
      <c r="K151" s="21"/>
      <c r="L151" s="57"/>
      <c r="M151" s="57"/>
      <c r="N151" s="63"/>
      <c r="O151" s="57"/>
      <c r="P151" s="57"/>
      <c r="Q151" s="58"/>
      <c r="R151" s="57"/>
      <c r="S151" s="57"/>
      <c r="T151" s="11"/>
      <c r="U151" s="11"/>
      <c r="V151" s="11"/>
      <c r="W151" s="11"/>
      <c r="X151" s="11"/>
      <c r="Y151" s="11"/>
      <c r="Z151" s="11"/>
      <c r="AA151" s="11"/>
      <c r="AB151" s="11"/>
      <c r="AC151" s="60">
        <f>IF($M$18&gt;($M$3-$M$5)/-($G$3-$G$5),AC150+($M$18-($M$3-$M$5)/-($G$3-$G$5))/342,IFERROR(IF(AC150+((($M$3-$M$5)/($G$3-$G$5)*-1)-$M$18)/343&gt;($M$3-$M$5)/-($G$3-$G$5),MAX($AC$31:AC150),AC150+((($M$3-$M$5)/($G$3-$G$5)*-1))/343),MAX($AC$31:AC150)))</f>
        <v>15.52758466023775</v>
      </c>
      <c r="AD151" s="61">
        <f t="shared" ref="AD151" si="469">IF(AC151="","",AC151*$G$5+$M$5)</f>
        <v>24220.677281901997</v>
      </c>
      <c r="AE151" s="60">
        <f>IF($M$18&gt;($M$3-$M$5)/-($G$3-$G$5),"",IFERROR(IF(AE150+(($M$3-$M$5)/($G$3-$G$5)*-1)/343&gt;$AC$24,MAX($AE$31:AE150),AE150+((($M$3-$M$5)/($G$3-$G$5)*-1))/343),MAX($AE$31:AE150)))</f>
        <v>3.0275846602377228</v>
      </c>
      <c r="AF151" s="61">
        <f t="shared" ref="AF151" si="470">IF($M$18&gt;($M$3-$M$5)/-($G$3-$G$5),"",IF(AE151="","",AE151*$G$5+$M$5))</f>
        <v>-75779.322718098221</v>
      </c>
      <c r="AG151" s="61">
        <f t="shared" ref="AG151" si="471">IF($M$18&gt;($M$3-$M$5)/-($G$3-$G$5),"",IF(AE151="","",AE151*$G$3+$M$3))</f>
        <v>109862.07669881139</v>
      </c>
    </row>
    <row r="152" spans="1:33" x14ac:dyDescent="0.55000000000000004">
      <c r="A152" s="11"/>
      <c r="B152" s="11"/>
      <c r="C152" s="11"/>
      <c r="D152" s="11"/>
      <c r="E152" s="11"/>
      <c r="F152" s="11"/>
      <c r="G152" s="11"/>
      <c r="H152" s="11"/>
      <c r="I152" s="11"/>
      <c r="J152" s="21"/>
      <c r="K152" s="21"/>
      <c r="L152" s="57"/>
      <c r="M152" s="57"/>
      <c r="N152" s="63"/>
      <c r="O152" s="57"/>
      <c r="P152" s="57"/>
      <c r="Q152" s="58"/>
      <c r="R152" s="57"/>
      <c r="S152" s="57"/>
      <c r="T152" s="11"/>
      <c r="U152" s="11"/>
      <c r="V152" s="11"/>
      <c r="W152" s="11"/>
      <c r="X152" s="11"/>
      <c r="Y152" s="11"/>
      <c r="Z152" s="11"/>
      <c r="AA152" s="11"/>
      <c r="AB152" s="11"/>
      <c r="AC152" s="60">
        <f t="shared" ref="AC152" si="472">IFERROR(AC151,"")</f>
        <v>15.52758466023775</v>
      </c>
      <c r="AD152" s="61">
        <f t="shared" ref="AD152" si="473">IF(AC152="","",AC152*$G$3+$M$3)</f>
        <v>47362.076698811245</v>
      </c>
      <c r="AE152" s="60">
        <f t="shared" ref="AE152" si="474">IFERROR(AE151,"")</f>
        <v>3.0275846602377228</v>
      </c>
      <c r="AF152" s="61">
        <f t="shared" ref="AF152" si="475">IF($M$18&gt;($M$3-$M$5)/-($G$3-$G$5),"",IF(AE152="","",$G$7*$M$18+$M$7))</f>
        <v>0</v>
      </c>
      <c r="AG152" s="61">
        <f t="shared" ref="AG152" si="476">IF($M$18&gt;($M$3-$M$5)/-($G$3-$G$5),"",IF(AE152="","",$G$7*$M$18+$M$7))</f>
        <v>0</v>
      </c>
    </row>
    <row r="153" spans="1:33" x14ac:dyDescent="0.55000000000000004">
      <c r="A153" s="11"/>
      <c r="B153" s="11"/>
      <c r="C153" s="11"/>
      <c r="D153" s="11"/>
      <c r="E153" s="11"/>
      <c r="F153" s="11"/>
      <c r="G153" s="11"/>
      <c r="H153" s="11"/>
      <c r="I153" s="11"/>
      <c r="J153" s="21"/>
      <c r="K153" s="21"/>
      <c r="L153" s="57"/>
      <c r="M153" s="57"/>
      <c r="N153" s="63"/>
      <c r="O153" s="57"/>
      <c r="P153" s="57"/>
      <c r="Q153" s="58"/>
      <c r="R153" s="57"/>
      <c r="S153" s="57"/>
      <c r="T153" s="11"/>
      <c r="U153" s="11"/>
      <c r="V153" s="11"/>
      <c r="W153" s="11"/>
      <c r="X153" s="11"/>
      <c r="Y153" s="11"/>
      <c r="Z153" s="11"/>
      <c r="AA153" s="11"/>
      <c r="AB153" s="11"/>
      <c r="AC153" s="60">
        <f>IF($M$18&gt;($M$3-$M$5)/-($G$3-$G$5),AC152+($M$18-($M$3-$M$5)/-($G$3-$G$5))/342,IFERROR(IF(AC152+((($M$3-$M$5)/($G$3-$G$5)*-1)-$M$18)/343&gt;($M$3-$M$5)/-($G$3-$G$5),MAX($AC$31:AC152),AC152+((($M$3-$M$5)/($G$3-$G$5)*-1))/343),MAX($AC$31:AC152)))</f>
        <v>15.578044404575046</v>
      </c>
      <c r="AD153" s="61">
        <f t="shared" ref="AD153" si="477">IF(AC153="","",AC153*$G$5+$M$5)</f>
        <v>24624.355236600371</v>
      </c>
      <c r="AE153" s="60">
        <f>IF($M$18&gt;($M$3-$M$5)/-($G$3-$G$5),"",IFERROR(IF(AE152+(($M$3-$M$5)/($G$3-$G$5)*-1)/343&gt;$AC$24,MAX($AE$31:AE152),AE152+((($M$3-$M$5)/($G$3-$G$5)*-1))/343),MAX($AE$31:AE152)))</f>
        <v>3.0780444045750182</v>
      </c>
      <c r="AF153" s="61">
        <f t="shared" ref="AF153" si="478">IF($M$18&gt;($M$3-$M$5)/-($G$3-$G$5),"",IF(AE153="","",AE153*$G$5+$M$5))</f>
        <v>-75375.644763399847</v>
      </c>
      <c r="AG153" s="61">
        <f t="shared" ref="AG153" si="479">IF($M$18&gt;($M$3-$M$5)/-($G$3-$G$5),"",IF(AE153="","",AE153*$G$3+$M$3))</f>
        <v>109609.7779771249</v>
      </c>
    </row>
    <row r="154" spans="1:33" x14ac:dyDescent="0.55000000000000004">
      <c r="A154" s="11"/>
      <c r="B154" s="11"/>
      <c r="C154" s="11"/>
      <c r="D154" s="11"/>
      <c r="E154" s="11"/>
      <c r="F154" s="11"/>
      <c r="G154" s="11"/>
      <c r="H154" s="11"/>
      <c r="I154" s="11"/>
      <c r="J154" s="21"/>
      <c r="K154" s="21"/>
      <c r="L154" s="57"/>
      <c r="M154" s="57"/>
      <c r="N154" s="63"/>
      <c r="O154" s="57"/>
      <c r="P154" s="57"/>
      <c r="Q154" s="58"/>
      <c r="R154" s="57"/>
      <c r="S154" s="57"/>
      <c r="T154" s="11"/>
      <c r="U154" s="11"/>
      <c r="V154" s="11"/>
      <c r="W154" s="11"/>
      <c r="X154" s="11"/>
      <c r="Y154" s="11"/>
      <c r="Z154" s="11"/>
      <c r="AA154" s="11"/>
      <c r="AB154" s="11"/>
      <c r="AC154" s="60">
        <f t="shared" ref="AC154" si="480">IFERROR(AC153,"")</f>
        <v>15.578044404575046</v>
      </c>
      <c r="AD154" s="61">
        <f t="shared" ref="AD154" si="481">IF(AC154="","",AC154*$G$3+$M$3)</f>
        <v>47109.777977124773</v>
      </c>
      <c r="AE154" s="60">
        <f t="shared" ref="AE154" si="482">IFERROR(AE153,"")</f>
        <v>3.0780444045750182</v>
      </c>
      <c r="AF154" s="61">
        <f t="shared" ref="AF154" si="483">IF($M$18&gt;($M$3-$M$5)/-($G$3-$G$5),"",IF(AE154="","",$G$7*$M$18+$M$7))</f>
        <v>0</v>
      </c>
      <c r="AG154" s="61">
        <f t="shared" ref="AG154" si="484">IF($M$18&gt;($M$3-$M$5)/-($G$3-$G$5),"",IF(AE154="","",$G$7*$M$18+$M$7))</f>
        <v>0</v>
      </c>
    </row>
    <row r="155" spans="1:33" x14ac:dyDescent="0.55000000000000004">
      <c r="A155" s="11"/>
      <c r="B155" s="11"/>
      <c r="C155" s="11"/>
      <c r="D155" s="11"/>
      <c r="E155" s="11"/>
      <c r="F155" s="11"/>
      <c r="G155" s="11"/>
      <c r="H155" s="11"/>
      <c r="I155" s="11"/>
      <c r="J155" s="21"/>
      <c r="K155" s="21"/>
      <c r="L155" s="57"/>
      <c r="M155" s="57"/>
      <c r="N155" s="63"/>
      <c r="O155" s="57"/>
      <c r="P155" s="57"/>
      <c r="Q155" s="58"/>
      <c r="R155" s="57"/>
      <c r="S155" s="57"/>
      <c r="T155" s="11"/>
      <c r="U155" s="11"/>
      <c r="V155" s="11"/>
      <c r="W155" s="11"/>
      <c r="X155" s="11"/>
      <c r="Y155" s="11"/>
      <c r="Z155" s="11"/>
      <c r="AA155" s="11"/>
      <c r="AB155" s="11"/>
      <c r="AC155" s="60">
        <f>IF($M$18&gt;($M$3-$M$5)/-($G$3-$G$5),AC154+($M$18-($M$3-$M$5)/-($G$3-$G$5))/342,IFERROR(IF(AC154+((($M$3-$M$5)/($G$3-$G$5)*-1)-$M$18)/343&gt;($M$3-$M$5)/-($G$3-$G$5),MAX($AC$31:AC154),AC154+((($M$3-$M$5)/($G$3-$G$5)*-1))/343),MAX($AC$31:AC154)))</f>
        <v>15.628504148912342</v>
      </c>
      <c r="AD155" s="61">
        <f t="shared" ref="AD155" si="485">IF(AC155="","",AC155*$G$5+$M$5)</f>
        <v>25028.033191298731</v>
      </c>
      <c r="AE155" s="60">
        <f>IF($M$18&gt;($M$3-$M$5)/-($G$3-$G$5),"",IFERROR(IF(AE154+(($M$3-$M$5)/($G$3-$G$5)*-1)/343&gt;$AC$24,MAX($AE$31:AE154),AE154+((($M$3-$M$5)/($G$3-$G$5)*-1))/343),MAX($AE$31:AE154)))</f>
        <v>3.1285041489123135</v>
      </c>
      <c r="AF155" s="61">
        <f t="shared" ref="AF155" si="486">IF($M$18&gt;($M$3-$M$5)/-($G$3-$G$5),"",IF(AE155="","",AE155*$G$5+$M$5))</f>
        <v>-74971.966808701487</v>
      </c>
      <c r="AG155" s="61">
        <f t="shared" ref="AG155" si="487">IF($M$18&gt;($M$3-$M$5)/-($G$3-$G$5),"",IF(AE155="","",AE155*$G$3+$M$3))</f>
        <v>109357.47925543843</v>
      </c>
    </row>
    <row r="156" spans="1:33" x14ac:dyDescent="0.55000000000000004">
      <c r="A156" s="11"/>
      <c r="B156" s="11"/>
      <c r="C156" s="11"/>
      <c r="D156" s="11"/>
      <c r="E156" s="11"/>
      <c r="F156" s="11"/>
      <c r="G156" s="11"/>
      <c r="H156" s="11"/>
      <c r="I156" s="11"/>
      <c r="J156" s="21"/>
      <c r="K156" s="21"/>
      <c r="L156" s="57"/>
      <c r="M156" s="57"/>
      <c r="N156" s="63"/>
      <c r="O156" s="57"/>
      <c r="P156" s="57"/>
      <c r="Q156" s="58"/>
      <c r="R156" s="57"/>
      <c r="S156" s="57"/>
      <c r="T156" s="11"/>
      <c r="U156" s="11"/>
      <c r="V156" s="11"/>
      <c r="W156" s="11"/>
      <c r="X156" s="11"/>
      <c r="Y156" s="11"/>
      <c r="Z156" s="11"/>
      <c r="AA156" s="11"/>
      <c r="AB156" s="11"/>
      <c r="AC156" s="60">
        <f t="shared" ref="AC156" si="488">IFERROR(AC155,"")</f>
        <v>15.628504148912342</v>
      </c>
      <c r="AD156" s="61">
        <f t="shared" ref="AD156" si="489">IF(AC156="","",AC156*$G$3+$M$3)</f>
        <v>46857.479255438288</v>
      </c>
      <c r="AE156" s="60">
        <f t="shared" ref="AE156" si="490">IFERROR(AE155,"")</f>
        <v>3.1285041489123135</v>
      </c>
      <c r="AF156" s="61">
        <f t="shared" ref="AF156" si="491">IF($M$18&gt;($M$3-$M$5)/-($G$3-$G$5),"",IF(AE156="","",$G$7*$M$18+$M$7))</f>
        <v>0</v>
      </c>
      <c r="AG156" s="61">
        <f t="shared" ref="AG156" si="492">IF($M$18&gt;($M$3-$M$5)/-($G$3-$G$5),"",IF(AE156="","",$G$7*$M$18+$M$7))</f>
        <v>0</v>
      </c>
    </row>
    <row r="157" spans="1:33" x14ac:dyDescent="0.55000000000000004">
      <c r="A157" s="11"/>
      <c r="B157" s="11"/>
      <c r="C157" s="11"/>
      <c r="D157" s="11"/>
      <c r="E157" s="11"/>
      <c r="F157" s="11"/>
      <c r="G157" s="11"/>
      <c r="H157" s="11"/>
      <c r="I157" s="11"/>
      <c r="J157" s="21"/>
      <c r="K157" s="21"/>
      <c r="L157" s="57"/>
      <c r="M157" s="57"/>
      <c r="N157" s="63"/>
      <c r="O157" s="57"/>
      <c r="P157" s="57"/>
      <c r="Q157" s="58"/>
      <c r="R157" s="57"/>
      <c r="S157" s="57"/>
      <c r="T157" s="11"/>
      <c r="U157" s="11"/>
      <c r="V157" s="11"/>
      <c r="W157" s="11"/>
      <c r="X157" s="11"/>
      <c r="Y157" s="11"/>
      <c r="Z157" s="11"/>
      <c r="AA157" s="11"/>
      <c r="AB157" s="11"/>
      <c r="AC157" s="60">
        <f>IF($M$18&gt;($M$3-$M$5)/-($G$3-$G$5),AC156+($M$18-($M$3-$M$5)/-($G$3-$G$5))/342,IFERROR(IF(AC156+((($M$3-$M$5)/($G$3-$G$5)*-1)-$M$18)/343&gt;($M$3-$M$5)/-($G$3-$G$5),MAX($AC$31:AC156),AC156+((($M$3-$M$5)/($G$3-$G$5)*-1))/343),MAX($AC$31:AC156)))</f>
        <v>15.678963893249637</v>
      </c>
      <c r="AD157" s="61">
        <f t="shared" ref="AD157" si="493">IF(AC157="","",AC157*$G$5+$M$5)</f>
        <v>25431.711145997106</v>
      </c>
      <c r="AE157" s="60">
        <f>IF($M$18&gt;($M$3-$M$5)/-($G$3-$G$5),"",IFERROR(IF(AE156+(($M$3-$M$5)/($G$3-$G$5)*-1)/343&gt;$AC$24,MAX($AE$31:AE156),AE156+((($M$3-$M$5)/($G$3-$G$5)*-1))/343),MAX($AE$31:AE156)))</f>
        <v>3.1789638932496089</v>
      </c>
      <c r="AF157" s="61">
        <f t="shared" ref="AF157" si="494">IF($M$18&gt;($M$3-$M$5)/-($G$3-$G$5),"",IF(AE157="","",AE157*$G$5+$M$5))</f>
        <v>-74568.288854003127</v>
      </c>
      <c r="AG157" s="61">
        <f t="shared" ref="AG157" si="495">IF($M$18&gt;($M$3-$M$5)/-($G$3-$G$5),"",IF(AE157="","",AE157*$G$3+$M$3))</f>
        <v>109105.18053375196</v>
      </c>
    </row>
    <row r="158" spans="1:33" x14ac:dyDescent="0.55000000000000004">
      <c r="A158" s="11"/>
      <c r="B158" s="11"/>
      <c r="C158" s="11"/>
      <c r="D158" s="11"/>
      <c r="E158" s="11"/>
      <c r="F158" s="11"/>
      <c r="G158" s="11"/>
      <c r="H158" s="11"/>
      <c r="I158" s="11"/>
      <c r="J158" s="21"/>
      <c r="K158" s="21"/>
      <c r="L158" s="57"/>
      <c r="M158" s="57"/>
      <c r="N158" s="63"/>
      <c r="O158" s="57"/>
      <c r="P158" s="57"/>
      <c r="Q158" s="58"/>
      <c r="R158" s="57"/>
      <c r="S158" s="57"/>
      <c r="T158" s="11"/>
      <c r="U158" s="11"/>
      <c r="V158" s="11"/>
      <c r="W158" s="11"/>
      <c r="X158" s="11"/>
      <c r="Y158" s="11"/>
      <c r="Z158" s="11"/>
      <c r="AA158" s="11"/>
      <c r="AB158" s="11"/>
      <c r="AC158" s="60">
        <f t="shared" ref="AC158" si="496">IFERROR(AC157,"")</f>
        <v>15.678963893249637</v>
      </c>
      <c r="AD158" s="61">
        <f t="shared" ref="AD158" si="497">IF(AC158="","",AC158*$G$3+$M$3)</f>
        <v>46605.180533751816</v>
      </c>
      <c r="AE158" s="60">
        <f t="shared" ref="AE158" si="498">IFERROR(AE157,"")</f>
        <v>3.1789638932496089</v>
      </c>
      <c r="AF158" s="61">
        <f t="shared" ref="AF158" si="499">IF($M$18&gt;($M$3-$M$5)/-($G$3-$G$5),"",IF(AE158="","",$G$7*$M$18+$M$7))</f>
        <v>0</v>
      </c>
      <c r="AG158" s="61">
        <f t="shared" ref="AG158" si="500">IF($M$18&gt;($M$3-$M$5)/-($G$3-$G$5),"",IF(AE158="","",$G$7*$M$18+$M$7))</f>
        <v>0</v>
      </c>
    </row>
    <row r="159" spans="1:33" x14ac:dyDescent="0.55000000000000004">
      <c r="A159" s="11"/>
      <c r="B159" s="11"/>
      <c r="C159" s="11"/>
      <c r="D159" s="11"/>
      <c r="E159" s="11"/>
      <c r="F159" s="11"/>
      <c r="G159" s="11"/>
      <c r="H159" s="11"/>
      <c r="I159" s="11"/>
      <c r="J159" s="21"/>
      <c r="K159" s="21"/>
      <c r="L159" s="57"/>
      <c r="M159" s="57"/>
      <c r="N159" s="63"/>
      <c r="O159" s="57"/>
      <c r="P159" s="57"/>
      <c r="Q159" s="58"/>
      <c r="R159" s="57"/>
      <c r="S159" s="57"/>
      <c r="T159" s="11"/>
      <c r="U159" s="11"/>
      <c r="V159" s="11"/>
      <c r="W159" s="11"/>
      <c r="X159" s="11"/>
      <c r="Y159" s="11"/>
      <c r="Z159" s="11"/>
      <c r="AA159" s="11"/>
      <c r="AB159" s="11"/>
      <c r="AC159" s="60">
        <f>IF($M$18&gt;($M$3-$M$5)/-($G$3-$G$5),AC158+($M$18-($M$3-$M$5)/-($G$3-$G$5))/342,IFERROR(IF(AC158+((($M$3-$M$5)/($G$3-$G$5)*-1)-$M$18)/343&gt;($M$3-$M$5)/-($G$3-$G$5),MAX($AC$31:AC158),AC158+((($M$3-$M$5)/($G$3-$G$5)*-1))/343),MAX($AC$31:AC158)))</f>
        <v>15.729423637586933</v>
      </c>
      <c r="AD159" s="61">
        <f t="shared" ref="AD159" si="501">IF(AC159="","",AC159*$G$5+$M$5)</f>
        <v>25835.389100695465</v>
      </c>
      <c r="AE159" s="60">
        <f>IF($M$18&gt;($M$3-$M$5)/-($G$3-$G$5),"",IFERROR(IF(AE158+(($M$3-$M$5)/($G$3-$G$5)*-1)/343&gt;$AC$24,MAX($AE$31:AE158),AE158+((($M$3-$M$5)/($G$3-$G$5)*-1))/343),MAX($AE$31:AE158)))</f>
        <v>3.2294236375869043</v>
      </c>
      <c r="AF159" s="61">
        <f t="shared" ref="AF159" si="502">IF($M$18&gt;($M$3-$M$5)/-($G$3-$G$5),"",IF(AE159="","",AE159*$G$5+$M$5))</f>
        <v>-74164.610899304767</v>
      </c>
      <c r="AG159" s="61">
        <f t="shared" ref="AG159" si="503">IF($M$18&gt;($M$3-$M$5)/-($G$3-$G$5),"",IF(AE159="","",AE159*$G$3+$M$3))</f>
        <v>108852.88181206548</v>
      </c>
    </row>
    <row r="160" spans="1:33" x14ac:dyDescent="0.55000000000000004">
      <c r="A160" s="11"/>
      <c r="B160" s="11"/>
      <c r="C160" s="11"/>
      <c r="D160" s="11"/>
      <c r="E160" s="11"/>
      <c r="F160" s="11"/>
      <c r="G160" s="11"/>
      <c r="H160" s="11"/>
      <c r="I160" s="11"/>
      <c r="J160" s="21"/>
      <c r="K160" s="21"/>
      <c r="L160" s="57"/>
      <c r="M160" s="57"/>
      <c r="N160" s="63"/>
      <c r="O160" s="57"/>
      <c r="P160" s="57"/>
      <c r="Q160" s="58"/>
      <c r="R160" s="57"/>
      <c r="S160" s="57"/>
      <c r="T160" s="11"/>
      <c r="U160" s="11"/>
      <c r="V160" s="11"/>
      <c r="W160" s="11"/>
      <c r="X160" s="11"/>
      <c r="Y160" s="11"/>
      <c r="Z160" s="11"/>
      <c r="AA160" s="11"/>
      <c r="AB160" s="11"/>
      <c r="AC160" s="60">
        <f t="shared" ref="AC160" si="504">IFERROR(AC159,"")</f>
        <v>15.729423637586933</v>
      </c>
      <c r="AD160" s="61">
        <f t="shared" ref="AD160" si="505">IF(AC160="","",AC160*$G$3+$M$3)</f>
        <v>46352.88181206533</v>
      </c>
      <c r="AE160" s="60">
        <f t="shared" ref="AE160" si="506">IFERROR(AE159,"")</f>
        <v>3.2294236375869043</v>
      </c>
      <c r="AF160" s="61">
        <f t="shared" ref="AF160" si="507">IF($M$18&gt;($M$3-$M$5)/-($G$3-$G$5),"",IF(AE160="","",$G$7*$M$18+$M$7))</f>
        <v>0</v>
      </c>
      <c r="AG160" s="61">
        <f t="shared" ref="AG160" si="508">IF($M$18&gt;($M$3-$M$5)/-($G$3-$G$5),"",IF(AE160="","",$G$7*$M$18+$M$7))</f>
        <v>0</v>
      </c>
    </row>
    <row r="161" spans="1:33" x14ac:dyDescent="0.55000000000000004">
      <c r="A161" s="11"/>
      <c r="B161" s="11"/>
      <c r="C161" s="11"/>
      <c r="D161" s="11"/>
      <c r="E161" s="11"/>
      <c r="F161" s="11"/>
      <c r="G161" s="11"/>
      <c r="H161" s="11"/>
      <c r="I161" s="11"/>
      <c r="J161" s="21"/>
      <c r="K161" s="21"/>
      <c r="L161" s="57"/>
      <c r="M161" s="57"/>
      <c r="N161" s="63"/>
      <c r="O161" s="57"/>
      <c r="P161" s="57"/>
      <c r="Q161" s="58"/>
      <c r="R161" s="57"/>
      <c r="S161" s="57"/>
      <c r="T161" s="11"/>
      <c r="U161" s="11"/>
      <c r="V161" s="11"/>
      <c r="W161" s="11"/>
      <c r="X161" s="11"/>
      <c r="Y161" s="11"/>
      <c r="Z161" s="11"/>
      <c r="AA161" s="11"/>
      <c r="AB161" s="11"/>
      <c r="AC161" s="60">
        <f>IF($M$18&gt;($M$3-$M$5)/-($G$3-$G$5),AC160+($M$18-($M$3-$M$5)/-($G$3-$G$5))/342,IFERROR(IF(AC160+((($M$3-$M$5)/($G$3-$G$5)*-1)-$M$18)/343&gt;($M$3-$M$5)/-($G$3-$G$5),MAX($AC$31:AC160),AC160+((($M$3-$M$5)/($G$3-$G$5)*-1))/343),MAX($AC$31:AC160)))</f>
        <v>15.779883381924229</v>
      </c>
      <c r="AD161" s="61">
        <f t="shared" ref="AD161" si="509">IF(AC161="","",AC161*$G$5+$M$5)</f>
        <v>26239.067055393825</v>
      </c>
      <c r="AE161" s="60">
        <f>IF($M$18&gt;($M$3-$M$5)/-($G$3-$G$5),"",IFERROR(IF(AE160+(($M$3-$M$5)/($G$3-$G$5)*-1)/343&gt;$AC$24,MAX($AE$31:AE160),AE160+((($M$3-$M$5)/($G$3-$G$5)*-1))/343),MAX($AE$31:AE160)))</f>
        <v>3.2798833819241997</v>
      </c>
      <c r="AF161" s="61">
        <f t="shared" ref="AF161" si="510">IF($M$18&gt;($M$3-$M$5)/-($G$3-$G$5),"",IF(AE161="","",AE161*$G$5+$M$5))</f>
        <v>-73760.932944606408</v>
      </c>
      <c r="AG161" s="61">
        <f t="shared" ref="AG161" si="511">IF($M$18&gt;($M$3-$M$5)/-($G$3-$G$5),"",IF(AE161="","",AE161*$G$3+$M$3))</f>
        <v>108600.583090379</v>
      </c>
    </row>
    <row r="162" spans="1:33" x14ac:dyDescent="0.55000000000000004">
      <c r="A162" s="11"/>
      <c r="B162" s="11"/>
      <c r="C162" s="11"/>
      <c r="D162" s="11"/>
      <c r="E162" s="11"/>
      <c r="F162" s="11"/>
      <c r="G162" s="11"/>
      <c r="H162" s="11"/>
      <c r="I162" s="11"/>
      <c r="J162" s="21"/>
      <c r="K162" s="21"/>
      <c r="L162" s="57"/>
      <c r="M162" s="57"/>
      <c r="N162" s="63"/>
      <c r="O162" s="57"/>
      <c r="P162" s="57"/>
      <c r="Q162" s="58"/>
      <c r="R162" s="57"/>
      <c r="S162" s="57"/>
      <c r="T162" s="11"/>
      <c r="U162" s="11"/>
      <c r="V162" s="11"/>
      <c r="W162" s="11"/>
      <c r="X162" s="11"/>
      <c r="Y162" s="11"/>
      <c r="Z162" s="11"/>
      <c r="AA162" s="11"/>
      <c r="AB162" s="11"/>
      <c r="AC162" s="60">
        <f t="shared" ref="AC162" si="512">IFERROR(AC161,"")</f>
        <v>15.779883381924229</v>
      </c>
      <c r="AD162" s="61">
        <f t="shared" ref="AD162" si="513">IF(AC162="","",AC162*$G$3+$M$3)</f>
        <v>46100.583090378859</v>
      </c>
      <c r="AE162" s="60">
        <f t="shared" ref="AE162" si="514">IFERROR(AE161,"")</f>
        <v>3.2798833819241997</v>
      </c>
      <c r="AF162" s="61">
        <f t="shared" ref="AF162" si="515">IF($M$18&gt;($M$3-$M$5)/-($G$3-$G$5),"",IF(AE162="","",$G$7*$M$18+$M$7))</f>
        <v>0</v>
      </c>
      <c r="AG162" s="61">
        <f t="shared" ref="AG162" si="516">IF($M$18&gt;($M$3-$M$5)/-($G$3-$G$5),"",IF(AE162="","",$G$7*$M$18+$M$7))</f>
        <v>0</v>
      </c>
    </row>
    <row r="163" spans="1:33" x14ac:dyDescent="0.55000000000000004">
      <c r="A163" s="11"/>
      <c r="B163" s="11"/>
      <c r="C163" s="11"/>
      <c r="D163" s="11"/>
      <c r="E163" s="11"/>
      <c r="F163" s="11"/>
      <c r="G163" s="11"/>
      <c r="H163" s="11"/>
      <c r="I163" s="11"/>
      <c r="J163" s="21"/>
      <c r="K163" s="21"/>
      <c r="L163" s="57"/>
      <c r="M163" s="57"/>
      <c r="N163" s="63"/>
      <c r="O163" s="57"/>
      <c r="P163" s="57"/>
      <c r="Q163" s="58"/>
      <c r="R163" s="57"/>
      <c r="S163" s="57"/>
      <c r="T163" s="11"/>
      <c r="U163" s="11"/>
      <c r="V163" s="11"/>
      <c r="W163" s="11"/>
      <c r="X163" s="11"/>
      <c r="Y163" s="11"/>
      <c r="Z163" s="11"/>
      <c r="AA163" s="11"/>
      <c r="AB163" s="11"/>
      <c r="AC163" s="60">
        <f>IF($M$18&gt;($M$3-$M$5)/-($G$3-$G$5),AC162+($M$18-($M$3-$M$5)/-($G$3-$G$5))/342,IFERROR(IF(AC162+((($M$3-$M$5)/($G$3-$G$5)*-1)-$M$18)/343&gt;($M$3-$M$5)/-($G$3-$G$5),MAX($AC$31:AC162),AC162+((($M$3-$M$5)/($G$3-$G$5)*-1))/343),MAX($AC$31:AC162)))</f>
        <v>15.830343126261525</v>
      </c>
      <c r="AD163" s="61">
        <f t="shared" ref="AD163" si="517">IF(AC163="","",AC163*$G$5+$M$5)</f>
        <v>26642.7450100922</v>
      </c>
      <c r="AE163" s="60">
        <f>IF($M$18&gt;($M$3-$M$5)/-($G$3-$G$5),"",IFERROR(IF(AE162+(($M$3-$M$5)/($G$3-$G$5)*-1)/343&gt;$AC$24,MAX($AE$31:AE162),AE162+((($M$3-$M$5)/($G$3-$G$5)*-1))/343),MAX($AE$31:AE162)))</f>
        <v>3.3303431262614951</v>
      </c>
      <c r="AF163" s="61">
        <f t="shared" ref="AF163" si="518">IF($M$18&gt;($M$3-$M$5)/-($G$3-$G$5),"",IF(AE163="","",AE163*$G$5+$M$5))</f>
        <v>-73357.254989908048</v>
      </c>
      <c r="AG163" s="61">
        <f t="shared" ref="AG163" si="519">IF($M$18&gt;($M$3-$M$5)/-($G$3-$G$5),"",IF(AE163="","",AE163*$G$3+$M$3))</f>
        <v>108348.28436869252</v>
      </c>
    </row>
    <row r="164" spans="1:33" x14ac:dyDescent="0.55000000000000004">
      <c r="A164" s="11"/>
      <c r="B164" s="11"/>
      <c r="C164" s="11"/>
      <c r="D164" s="11"/>
      <c r="E164" s="11"/>
      <c r="F164" s="11"/>
      <c r="G164" s="11"/>
      <c r="H164" s="11"/>
      <c r="I164" s="11"/>
      <c r="J164" s="21"/>
      <c r="K164" s="21"/>
      <c r="L164" s="57"/>
      <c r="M164" s="57"/>
      <c r="N164" s="63"/>
      <c r="O164" s="57"/>
      <c r="P164" s="57"/>
      <c r="Q164" s="58"/>
      <c r="R164" s="57"/>
      <c r="S164" s="57"/>
      <c r="T164" s="11"/>
      <c r="U164" s="11"/>
      <c r="V164" s="11"/>
      <c r="W164" s="11"/>
      <c r="X164" s="11"/>
      <c r="Y164" s="11"/>
      <c r="Z164" s="11"/>
      <c r="AA164" s="11"/>
      <c r="AB164" s="11"/>
      <c r="AC164" s="60">
        <f t="shared" ref="AC164" si="520">IFERROR(AC163,"")</f>
        <v>15.830343126261525</v>
      </c>
      <c r="AD164" s="61">
        <f t="shared" ref="AD164" si="521">IF(AC164="","",AC164*$G$3+$M$3)</f>
        <v>45848.284368692373</v>
      </c>
      <c r="AE164" s="60">
        <f t="shared" ref="AE164" si="522">IFERROR(AE163,"")</f>
        <v>3.3303431262614951</v>
      </c>
      <c r="AF164" s="61">
        <f t="shared" ref="AF164" si="523">IF($M$18&gt;($M$3-$M$5)/-($G$3-$G$5),"",IF(AE164="","",$G$7*$M$18+$M$7))</f>
        <v>0</v>
      </c>
      <c r="AG164" s="61">
        <f t="shared" ref="AG164" si="524">IF($M$18&gt;($M$3-$M$5)/-($G$3-$G$5),"",IF(AE164="","",$G$7*$M$18+$M$7))</f>
        <v>0</v>
      </c>
    </row>
    <row r="165" spans="1:33" x14ac:dyDescent="0.55000000000000004">
      <c r="A165" s="11"/>
      <c r="B165" s="11"/>
      <c r="C165" s="11"/>
      <c r="D165" s="11"/>
      <c r="E165" s="11"/>
      <c r="F165" s="11"/>
      <c r="G165" s="11"/>
      <c r="H165" s="11"/>
      <c r="I165" s="11"/>
      <c r="J165" s="21"/>
      <c r="K165" s="21"/>
      <c r="L165" s="57"/>
      <c r="M165" s="57"/>
      <c r="N165" s="63"/>
      <c r="O165" s="57"/>
      <c r="P165" s="57"/>
      <c r="Q165" s="58"/>
      <c r="R165" s="57"/>
      <c r="S165" s="57"/>
      <c r="T165" s="11"/>
      <c r="U165" s="11"/>
      <c r="V165" s="11"/>
      <c r="W165" s="11"/>
      <c r="X165" s="11"/>
      <c r="Y165" s="11"/>
      <c r="Z165" s="11"/>
      <c r="AA165" s="11"/>
      <c r="AB165" s="11"/>
      <c r="AC165" s="60">
        <f>IF($M$18&gt;($M$3-$M$5)/-($G$3-$G$5),AC164+($M$18-($M$3-$M$5)/-($G$3-$G$5))/342,IFERROR(IF(AC164+((($M$3-$M$5)/($G$3-$G$5)*-1)-$M$18)/343&gt;($M$3-$M$5)/-($G$3-$G$5),MAX($AC$31:AC164),AC164+((($M$3-$M$5)/($G$3-$G$5)*-1))/343),MAX($AC$31:AC164)))</f>
        <v>15.880802870598821</v>
      </c>
      <c r="AD165" s="61">
        <f t="shared" ref="AD165" si="525">IF(AC165="","",AC165*$G$5+$M$5)</f>
        <v>27046.422964790559</v>
      </c>
      <c r="AE165" s="60">
        <f>IF($M$18&gt;($M$3-$M$5)/-($G$3-$G$5),"",IFERROR(IF(AE164+(($M$3-$M$5)/($G$3-$G$5)*-1)/343&gt;$AC$24,MAX($AE$31:AE164),AE164+((($M$3-$M$5)/($G$3-$G$5)*-1))/343),MAX($AE$31:AE164)))</f>
        <v>3.3808028705987905</v>
      </c>
      <c r="AF165" s="61">
        <f t="shared" ref="AF165" si="526">IF($M$18&gt;($M$3-$M$5)/-($G$3-$G$5),"",IF(AE165="","",AE165*$G$5+$M$5))</f>
        <v>-72953.577035209673</v>
      </c>
      <c r="AG165" s="61">
        <f t="shared" ref="AG165" si="527">IF($M$18&gt;($M$3-$M$5)/-($G$3-$G$5),"",IF(AE165="","",AE165*$G$3+$M$3))</f>
        <v>108095.98564700605</v>
      </c>
    </row>
    <row r="166" spans="1:33" x14ac:dyDescent="0.55000000000000004">
      <c r="A166" s="11"/>
      <c r="B166" s="11"/>
      <c r="C166" s="11"/>
      <c r="D166" s="11"/>
      <c r="E166" s="11"/>
      <c r="F166" s="11"/>
      <c r="G166" s="11"/>
      <c r="H166" s="11"/>
      <c r="I166" s="11"/>
      <c r="J166" s="21"/>
      <c r="K166" s="21"/>
      <c r="L166" s="57"/>
      <c r="M166" s="57"/>
      <c r="N166" s="63"/>
      <c r="O166" s="57"/>
      <c r="P166" s="57"/>
      <c r="Q166" s="58"/>
      <c r="R166" s="57"/>
      <c r="S166" s="57"/>
      <c r="T166" s="11"/>
      <c r="U166" s="11"/>
      <c r="V166" s="11"/>
      <c r="W166" s="11"/>
      <c r="X166" s="11"/>
      <c r="Y166" s="11"/>
      <c r="Z166" s="11"/>
      <c r="AA166" s="11"/>
      <c r="AB166" s="11"/>
      <c r="AC166" s="60">
        <f t="shared" ref="AC166" si="528">IFERROR(AC165,"")</f>
        <v>15.880802870598821</v>
      </c>
      <c r="AD166" s="61">
        <f t="shared" ref="AD166" si="529">IF(AC166="","",AC166*$G$3+$M$3)</f>
        <v>45595.985647005902</v>
      </c>
      <c r="AE166" s="60">
        <f t="shared" ref="AE166" si="530">IFERROR(AE165,"")</f>
        <v>3.3808028705987905</v>
      </c>
      <c r="AF166" s="61">
        <f t="shared" ref="AF166" si="531">IF($M$18&gt;($M$3-$M$5)/-($G$3-$G$5),"",IF(AE166="","",$G$7*$M$18+$M$7))</f>
        <v>0</v>
      </c>
      <c r="AG166" s="61">
        <f t="shared" ref="AG166" si="532">IF($M$18&gt;($M$3-$M$5)/-($G$3-$G$5),"",IF(AE166="","",$G$7*$M$18+$M$7))</f>
        <v>0</v>
      </c>
    </row>
    <row r="167" spans="1:33" x14ac:dyDescent="0.55000000000000004">
      <c r="A167" s="11"/>
      <c r="B167" s="11"/>
      <c r="C167" s="11"/>
      <c r="D167" s="11"/>
      <c r="E167" s="11"/>
      <c r="F167" s="11"/>
      <c r="G167" s="11"/>
      <c r="H167" s="11"/>
      <c r="I167" s="11"/>
      <c r="J167" s="21"/>
      <c r="K167" s="21"/>
      <c r="L167" s="57"/>
      <c r="M167" s="57"/>
      <c r="N167" s="63"/>
      <c r="O167" s="57"/>
      <c r="P167" s="57"/>
      <c r="Q167" s="58"/>
      <c r="R167" s="57"/>
      <c r="S167" s="57"/>
      <c r="T167" s="11"/>
      <c r="U167" s="11"/>
      <c r="V167" s="11"/>
      <c r="W167" s="11"/>
      <c r="X167" s="11"/>
      <c r="Y167" s="11"/>
      <c r="Z167" s="11"/>
      <c r="AA167" s="11"/>
      <c r="AB167" s="11"/>
      <c r="AC167" s="60">
        <f>IF($M$18&gt;($M$3-$M$5)/-($G$3-$G$5),AC166+($M$18-($M$3-$M$5)/-($G$3-$G$5))/342,IFERROR(IF(AC166+((($M$3-$M$5)/($G$3-$G$5)*-1)-$M$18)/343&gt;($M$3-$M$5)/-($G$3-$G$5),MAX($AC$31:AC166),AC166+((($M$3-$M$5)/($G$3-$G$5)*-1))/343),MAX($AC$31:AC166)))</f>
        <v>15.931262614936117</v>
      </c>
      <c r="AD167" s="61">
        <f t="shared" ref="AD167" si="533">IF(AC167="","",AC167*$G$5+$M$5)</f>
        <v>27450.100919488934</v>
      </c>
      <c r="AE167" s="60">
        <f>IF($M$18&gt;($M$3-$M$5)/-($G$3-$G$5),"",IFERROR(IF(AE166+(($M$3-$M$5)/($G$3-$G$5)*-1)/343&gt;$AC$24,MAX($AE$31:AE166),AE166+((($M$3-$M$5)/($G$3-$G$5)*-1))/343),MAX($AE$31:AE166)))</f>
        <v>3.4312626149360859</v>
      </c>
      <c r="AF167" s="61">
        <f t="shared" ref="AF167" si="534">IF($M$18&gt;($M$3-$M$5)/-($G$3-$G$5),"",IF(AE167="","",AE167*$G$5+$M$5))</f>
        <v>-72549.899080511314</v>
      </c>
      <c r="AG167" s="61">
        <f t="shared" ref="AG167" si="535">IF($M$18&gt;($M$3-$M$5)/-($G$3-$G$5),"",IF(AE167="","",AE167*$G$3+$M$3))</f>
        <v>107843.68692531958</v>
      </c>
    </row>
    <row r="168" spans="1:33" x14ac:dyDescent="0.55000000000000004">
      <c r="A168" s="11"/>
      <c r="B168" s="11"/>
      <c r="C168" s="11"/>
      <c r="D168" s="11"/>
      <c r="E168" s="11"/>
      <c r="F168" s="11"/>
      <c r="G168" s="11"/>
      <c r="H168" s="11"/>
      <c r="I168" s="11"/>
      <c r="J168" s="21"/>
      <c r="K168" s="21"/>
      <c r="L168" s="57"/>
      <c r="M168" s="57"/>
      <c r="N168" s="63"/>
      <c r="O168" s="57"/>
      <c r="P168" s="57"/>
      <c r="Q168" s="58"/>
      <c r="R168" s="57"/>
      <c r="S168" s="57"/>
      <c r="T168" s="11"/>
      <c r="U168" s="11"/>
      <c r="V168" s="11"/>
      <c r="W168" s="11"/>
      <c r="X168" s="11"/>
      <c r="Y168" s="11"/>
      <c r="Z168" s="11"/>
      <c r="AA168" s="11"/>
      <c r="AB168" s="11"/>
      <c r="AC168" s="60">
        <f t="shared" ref="AC168" si="536">IFERROR(AC167,"")</f>
        <v>15.931262614936117</v>
      </c>
      <c r="AD168" s="61">
        <f t="shared" ref="AD168" si="537">IF(AC168="","",AC168*$G$3+$M$3)</f>
        <v>45343.686925319416</v>
      </c>
      <c r="AE168" s="60">
        <f t="shared" ref="AE168" si="538">IFERROR(AE167,"")</f>
        <v>3.4312626149360859</v>
      </c>
      <c r="AF168" s="61">
        <f t="shared" ref="AF168" si="539">IF($M$18&gt;($M$3-$M$5)/-($G$3-$G$5),"",IF(AE168="","",$G$7*$M$18+$M$7))</f>
        <v>0</v>
      </c>
      <c r="AG168" s="61">
        <f t="shared" ref="AG168" si="540">IF($M$18&gt;($M$3-$M$5)/-($G$3-$G$5),"",IF(AE168="","",$G$7*$M$18+$M$7))</f>
        <v>0</v>
      </c>
    </row>
    <row r="169" spans="1:33" x14ac:dyDescent="0.55000000000000004">
      <c r="A169" s="11"/>
      <c r="B169" s="11"/>
      <c r="C169" s="11"/>
      <c r="D169" s="11"/>
      <c r="E169" s="11"/>
      <c r="F169" s="11"/>
      <c r="G169" s="11"/>
      <c r="H169" s="11"/>
      <c r="I169" s="11"/>
      <c r="J169" s="21"/>
      <c r="K169" s="21"/>
      <c r="L169" s="57"/>
      <c r="M169" s="57"/>
      <c r="N169" s="63"/>
      <c r="O169" s="57"/>
      <c r="P169" s="57"/>
      <c r="Q169" s="58"/>
      <c r="R169" s="57"/>
      <c r="S169" s="57"/>
      <c r="T169" s="11"/>
      <c r="U169" s="11"/>
      <c r="V169" s="11"/>
      <c r="W169" s="11"/>
      <c r="X169" s="11"/>
      <c r="Y169" s="11"/>
      <c r="Z169" s="11"/>
      <c r="AA169" s="11"/>
      <c r="AB169" s="11"/>
      <c r="AC169" s="60">
        <f>IF($M$18&gt;($M$3-$M$5)/-($G$3-$G$5),AC168+($M$18-($M$3-$M$5)/-($G$3-$G$5))/342,IFERROR(IF(AC168+((($M$3-$M$5)/($G$3-$G$5)*-1)-$M$18)/343&gt;($M$3-$M$5)/-($G$3-$G$5),MAX($AC$31:AC168),AC168+((($M$3-$M$5)/($G$3-$G$5)*-1))/343),MAX($AC$31:AC168)))</f>
        <v>15.981722359273412</v>
      </c>
      <c r="AD169" s="61">
        <f t="shared" ref="AD169" si="541">IF(AC169="","",AC169*$G$5+$M$5)</f>
        <v>27853.778874187294</v>
      </c>
      <c r="AE169" s="60">
        <f>IF($M$18&gt;($M$3-$M$5)/-($G$3-$G$5),"",IFERROR(IF(AE168+(($M$3-$M$5)/($G$3-$G$5)*-1)/343&gt;$AC$24,MAX($AE$31:AE168),AE168+((($M$3-$M$5)/($G$3-$G$5)*-1))/343),MAX($AE$31:AE168)))</f>
        <v>3.4817223592733813</v>
      </c>
      <c r="AF169" s="61">
        <f t="shared" ref="AF169" si="542">IF($M$18&gt;($M$3-$M$5)/-($G$3-$G$5),"",IF(AE169="","",AE169*$G$5+$M$5))</f>
        <v>-72146.221125812954</v>
      </c>
      <c r="AG169" s="61">
        <f t="shared" ref="AG169" si="543">IF($M$18&gt;($M$3-$M$5)/-($G$3-$G$5),"",IF(AE169="","",AE169*$G$3+$M$3))</f>
        <v>107591.38820363309</v>
      </c>
    </row>
    <row r="170" spans="1:33" x14ac:dyDescent="0.55000000000000004">
      <c r="A170" s="11"/>
      <c r="B170" s="11"/>
      <c r="C170" s="11"/>
      <c r="D170" s="11"/>
      <c r="E170" s="11"/>
      <c r="F170" s="11"/>
      <c r="G170" s="11"/>
      <c r="H170" s="11"/>
      <c r="I170" s="11"/>
      <c r="J170" s="21"/>
      <c r="K170" s="21"/>
      <c r="L170" s="57"/>
      <c r="M170" s="57"/>
      <c r="N170" s="63"/>
      <c r="O170" s="57"/>
      <c r="P170" s="57"/>
      <c r="Q170" s="58"/>
      <c r="R170" s="57"/>
      <c r="S170" s="57"/>
      <c r="T170" s="11"/>
      <c r="U170" s="11"/>
      <c r="V170" s="11"/>
      <c r="W170" s="11"/>
      <c r="X170" s="11"/>
      <c r="Y170" s="11"/>
      <c r="Z170" s="11"/>
      <c r="AA170" s="11"/>
      <c r="AB170" s="11"/>
      <c r="AC170" s="60">
        <f t="shared" ref="AC170" si="544">IFERROR(AC169,"")</f>
        <v>15.981722359273412</v>
      </c>
      <c r="AD170" s="61">
        <f t="shared" ref="AD170" si="545">IF(AC170="","",AC170*$G$3+$M$3)</f>
        <v>45091.388203632945</v>
      </c>
      <c r="AE170" s="60">
        <f t="shared" ref="AE170" si="546">IFERROR(AE169,"")</f>
        <v>3.4817223592733813</v>
      </c>
      <c r="AF170" s="61">
        <f t="shared" ref="AF170" si="547">IF($M$18&gt;($M$3-$M$5)/-($G$3-$G$5),"",IF(AE170="","",$G$7*$M$18+$M$7))</f>
        <v>0</v>
      </c>
      <c r="AG170" s="61">
        <f t="shared" ref="AG170" si="548">IF($M$18&gt;($M$3-$M$5)/-($G$3-$G$5),"",IF(AE170="","",$G$7*$M$18+$M$7))</f>
        <v>0</v>
      </c>
    </row>
    <row r="171" spans="1:33" x14ac:dyDescent="0.55000000000000004">
      <c r="A171" s="11"/>
      <c r="B171" s="11"/>
      <c r="C171" s="11"/>
      <c r="D171" s="11"/>
      <c r="E171" s="11"/>
      <c r="F171" s="11"/>
      <c r="G171" s="11"/>
      <c r="H171" s="11"/>
      <c r="I171" s="11"/>
      <c r="J171" s="21"/>
      <c r="K171" s="21"/>
      <c r="L171" s="57"/>
      <c r="M171" s="57"/>
      <c r="N171" s="63"/>
      <c r="O171" s="57"/>
      <c r="P171" s="57"/>
      <c r="Q171" s="58"/>
      <c r="R171" s="57"/>
      <c r="S171" s="57"/>
      <c r="T171" s="11"/>
      <c r="U171" s="11"/>
      <c r="V171" s="11"/>
      <c r="W171" s="11"/>
      <c r="X171" s="11"/>
      <c r="Y171" s="11"/>
      <c r="Z171" s="11"/>
      <c r="AA171" s="11"/>
      <c r="AB171" s="11"/>
      <c r="AC171" s="60">
        <f>IF($M$18&gt;($M$3-$M$5)/-($G$3-$G$5),AC170+($M$18-($M$3-$M$5)/-($G$3-$G$5))/342,IFERROR(IF(AC170+((($M$3-$M$5)/($G$3-$G$5)*-1)-$M$18)/343&gt;($M$3-$M$5)/-($G$3-$G$5),MAX($AC$31:AC170),AC170+((($M$3-$M$5)/($G$3-$G$5)*-1))/343),MAX($AC$31:AC170)))</f>
        <v>16.032182103610708</v>
      </c>
      <c r="AD171" s="61">
        <f t="shared" ref="AD171" si="549">IF(AC171="","",AC171*$G$5+$M$5)</f>
        <v>28257.456828885668</v>
      </c>
      <c r="AE171" s="60">
        <f>IF($M$18&gt;($M$3-$M$5)/-($G$3-$G$5),"",IFERROR(IF(AE170+(($M$3-$M$5)/($G$3-$G$5)*-1)/343&gt;$AC$24,MAX($AE$31:AE170),AE170+((($M$3-$M$5)/($G$3-$G$5)*-1))/343),MAX($AE$31:AE170)))</f>
        <v>3.5321821036106766</v>
      </c>
      <c r="AF171" s="61">
        <f t="shared" ref="AF171" si="550">IF($M$18&gt;($M$3-$M$5)/-($G$3-$G$5),"",IF(AE171="","",AE171*$G$5+$M$5))</f>
        <v>-71742.543171114579</v>
      </c>
      <c r="AG171" s="61">
        <f t="shared" ref="AG171" si="551">IF($M$18&gt;($M$3-$M$5)/-($G$3-$G$5),"",IF(AE171="","",AE171*$G$3+$M$3))</f>
        <v>107339.08948194662</v>
      </c>
    </row>
    <row r="172" spans="1:33" x14ac:dyDescent="0.55000000000000004">
      <c r="A172" s="11"/>
      <c r="B172" s="11"/>
      <c r="C172" s="11"/>
      <c r="D172" s="11"/>
      <c r="E172" s="11"/>
      <c r="F172" s="11"/>
      <c r="G172" s="11"/>
      <c r="H172" s="11"/>
      <c r="I172" s="11"/>
      <c r="J172" s="21"/>
      <c r="K172" s="21"/>
      <c r="L172" s="57"/>
      <c r="M172" s="57"/>
      <c r="N172" s="63"/>
      <c r="O172" s="57"/>
      <c r="P172" s="57"/>
      <c r="Q172" s="58"/>
      <c r="R172" s="57"/>
      <c r="S172" s="57"/>
      <c r="T172" s="11"/>
      <c r="U172" s="11"/>
      <c r="V172" s="11"/>
      <c r="W172" s="11"/>
      <c r="X172" s="11"/>
      <c r="Y172" s="11"/>
      <c r="Z172" s="11"/>
      <c r="AA172" s="11"/>
      <c r="AB172" s="11"/>
      <c r="AC172" s="60">
        <f t="shared" ref="AC172" si="552">IFERROR(AC171,"")</f>
        <v>16.032182103610708</v>
      </c>
      <c r="AD172" s="61">
        <f t="shared" ref="AD172" si="553">IF(AC172="","",AC172*$G$3+$M$3)</f>
        <v>44839.089481946459</v>
      </c>
      <c r="AE172" s="60">
        <f t="shared" ref="AE172" si="554">IFERROR(AE171,"")</f>
        <v>3.5321821036106766</v>
      </c>
      <c r="AF172" s="61">
        <f t="shared" ref="AF172" si="555">IF($M$18&gt;($M$3-$M$5)/-($G$3-$G$5),"",IF(AE172="","",$G$7*$M$18+$M$7))</f>
        <v>0</v>
      </c>
      <c r="AG172" s="61">
        <f t="shared" ref="AG172" si="556">IF($M$18&gt;($M$3-$M$5)/-($G$3-$G$5),"",IF(AE172="","",$G$7*$M$18+$M$7))</f>
        <v>0</v>
      </c>
    </row>
    <row r="173" spans="1:33" x14ac:dyDescent="0.55000000000000004">
      <c r="A173" s="11"/>
      <c r="B173" s="11"/>
      <c r="C173" s="11"/>
      <c r="D173" s="11"/>
      <c r="E173" s="11"/>
      <c r="F173" s="11"/>
      <c r="G173" s="11"/>
      <c r="H173" s="11"/>
      <c r="I173" s="11"/>
      <c r="J173" s="21"/>
      <c r="K173" s="21"/>
      <c r="L173" s="57"/>
      <c r="M173" s="57"/>
      <c r="N173" s="63"/>
      <c r="O173" s="57"/>
      <c r="P173" s="57"/>
      <c r="Q173" s="58"/>
      <c r="R173" s="57"/>
      <c r="S173" s="57"/>
      <c r="T173" s="11"/>
      <c r="U173" s="11"/>
      <c r="V173" s="11"/>
      <c r="W173" s="11"/>
      <c r="X173" s="11"/>
      <c r="Y173" s="11"/>
      <c r="Z173" s="11"/>
      <c r="AA173" s="11"/>
      <c r="AB173" s="11"/>
      <c r="AC173" s="60">
        <f>IF($M$18&gt;($M$3-$M$5)/-($G$3-$G$5),AC172+($M$18-($M$3-$M$5)/-($G$3-$G$5))/342,IFERROR(IF(AC172+((($M$3-$M$5)/($G$3-$G$5)*-1)-$M$18)/343&gt;($M$3-$M$5)/-($G$3-$G$5),MAX($AC$31:AC172),AC172+((($M$3-$M$5)/($G$3-$G$5)*-1))/343),MAX($AC$31:AC172)))</f>
        <v>16.082641847948004</v>
      </c>
      <c r="AD173" s="61">
        <f t="shared" ref="AD173" si="557">IF(AC173="","",AC173*$G$5+$M$5)</f>
        <v>28661.134783584028</v>
      </c>
      <c r="AE173" s="60">
        <f>IF($M$18&gt;($M$3-$M$5)/-($G$3-$G$5),"",IFERROR(IF(AE172+(($M$3-$M$5)/($G$3-$G$5)*-1)/343&gt;$AC$24,MAX($AE$31:AE172),AE172+((($M$3-$M$5)/($G$3-$G$5)*-1))/343),MAX($AE$31:AE172)))</f>
        <v>3.582641847947972</v>
      </c>
      <c r="AF173" s="61">
        <f t="shared" ref="AF173" si="558">IF($M$18&gt;($M$3-$M$5)/-($G$3-$G$5),"",IF(AE173="","",AE173*$G$5+$M$5))</f>
        <v>-71338.865216416219</v>
      </c>
      <c r="AG173" s="61">
        <f t="shared" ref="AG173" si="559">IF($M$18&gt;($M$3-$M$5)/-($G$3-$G$5),"",IF(AE173="","",AE173*$G$3+$M$3))</f>
        <v>107086.79076026013</v>
      </c>
    </row>
    <row r="174" spans="1:33" x14ac:dyDescent="0.55000000000000004">
      <c r="A174" s="11"/>
      <c r="B174" s="11"/>
      <c r="C174" s="11"/>
      <c r="D174" s="11"/>
      <c r="E174" s="11"/>
      <c r="F174" s="11"/>
      <c r="G174" s="11"/>
      <c r="H174" s="11"/>
      <c r="I174" s="11"/>
      <c r="J174" s="21"/>
      <c r="K174" s="21"/>
      <c r="L174" s="57"/>
      <c r="M174" s="57"/>
      <c r="N174" s="63"/>
      <c r="O174" s="57"/>
      <c r="P174" s="57"/>
      <c r="Q174" s="58"/>
      <c r="R174" s="57"/>
      <c r="S174" s="57"/>
      <c r="T174" s="11"/>
      <c r="U174" s="11"/>
      <c r="V174" s="11"/>
      <c r="W174" s="11"/>
      <c r="X174" s="11"/>
      <c r="Y174" s="11"/>
      <c r="Z174" s="11"/>
      <c r="AA174" s="11"/>
      <c r="AB174" s="11"/>
      <c r="AC174" s="60">
        <f t="shared" ref="AC174" si="560">IFERROR(AC173,"")</f>
        <v>16.082641847948004</v>
      </c>
      <c r="AD174" s="61">
        <f t="shared" ref="AD174" si="561">IF(AC174="","",AC174*$G$3+$M$3)</f>
        <v>44586.790760259973</v>
      </c>
      <c r="AE174" s="60">
        <f t="shared" ref="AE174" si="562">IFERROR(AE173,"")</f>
        <v>3.582641847947972</v>
      </c>
      <c r="AF174" s="61">
        <f t="shared" ref="AF174" si="563">IF($M$18&gt;($M$3-$M$5)/-($G$3-$G$5),"",IF(AE174="","",$G$7*$M$18+$M$7))</f>
        <v>0</v>
      </c>
      <c r="AG174" s="61">
        <f t="shared" ref="AG174" si="564">IF($M$18&gt;($M$3-$M$5)/-($G$3-$G$5),"",IF(AE174="","",$G$7*$M$18+$M$7))</f>
        <v>0</v>
      </c>
    </row>
    <row r="175" spans="1:33" x14ac:dyDescent="0.55000000000000004">
      <c r="A175" s="11"/>
      <c r="B175" s="11"/>
      <c r="C175" s="11"/>
      <c r="D175" s="11"/>
      <c r="E175" s="11"/>
      <c r="F175" s="11"/>
      <c r="G175" s="11"/>
      <c r="H175" s="11"/>
      <c r="I175" s="11"/>
      <c r="J175" s="21"/>
      <c r="K175" s="21"/>
      <c r="L175" s="57"/>
      <c r="M175" s="57"/>
      <c r="N175" s="63"/>
      <c r="O175" s="57"/>
      <c r="P175" s="57"/>
      <c r="Q175" s="58"/>
      <c r="R175" s="57"/>
      <c r="S175" s="57"/>
      <c r="T175" s="11"/>
      <c r="U175" s="11"/>
      <c r="V175" s="11"/>
      <c r="W175" s="11"/>
      <c r="X175" s="11"/>
      <c r="Y175" s="11"/>
      <c r="Z175" s="11"/>
      <c r="AA175" s="11"/>
      <c r="AB175" s="11"/>
      <c r="AC175" s="60">
        <f>IF($M$18&gt;($M$3-$M$5)/-($G$3-$G$5),AC174+($M$18-($M$3-$M$5)/-($G$3-$G$5))/342,IFERROR(IF(AC174+((($M$3-$M$5)/($G$3-$G$5)*-1)-$M$18)/343&gt;($M$3-$M$5)/-($G$3-$G$5),MAX($AC$31:AC174),AC174+((($M$3-$M$5)/($G$3-$G$5)*-1))/343),MAX($AC$31:AC174)))</f>
        <v>16.1331015922853</v>
      </c>
      <c r="AD175" s="61">
        <f t="shared" ref="AD175" si="565">IF(AC175="","",AC175*$G$5+$M$5)</f>
        <v>29064.812738282402</v>
      </c>
      <c r="AE175" s="60">
        <f>IF($M$18&gt;($M$3-$M$5)/-($G$3-$G$5),"",IFERROR(IF(AE174+(($M$3-$M$5)/($G$3-$G$5)*-1)/343&gt;$AC$24,MAX($AE$31:AE174),AE174+((($M$3-$M$5)/($G$3-$G$5)*-1))/343),MAX($AE$31:AE174)))</f>
        <v>3.6331015922852674</v>
      </c>
      <c r="AF175" s="61">
        <f t="shared" ref="AF175" si="566">IF($M$18&gt;($M$3-$M$5)/-($G$3-$G$5),"",IF(AE175="","",AE175*$G$5+$M$5))</f>
        <v>-70935.18726171786</v>
      </c>
      <c r="AG175" s="61">
        <f t="shared" ref="AG175" si="567">IF($M$18&gt;($M$3-$M$5)/-($G$3-$G$5),"",IF(AE175="","",AE175*$G$3+$M$3))</f>
        <v>106834.49203857366</v>
      </c>
    </row>
    <row r="176" spans="1:33" x14ac:dyDescent="0.55000000000000004">
      <c r="A176" s="11"/>
      <c r="B176" s="11"/>
      <c r="C176" s="11"/>
      <c r="D176" s="11"/>
      <c r="E176" s="11"/>
      <c r="F176" s="11"/>
      <c r="G176" s="11"/>
      <c r="H176" s="11"/>
      <c r="I176" s="11"/>
      <c r="J176" s="21"/>
      <c r="K176" s="21"/>
      <c r="L176" s="57"/>
      <c r="M176" s="57"/>
      <c r="N176" s="63"/>
      <c r="O176" s="57"/>
      <c r="P176" s="57"/>
      <c r="Q176" s="58"/>
      <c r="R176" s="57"/>
      <c r="S176" s="57"/>
      <c r="T176" s="11"/>
      <c r="U176" s="11"/>
      <c r="V176" s="11"/>
      <c r="W176" s="11"/>
      <c r="X176" s="11"/>
      <c r="Y176" s="11"/>
      <c r="Z176" s="11"/>
      <c r="AA176" s="11"/>
      <c r="AB176" s="11"/>
      <c r="AC176" s="60">
        <f t="shared" ref="AC176" si="568">IFERROR(AC175,"")</f>
        <v>16.1331015922853</v>
      </c>
      <c r="AD176" s="61">
        <f t="shared" ref="AD176" si="569">IF(AC176="","",AC176*$G$3+$M$3)</f>
        <v>44334.492038573502</v>
      </c>
      <c r="AE176" s="60">
        <f t="shared" ref="AE176" si="570">IFERROR(AE175,"")</f>
        <v>3.6331015922852674</v>
      </c>
      <c r="AF176" s="61">
        <f t="shared" ref="AF176" si="571">IF($M$18&gt;($M$3-$M$5)/-($G$3-$G$5),"",IF(AE176="","",$G$7*$M$18+$M$7))</f>
        <v>0</v>
      </c>
      <c r="AG176" s="61">
        <f t="shared" ref="AG176" si="572">IF($M$18&gt;($M$3-$M$5)/-($G$3-$G$5),"",IF(AE176="","",$G$7*$M$18+$M$7))</f>
        <v>0</v>
      </c>
    </row>
    <row r="177" spans="1:33" x14ac:dyDescent="0.55000000000000004">
      <c r="A177" s="11"/>
      <c r="B177" s="11"/>
      <c r="C177" s="11"/>
      <c r="D177" s="11"/>
      <c r="E177" s="11"/>
      <c r="F177" s="11"/>
      <c r="G177" s="11"/>
      <c r="H177" s="11"/>
      <c r="I177" s="11"/>
      <c r="J177" s="21"/>
      <c r="K177" s="21"/>
      <c r="L177" s="57"/>
      <c r="M177" s="57"/>
      <c r="N177" s="63"/>
      <c r="O177" s="57"/>
      <c r="P177" s="57"/>
      <c r="Q177" s="58"/>
      <c r="R177" s="57"/>
      <c r="S177" s="57"/>
      <c r="T177" s="11"/>
      <c r="U177" s="11"/>
      <c r="V177" s="11"/>
      <c r="W177" s="11"/>
      <c r="X177" s="11"/>
      <c r="Y177" s="11"/>
      <c r="Z177" s="11"/>
      <c r="AA177" s="11"/>
      <c r="AB177" s="11"/>
      <c r="AC177" s="60">
        <f>IF($M$18&gt;($M$3-$M$5)/-($G$3-$G$5),AC176+($M$18-($M$3-$M$5)/-($G$3-$G$5))/342,IFERROR(IF(AC176+((($M$3-$M$5)/($G$3-$G$5)*-1)-$M$18)/343&gt;($M$3-$M$5)/-($G$3-$G$5),MAX($AC$31:AC176),AC176+((($M$3-$M$5)/($G$3-$G$5)*-1))/343),MAX($AC$31:AC176)))</f>
        <v>16.183561336622596</v>
      </c>
      <c r="AD177" s="61">
        <f t="shared" ref="AD177" si="573">IF(AC177="","",AC177*$G$5+$M$5)</f>
        <v>29468.490692980762</v>
      </c>
      <c r="AE177" s="60">
        <f>IF($M$18&gt;($M$3-$M$5)/-($G$3-$G$5),"",IFERROR(IF(AE176+(($M$3-$M$5)/($G$3-$G$5)*-1)/343&gt;$AC$24,MAX($AE$31:AE176),AE176+((($M$3-$M$5)/($G$3-$G$5)*-1))/343),MAX($AE$31:AE176)))</f>
        <v>3.6835613366225628</v>
      </c>
      <c r="AF177" s="61">
        <f t="shared" ref="AF177" si="574">IF($M$18&gt;($M$3-$M$5)/-($G$3-$G$5),"",IF(AE177="","",AE177*$G$5+$M$5))</f>
        <v>-70531.5093070195</v>
      </c>
      <c r="AG177" s="61">
        <f t="shared" ref="AG177" si="575">IF($M$18&gt;($M$3-$M$5)/-($G$3-$G$5),"",IF(AE177="","",AE177*$G$3+$M$3))</f>
        <v>106582.19331688719</v>
      </c>
    </row>
    <row r="178" spans="1:33" x14ac:dyDescent="0.55000000000000004">
      <c r="A178" s="11"/>
      <c r="B178" s="11"/>
      <c r="C178" s="11"/>
      <c r="D178" s="11"/>
      <c r="E178" s="11"/>
      <c r="F178" s="11"/>
      <c r="G178" s="11"/>
      <c r="H178" s="11"/>
      <c r="I178" s="11"/>
      <c r="J178" s="21"/>
      <c r="K178" s="21"/>
      <c r="L178" s="57"/>
      <c r="M178" s="57"/>
      <c r="N178" s="63"/>
      <c r="O178" s="57"/>
      <c r="P178" s="57"/>
      <c r="Q178" s="58"/>
      <c r="R178" s="57"/>
      <c r="S178" s="57"/>
      <c r="T178" s="11"/>
      <c r="U178" s="11"/>
      <c r="V178" s="11"/>
      <c r="W178" s="11"/>
      <c r="X178" s="11"/>
      <c r="Y178" s="11"/>
      <c r="Z178" s="11"/>
      <c r="AA178" s="11"/>
      <c r="AB178" s="11"/>
      <c r="AC178" s="60">
        <f t="shared" ref="AC178" si="576">IFERROR(AC177,"")</f>
        <v>16.183561336622596</v>
      </c>
      <c r="AD178" s="61">
        <f t="shared" ref="AD178" si="577">IF(AC178="","",AC178*$G$3+$M$3)</f>
        <v>44082.193316887016</v>
      </c>
      <c r="AE178" s="60">
        <f t="shared" ref="AE178" si="578">IFERROR(AE177,"")</f>
        <v>3.6835613366225628</v>
      </c>
      <c r="AF178" s="61">
        <f t="shared" ref="AF178" si="579">IF($M$18&gt;($M$3-$M$5)/-($G$3-$G$5),"",IF(AE178="","",$G$7*$M$18+$M$7))</f>
        <v>0</v>
      </c>
      <c r="AG178" s="61">
        <f t="shared" ref="AG178" si="580">IF($M$18&gt;($M$3-$M$5)/-($G$3-$G$5),"",IF(AE178="","",$G$7*$M$18+$M$7))</f>
        <v>0</v>
      </c>
    </row>
    <row r="179" spans="1:33" x14ac:dyDescent="0.55000000000000004">
      <c r="A179" s="11"/>
      <c r="B179" s="11"/>
      <c r="C179" s="11"/>
      <c r="D179" s="11"/>
      <c r="E179" s="11"/>
      <c r="F179" s="11"/>
      <c r="G179" s="11"/>
      <c r="H179" s="11"/>
      <c r="I179" s="11"/>
      <c r="J179" s="21"/>
      <c r="K179" s="21"/>
      <c r="L179" s="57"/>
      <c r="M179" s="57"/>
      <c r="N179" s="63"/>
      <c r="O179" s="57"/>
      <c r="P179" s="57"/>
      <c r="Q179" s="58"/>
      <c r="R179" s="57"/>
      <c r="S179" s="57"/>
      <c r="T179" s="11"/>
      <c r="U179" s="11"/>
      <c r="V179" s="11"/>
      <c r="W179" s="11"/>
      <c r="X179" s="11"/>
      <c r="Y179" s="11"/>
      <c r="Z179" s="11"/>
      <c r="AA179" s="11"/>
      <c r="AB179" s="11"/>
      <c r="AC179" s="60">
        <f>IF($M$18&gt;($M$3-$M$5)/-($G$3-$G$5),AC178+($M$18-($M$3-$M$5)/-($G$3-$G$5))/342,IFERROR(IF(AC178+((($M$3-$M$5)/($G$3-$G$5)*-1)-$M$18)/343&gt;($M$3-$M$5)/-($G$3-$G$5),MAX($AC$31:AC178),AC178+((($M$3-$M$5)/($G$3-$G$5)*-1))/343),MAX($AC$31:AC178)))</f>
        <v>16.234021080959891</v>
      </c>
      <c r="AD179" s="61">
        <f t="shared" ref="AD179" si="581">IF(AC179="","",AC179*$G$5+$M$5)</f>
        <v>29872.168647679136</v>
      </c>
      <c r="AE179" s="60">
        <f>IF($M$18&gt;($M$3-$M$5)/-($G$3-$G$5),"",IFERROR(IF(AE178+(($M$3-$M$5)/($G$3-$G$5)*-1)/343&gt;$AC$24,MAX($AE$31:AE178),AE178+((($M$3-$M$5)/($G$3-$G$5)*-1))/343),MAX($AE$31:AE178)))</f>
        <v>3.7340210809598582</v>
      </c>
      <c r="AF179" s="61">
        <f t="shared" ref="AF179" si="582">IF($M$18&gt;($M$3-$M$5)/-($G$3-$G$5),"",IF(AE179="","",AE179*$G$5+$M$5))</f>
        <v>-70127.83135232114</v>
      </c>
      <c r="AG179" s="61">
        <f t="shared" ref="AG179" si="583">IF($M$18&gt;($M$3-$M$5)/-($G$3-$G$5),"",IF(AE179="","",AE179*$G$3+$M$3))</f>
        <v>106329.89459520071</v>
      </c>
    </row>
    <row r="180" spans="1:33" x14ac:dyDescent="0.55000000000000004">
      <c r="A180" s="11"/>
      <c r="B180" s="11"/>
      <c r="C180" s="11"/>
      <c r="D180" s="11"/>
      <c r="E180" s="11"/>
      <c r="F180" s="11"/>
      <c r="G180" s="11"/>
      <c r="H180" s="11"/>
      <c r="I180" s="11"/>
      <c r="J180" s="21"/>
      <c r="K180" s="21"/>
      <c r="L180" s="57"/>
      <c r="M180" s="57"/>
      <c r="N180" s="63"/>
      <c r="O180" s="57"/>
      <c r="P180" s="57"/>
      <c r="Q180" s="58"/>
      <c r="R180" s="57"/>
      <c r="S180" s="57"/>
      <c r="T180" s="11"/>
      <c r="U180" s="11"/>
      <c r="V180" s="11"/>
      <c r="W180" s="11"/>
      <c r="X180" s="11"/>
      <c r="Y180" s="11"/>
      <c r="Z180" s="11"/>
      <c r="AA180" s="11"/>
      <c r="AB180" s="11"/>
      <c r="AC180" s="60">
        <f t="shared" ref="AC180" si="584">IFERROR(AC179,"")</f>
        <v>16.234021080959891</v>
      </c>
      <c r="AD180" s="61">
        <f t="shared" ref="AD180" si="585">IF(AC180="","",AC180*$G$3+$M$3)</f>
        <v>43829.894595200545</v>
      </c>
      <c r="AE180" s="60">
        <f t="shared" ref="AE180" si="586">IFERROR(AE179,"")</f>
        <v>3.7340210809598582</v>
      </c>
      <c r="AF180" s="61">
        <f t="shared" ref="AF180" si="587">IF($M$18&gt;($M$3-$M$5)/-($G$3-$G$5),"",IF(AE180="","",$G$7*$M$18+$M$7))</f>
        <v>0</v>
      </c>
      <c r="AG180" s="61">
        <f t="shared" ref="AG180" si="588">IF($M$18&gt;($M$3-$M$5)/-($G$3-$G$5),"",IF(AE180="","",$G$7*$M$18+$M$7))</f>
        <v>0</v>
      </c>
    </row>
    <row r="181" spans="1:33" x14ac:dyDescent="0.55000000000000004">
      <c r="A181" s="11"/>
      <c r="B181" s="11"/>
      <c r="C181" s="11"/>
      <c r="D181" s="11"/>
      <c r="E181" s="11"/>
      <c r="F181" s="11"/>
      <c r="G181" s="11"/>
      <c r="H181" s="11"/>
      <c r="I181" s="11"/>
      <c r="J181" s="21"/>
      <c r="K181" s="21"/>
      <c r="L181" s="57"/>
      <c r="M181" s="57"/>
      <c r="N181" s="63"/>
      <c r="O181" s="57"/>
      <c r="P181" s="57"/>
      <c r="Q181" s="58"/>
      <c r="R181" s="57"/>
      <c r="S181" s="57"/>
      <c r="T181" s="11"/>
      <c r="U181" s="11"/>
      <c r="V181" s="11"/>
      <c r="W181" s="11"/>
      <c r="X181" s="11"/>
      <c r="Y181" s="11"/>
      <c r="Z181" s="11"/>
      <c r="AA181" s="11"/>
      <c r="AB181" s="11"/>
      <c r="AC181" s="60">
        <f>IF($M$18&gt;($M$3-$M$5)/-($G$3-$G$5),AC180+($M$18-($M$3-$M$5)/-($G$3-$G$5))/342,IFERROR(IF(AC180+((($M$3-$M$5)/($G$3-$G$5)*-1)-$M$18)/343&gt;($M$3-$M$5)/-($G$3-$G$5),MAX($AC$31:AC180),AC180+((($M$3-$M$5)/($G$3-$G$5)*-1))/343),MAX($AC$31:AC180)))</f>
        <v>16.284480825297187</v>
      </c>
      <c r="AD181" s="61">
        <f t="shared" ref="AD181" si="589">IF(AC181="","",AC181*$G$5+$M$5)</f>
        <v>30275.846602377496</v>
      </c>
      <c r="AE181" s="60">
        <f>IF($M$18&gt;($M$3-$M$5)/-($G$3-$G$5),"",IFERROR(IF(AE180+(($M$3-$M$5)/($G$3-$G$5)*-1)/343&gt;$AC$24,MAX($AE$31:AE180),AE180+((($M$3-$M$5)/($G$3-$G$5)*-1))/343),MAX($AE$31:AE180)))</f>
        <v>3.7844808252971536</v>
      </c>
      <c r="AF181" s="61">
        <f t="shared" ref="AF181" si="590">IF($M$18&gt;($M$3-$M$5)/-($G$3-$G$5),"",IF(AE181="","",AE181*$G$5+$M$5))</f>
        <v>-69724.15339762278</v>
      </c>
      <c r="AG181" s="61">
        <f t="shared" ref="AG181" si="591">IF($M$18&gt;($M$3-$M$5)/-($G$3-$G$5),"",IF(AE181="","",AE181*$G$3+$M$3))</f>
        <v>106077.59587351423</v>
      </c>
    </row>
    <row r="182" spans="1:33" x14ac:dyDescent="0.55000000000000004">
      <c r="A182" s="11"/>
      <c r="B182" s="11"/>
      <c r="C182" s="11"/>
      <c r="D182" s="11"/>
      <c r="E182" s="11"/>
      <c r="F182" s="11"/>
      <c r="G182" s="11"/>
      <c r="H182" s="11"/>
      <c r="I182" s="11"/>
      <c r="J182" s="21"/>
      <c r="K182" s="21"/>
      <c r="L182" s="57"/>
      <c r="M182" s="57"/>
      <c r="N182" s="63"/>
      <c r="O182" s="57"/>
      <c r="P182" s="57"/>
      <c r="Q182" s="58"/>
      <c r="R182" s="57"/>
      <c r="S182" s="57"/>
      <c r="T182" s="11"/>
      <c r="U182" s="11"/>
      <c r="V182" s="11"/>
      <c r="W182" s="11"/>
      <c r="X182" s="11"/>
      <c r="Y182" s="11"/>
      <c r="Z182" s="11"/>
      <c r="AA182" s="11"/>
      <c r="AB182" s="11"/>
      <c r="AC182" s="60">
        <f t="shared" ref="AC182" si="592">IFERROR(AC181,"")</f>
        <v>16.284480825297187</v>
      </c>
      <c r="AD182" s="61">
        <f t="shared" ref="AD182" si="593">IF(AC182="","",AC182*$G$3+$M$3)</f>
        <v>43577.595873514059</v>
      </c>
      <c r="AE182" s="60">
        <f t="shared" ref="AE182" si="594">IFERROR(AE181,"")</f>
        <v>3.7844808252971536</v>
      </c>
      <c r="AF182" s="61">
        <f t="shared" ref="AF182" si="595">IF($M$18&gt;($M$3-$M$5)/-($G$3-$G$5),"",IF(AE182="","",$G$7*$M$18+$M$7))</f>
        <v>0</v>
      </c>
      <c r="AG182" s="61">
        <f t="shared" ref="AG182" si="596">IF($M$18&gt;($M$3-$M$5)/-($G$3-$G$5),"",IF(AE182="","",$G$7*$M$18+$M$7))</f>
        <v>0</v>
      </c>
    </row>
    <row r="183" spans="1:33" x14ac:dyDescent="0.55000000000000004">
      <c r="A183" s="11"/>
      <c r="B183" s="11"/>
      <c r="C183" s="11"/>
      <c r="D183" s="11"/>
      <c r="E183" s="11"/>
      <c r="F183" s="11"/>
      <c r="G183" s="11"/>
      <c r="H183" s="11"/>
      <c r="I183" s="11"/>
      <c r="J183" s="21"/>
      <c r="K183" s="21"/>
      <c r="L183" s="57"/>
      <c r="M183" s="57"/>
      <c r="N183" s="63"/>
      <c r="O183" s="57"/>
      <c r="P183" s="57"/>
      <c r="Q183" s="58"/>
      <c r="R183" s="57"/>
      <c r="S183" s="57"/>
      <c r="T183" s="11"/>
      <c r="U183" s="11"/>
      <c r="V183" s="11"/>
      <c r="W183" s="11"/>
      <c r="X183" s="11"/>
      <c r="Y183" s="11"/>
      <c r="Z183" s="11"/>
      <c r="AA183" s="11"/>
      <c r="AB183" s="11"/>
      <c r="AC183" s="60">
        <f>IF($M$18&gt;($M$3-$M$5)/-($G$3-$G$5),AC182+($M$18-($M$3-$M$5)/-($G$3-$G$5))/342,IFERROR(IF(AC182+((($M$3-$M$5)/($G$3-$G$5)*-1)-$M$18)/343&gt;($M$3-$M$5)/-($G$3-$G$5),MAX($AC$31:AC182),AC182+((($M$3-$M$5)/($G$3-$G$5)*-1))/343),MAX($AC$31:AC182)))</f>
        <v>16.334940569634483</v>
      </c>
      <c r="AD183" s="61">
        <f t="shared" ref="AD183" si="597">IF(AC183="","",AC183*$G$5+$M$5)</f>
        <v>30679.524557075871</v>
      </c>
      <c r="AE183" s="60">
        <f>IF($M$18&gt;($M$3-$M$5)/-($G$3-$G$5),"",IFERROR(IF(AE182+(($M$3-$M$5)/($G$3-$G$5)*-1)/343&gt;$AC$24,MAX($AE$31:AE182),AE182+((($M$3-$M$5)/($G$3-$G$5)*-1))/343),MAX($AE$31:AE182)))</f>
        <v>3.834940569634449</v>
      </c>
      <c r="AF183" s="61">
        <f t="shared" ref="AF183" si="598">IF($M$18&gt;($M$3-$M$5)/-($G$3-$G$5),"",IF(AE183="","",AE183*$G$5+$M$5))</f>
        <v>-69320.475442924406</v>
      </c>
      <c r="AG183" s="61">
        <f t="shared" ref="AG183" si="599">IF($M$18&gt;($M$3-$M$5)/-($G$3-$G$5),"",IF(AE183="","",AE183*$G$3+$M$3))</f>
        <v>105825.29715182775</v>
      </c>
    </row>
    <row r="184" spans="1:33" x14ac:dyDescent="0.55000000000000004">
      <c r="A184" s="11"/>
      <c r="B184" s="11"/>
      <c r="C184" s="11"/>
      <c r="D184" s="11"/>
      <c r="E184" s="11"/>
      <c r="F184" s="11"/>
      <c r="G184" s="11"/>
      <c r="H184" s="11"/>
      <c r="I184" s="11"/>
      <c r="J184" s="21"/>
      <c r="K184" s="21"/>
      <c r="L184" s="57"/>
      <c r="M184" s="57"/>
      <c r="N184" s="63"/>
      <c r="O184" s="57"/>
      <c r="P184" s="57"/>
      <c r="Q184" s="58"/>
      <c r="R184" s="57"/>
      <c r="S184" s="57"/>
      <c r="T184" s="11"/>
      <c r="U184" s="11"/>
      <c r="V184" s="11"/>
      <c r="W184" s="11"/>
      <c r="X184" s="11"/>
      <c r="Y184" s="11"/>
      <c r="Z184" s="11"/>
      <c r="AA184" s="11"/>
      <c r="AB184" s="11"/>
      <c r="AC184" s="60">
        <f t="shared" ref="AC184" si="600">IFERROR(AC183,"")</f>
        <v>16.334940569634483</v>
      </c>
      <c r="AD184" s="61">
        <f t="shared" ref="AD184" si="601">IF(AC184="","",AC184*$G$3+$M$3)</f>
        <v>43325.297151827588</v>
      </c>
      <c r="AE184" s="60">
        <f t="shared" ref="AE184" si="602">IFERROR(AE183,"")</f>
        <v>3.834940569634449</v>
      </c>
      <c r="AF184" s="61">
        <f t="shared" ref="AF184" si="603">IF($M$18&gt;($M$3-$M$5)/-($G$3-$G$5),"",IF(AE184="","",$G$7*$M$18+$M$7))</f>
        <v>0</v>
      </c>
      <c r="AG184" s="61">
        <f t="shared" ref="AG184" si="604">IF($M$18&gt;($M$3-$M$5)/-($G$3-$G$5),"",IF(AE184="","",$G$7*$M$18+$M$7))</f>
        <v>0</v>
      </c>
    </row>
    <row r="185" spans="1:33" x14ac:dyDescent="0.55000000000000004">
      <c r="A185" s="11"/>
      <c r="B185" s="11"/>
      <c r="C185" s="11"/>
      <c r="D185" s="11"/>
      <c r="E185" s="11"/>
      <c r="F185" s="11"/>
      <c r="G185" s="11"/>
      <c r="H185" s="11"/>
      <c r="I185" s="11"/>
      <c r="J185" s="21"/>
      <c r="K185" s="21"/>
      <c r="L185" s="57"/>
      <c r="M185" s="57"/>
      <c r="N185" s="63"/>
      <c r="O185" s="57"/>
      <c r="P185" s="57"/>
      <c r="Q185" s="58"/>
      <c r="R185" s="57"/>
      <c r="S185" s="57"/>
      <c r="T185" s="11"/>
      <c r="U185" s="11"/>
      <c r="V185" s="11"/>
      <c r="W185" s="11"/>
      <c r="X185" s="11"/>
      <c r="Y185" s="11"/>
      <c r="Z185" s="11"/>
      <c r="AA185" s="11"/>
      <c r="AB185" s="11"/>
      <c r="AC185" s="60">
        <f>IF($M$18&gt;($M$3-$M$5)/-($G$3-$G$5),AC184+($M$18-($M$3-$M$5)/-($G$3-$G$5))/342,IFERROR(IF(AC184+((($M$3-$M$5)/($G$3-$G$5)*-1)-$M$18)/343&gt;($M$3-$M$5)/-($G$3-$G$5),MAX($AC$31:AC184),AC184+((($M$3-$M$5)/($G$3-$G$5)*-1))/343),MAX($AC$31:AC184)))</f>
        <v>16.385400313971779</v>
      </c>
      <c r="AD185" s="61">
        <f t="shared" ref="AD185" si="605">IF(AC185="","",AC185*$G$5+$M$5)</f>
        <v>31083.202511774231</v>
      </c>
      <c r="AE185" s="60">
        <f>IF($M$18&gt;($M$3-$M$5)/-($G$3-$G$5),"",IFERROR(IF(AE184+(($M$3-$M$5)/($G$3-$G$5)*-1)/343&gt;$AC$24,MAX($AE$31:AE184),AE184+((($M$3-$M$5)/($G$3-$G$5)*-1))/343),MAX($AE$31:AE184)))</f>
        <v>3.8854003139717443</v>
      </c>
      <c r="AF185" s="61">
        <f t="shared" ref="AF185" si="606">IF($M$18&gt;($M$3-$M$5)/-($G$3-$G$5),"",IF(AE185="","",AE185*$G$5+$M$5))</f>
        <v>-68916.797488226046</v>
      </c>
      <c r="AG185" s="61">
        <f t="shared" ref="AG185" si="607">IF($M$18&gt;($M$3-$M$5)/-($G$3-$G$5),"",IF(AE185="","",AE185*$G$3+$M$3))</f>
        <v>105572.99843014128</v>
      </c>
    </row>
    <row r="186" spans="1:33" x14ac:dyDescent="0.55000000000000004">
      <c r="A186" s="11"/>
      <c r="B186" s="11"/>
      <c r="C186" s="11"/>
      <c r="D186" s="11"/>
      <c r="E186" s="11"/>
      <c r="F186" s="11"/>
      <c r="G186" s="11"/>
      <c r="H186" s="11"/>
      <c r="I186" s="11"/>
      <c r="J186" s="21"/>
      <c r="K186" s="21"/>
      <c r="L186" s="57"/>
      <c r="M186" s="57"/>
      <c r="N186" s="63"/>
      <c r="O186" s="57"/>
      <c r="P186" s="57"/>
      <c r="Q186" s="58"/>
      <c r="R186" s="57"/>
      <c r="S186" s="57"/>
      <c r="T186" s="11"/>
      <c r="U186" s="11"/>
      <c r="V186" s="11"/>
      <c r="W186" s="11"/>
      <c r="X186" s="11"/>
      <c r="Y186" s="11"/>
      <c r="Z186" s="11"/>
      <c r="AA186" s="11"/>
      <c r="AB186" s="11"/>
      <c r="AC186" s="60">
        <f t="shared" ref="AC186" si="608">IFERROR(AC185,"")</f>
        <v>16.385400313971779</v>
      </c>
      <c r="AD186" s="61">
        <f t="shared" ref="AD186" si="609">IF(AC186="","",AC186*$G$3+$M$3)</f>
        <v>43072.998430141102</v>
      </c>
      <c r="AE186" s="60">
        <f t="shared" ref="AE186" si="610">IFERROR(AE185,"")</f>
        <v>3.8854003139717443</v>
      </c>
      <c r="AF186" s="61">
        <f t="shared" ref="AF186" si="611">IF($M$18&gt;($M$3-$M$5)/-($G$3-$G$5),"",IF(AE186="","",$G$7*$M$18+$M$7))</f>
        <v>0</v>
      </c>
      <c r="AG186" s="61">
        <f t="shared" ref="AG186" si="612">IF($M$18&gt;($M$3-$M$5)/-($G$3-$G$5),"",IF(AE186="","",$G$7*$M$18+$M$7))</f>
        <v>0</v>
      </c>
    </row>
    <row r="187" spans="1:33" x14ac:dyDescent="0.55000000000000004">
      <c r="A187" s="11"/>
      <c r="B187" s="11"/>
      <c r="C187" s="11"/>
      <c r="D187" s="11"/>
      <c r="E187" s="11"/>
      <c r="F187" s="11"/>
      <c r="G187" s="11"/>
      <c r="H187" s="11"/>
      <c r="I187" s="11"/>
      <c r="J187" s="21"/>
      <c r="K187" s="21"/>
      <c r="L187" s="57"/>
      <c r="M187" s="57"/>
      <c r="N187" s="63"/>
      <c r="O187" s="57"/>
      <c r="P187" s="57"/>
      <c r="Q187" s="58"/>
      <c r="R187" s="57"/>
      <c r="S187" s="57"/>
      <c r="T187" s="11"/>
      <c r="U187" s="11"/>
      <c r="V187" s="11"/>
      <c r="W187" s="11"/>
      <c r="X187" s="11"/>
      <c r="Y187" s="11"/>
      <c r="Z187" s="11"/>
      <c r="AA187" s="11"/>
      <c r="AB187" s="11"/>
      <c r="AC187" s="60">
        <f>IF($M$18&gt;($M$3-$M$5)/-($G$3-$G$5),AC186+($M$18-($M$3-$M$5)/-($G$3-$G$5))/342,IFERROR(IF(AC186+((($M$3-$M$5)/($G$3-$G$5)*-1)-$M$18)/343&gt;($M$3-$M$5)/-($G$3-$G$5),MAX($AC$31:AC186),AC186+((($M$3-$M$5)/($G$3-$G$5)*-1))/343),MAX($AC$31:AC186)))</f>
        <v>16.435860058309075</v>
      </c>
      <c r="AD187" s="61">
        <f t="shared" ref="AD187" si="613">IF(AC187="","",AC187*$G$5+$M$5)</f>
        <v>31486.88046647259</v>
      </c>
      <c r="AE187" s="60">
        <f>IF($M$18&gt;($M$3-$M$5)/-($G$3-$G$5),"",IFERROR(IF(AE186+(($M$3-$M$5)/($G$3-$G$5)*-1)/343&gt;$AC$24,MAX($AE$31:AE186),AE186+((($M$3-$M$5)/($G$3-$G$5)*-1))/343),MAX($AE$31:AE186)))</f>
        <v>3.9358600583090397</v>
      </c>
      <c r="AF187" s="61">
        <f t="shared" ref="AF187" si="614">IF($M$18&gt;($M$3-$M$5)/-($G$3-$G$5),"",IF(AE187="","",AE187*$G$5+$M$5))</f>
        <v>-68513.119533527686</v>
      </c>
      <c r="AG187" s="61">
        <f t="shared" ref="AG187" si="615">IF($M$18&gt;($M$3-$M$5)/-($G$3-$G$5),"",IF(AE187="","",AE187*$G$3+$M$3))</f>
        <v>105320.69970845481</v>
      </c>
    </row>
    <row r="188" spans="1:33" x14ac:dyDescent="0.55000000000000004">
      <c r="A188" s="11"/>
      <c r="B188" s="11"/>
      <c r="C188" s="11"/>
      <c r="D188" s="11"/>
      <c r="E188" s="11"/>
      <c r="F188" s="11"/>
      <c r="G188" s="11"/>
      <c r="H188" s="11"/>
      <c r="I188" s="11"/>
      <c r="J188" s="21"/>
      <c r="K188" s="21"/>
      <c r="L188" s="57"/>
      <c r="M188" s="57"/>
      <c r="N188" s="63"/>
      <c r="O188" s="57"/>
      <c r="P188" s="57"/>
      <c r="Q188" s="58"/>
      <c r="R188" s="57"/>
      <c r="S188" s="57"/>
      <c r="T188" s="11"/>
      <c r="U188" s="11"/>
      <c r="V188" s="11"/>
      <c r="W188" s="11"/>
      <c r="X188" s="11"/>
      <c r="Y188" s="11"/>
      <c r="Z188" s="11"/>
      <c r="AA188" s="11"/>
      <c r="AB188" s="11"/>
      <c r="AC188" s="60">
        <f t="shared" ref="AC188" si="616">IFERROR(AC187,"")</f>
        <v>16.435860058309075</v>
      </c>
      <c r="AD188" s="61">
        <f t="shared" ref="AD188" si="617">IF(AC188="","",AC188*$G$3+$M$3)</f>
        <v>42820.699708454631</v>
      </c>
      <c r="AE188" s="60">
        <f t="shared" ref="AE188" si="618">IFERROR(AE187,"")</f>
        <v>3.9358600583090397</v>
      </c>
      <c r="AF188" s="61">
        <f t="shared" ref="AF188" si="619">IF($M$18&gt;($M$3-$M$5)/-($G$3-$G$5),"",IF(AE188="","",$G$7*$M$18+$M$7))</f>
        <v>0</v>
      </c>
      <c r="AG188" s="61">
        <f t="shared" ref="AG188" si="620">IF($M$18&gt;($M$3-$M$5)/-($G$3-$G$5),"",IF(AE188="","",$G$7*$M$18+$M$7))</f>
        <v>0</v>
      </c>
    </row>
    <row r="189" spans="1:33" x14ac:dyDescent="0.55000000000000004">
      <c r="A189" s="11"/>
      <c r="B189" s="11"/>
      <c r="C189" s="11"/>
      <c r="D189" s="11"/>
      <c r="E189" s="11"/>
      <c r="F189" s="11"/>
      <c r="G189" s="11"/>
      <c r="H189" s="11"/>
      <c r="I189" s="11"/>
      <c r="J189" s="21"/>
      <c r="K189" s="21"/>
      <c r="L189" s="57"/>
      <c r="M189" s="57"/>
      <c r="N189" s="63"/>
      <c r="O189" s="57"/>
      <c r="P189" s="57"/>
      <c r="Q189" s="58"/>
      <c r="R189" s="57"/>
      <c r="S189" s="57"/>
      <c r="T189" s="11"/>
      <c r="U189" s="11"/>
      <c r="V189" s="11"/>
      <c r="W189" s="11"/>
      <c r="X189" s="11"/>
      <c r="Y189" s="11"/>
      <c r="Z189" s="11"/>
      <c r="AA189" s="11"/>
      <c r="AB189" s="11"/>
      <c r="AC189" s="60">
        <f>IF($M$18&gt;($M$3-$M$5)/-($G$3-$G$5),AC188+($M$18-($M$3-$M$5)/-($G$3-$G$5))/342,IFERROR(IF(AC188+((($M$3-$M$5)/($G$3-$G$5)*-1)-$M$18)/343&gt;($M$3-$M$5)/-($G$3-$G$5),MAX($AC$31:AC188),AC188+((($M$3-$M$5)/($G$3-$G$5)*-1))/343),MAX($AC$31:AC188)))</f>
        <v>16.486319802646371</v>
      </c>
      <c r="AD189" s="61">
        <f t="shared" ref="AD189" si="621">IF(AC189="","",AC189*$G$5+$M$5)</f>
        <v>31890.558421170979</v>
      </c>
      <c r="AE189" s="60">
        <f>IF($M$18&gt;($M$3-$M$5)/-($G$3-$G$5),"",IFERROR(IF(AE188+(($M$3-$M$5)/($G$3-$G$5)*-1)/343&gt;$AC$24,MAX($AE$31:AE188),AE188+((($M$3-$M$5)/($G$3-$G$5)*-1))/343),MAX($AE$31:AE188)))</f>
        <v>3.9863198026463351</v>
      </c>
      <c r="AF189" s="61">
        <f t="shared" ref="AF189" si="622">IF($M$18&gt;($M$3-$M$5)/-($G$3-$G$5),"",IF(AE189="","",AE189*$G$5+$M$5))</f>
        <v>-68109.441578829312</v>
      </c>
      <c r="AG189" s="61">
        <f t="shared" ref="AG189" si="623">IF($M$18&gt;($M$3-$M$5)/-($G$3-$G$5),"",IF(AE189="","",AE189*$G$3+$M$3))</f>
        <v>105068.40098676832</v>
      </c>
    </row>
    <row r="190" spans="1:33" x14ac:dyDescent="0.55000000000000004">
      <c r="A190" s="11"/>
      <c r="B190" s="11"/>
      <c r="C190" s="11"/>
      <c r="D190" s="11"/>
      <c r="E190" s="11"/>
      <c r="F190" s="11"/>
      <c r="G190" s="11"/>
      <c r="H190" s="11"/>
      <c r="I190" s="11"/>
      <c r="J190" s="21"/>
      <c r="K190" s="21"/>
      <c r="L190" s="57"/>
      <c r="M190" s="57"/>
      <c r="N190" s="63"/>
      <c r="O190" s="57"/>
      <c r="P190" s="57"/>
      <c r="Q190" s="58"/>
      <c r="R190" s="57"/>
      <c r="S190" s="57"/>
      <c r="T190" s="11"/>
      <c r="U190" s="11"/>
      <c r="V190" s="11"/>
      <c r="W190" s="11"/>
      <c r="X190" s="11"/>
      <c r="Y190" s="11"/>
      <c r="Z190" s="11"/>
      <c r="AA190" s="11"/>
      <c r="AB190" s="11"/>
      <c r="AC190" s="60">
        <f t="shared" ref="AC190" si="624">IFERROR(AC189,"")</f>
        <v>16.486319802646371</v>
      </c>
      <c r="AD190" s="61">
        <f t="shared" ref="AD190" si="625">IF(AC190="","",AC190*$G$3+$M$3)</f>
        <v>42568.400986768145</v>
      </c>
      <c r="AE190" s="60">
        <f t="shared" ref="AE190" si="626">IFERROR(AE189,"")</f>
        <v>3.9863198026463351</v>
      </c>
      <c r="AF190" s="61">
        <f t="shared" ref="AF190" si="627">IF($M$18&gt;($M$3-$M$5)/-($G$3-$G$5),"",IF(AE190="","",$G$7*$M$18+$M$7))</f>
        <v>0</v>
      </c>
      <c r="AG190" s="61">
        <f t="shared" ref="AG190" si="628">IF($M$18&gt;($M$3-$M$5)/-($G$3-$G$5),"",IF(AE190="","",$G$7*$M$18+$M$7))</f>
        <v>0</v>
      </c>
    </row>
    <row r="191" spans="1:33" x14ac:dyDescent="0.55000000000000004">
      <c r="A191" s="11"/>
      <c r="B191" s="11"/>
      <c r="C191" s="11"/>
      <c r="D191" s="11"/>
      <c r="E191" s="11"/>
      <c r="F191" s="11"/>
      <c r="G191" s="11"/>
      <c r="H191" s="11"/>
      <c r="I191" s="11"/>
      <c r="J191" s="21"/>
      <c r="K191" s="21"/>
      <c r="L191" s="57"/>
      <c r="M191" s="57"/>
      <c r="N191" s="63"/>
      <c r="O191" s="57"/>
      <c r="P191" s="57"/>
      <c r="Q191" s="58"/>
      <c r="R191" s="57"/>
      <c r="S191" s="57"/>
      <c r="T191" s="11"/>
      <c r="U191" s="11"/>
      <c r="V191" s="11"/>
      <c r="W191" s="11"/>
      <c r="X191" s="11"/>
      <c r="Y191" s="11"/>
      <c r="Z191" s="11"/>
      <c r="AA191" s="11"/>
      <c r="AB191" s="11"/>
      <c r="AC191" s="60">
        <f>IF($M$18&gt;($M$3-$M$5)/-($G$3-$G$5),AC190+($M$18-($M$3-$M$5)/-($G$3-$G$5))/342,IFERROR(IF(AC190+((($M$3-$M$5)/($G$3-$G$5)*-1)-$M$18)/343&gt;($M$3-$M$5)/-($G$3-$G$5),MAX($AC$31:AC190),AC190+((($M$3-$M$5)/($G$3-$G$5)*-1))/343),MAX($AC$31:AC190)))</f>
        <v>16.536779546983666</v>
      </c>
      <c r="AD191" s="61">
        <f t="shared" ref="AD191" si="629">IF(AC191="","",AC191*$G$5+$M$5)</f>
        <v>32294.236375869339</v>
      </c>
      <c r="AE191" s="60">
        <f>IF($M$18&gt;($M$3-$M$5)/-($G$3-$G$5),"",IFERROR(IF(AE190+(($M$3-$M$5)/($G$3-$G$5)*-1)/343&gt;$AC$24,MAX($AE$31:AE190),AE190+((($M$3-$M$5)/($G$3-$G$5)*-1))/343),MAX($AE$31:AE190)))</f>
        <v>4.0367795469836301</v>
      </c>
      <c r="AF191" s="61">
        <f t="shared" ref="AF191" si="630">IF($M$18&gt;($M$3-$M$5)/-($G$3-$G$5),"",IF(AE191="","",AE191*$G$5+$M$5))</f>
        <v>-67705.763624130952</v>
      </c>
      <c r="AG191" s="61">
        <f t="shared" ref="AG191" si="631">IF($M$18&gt;($M$3-$M$5)/-($G$3-$G$5),"",IF(AE191="","",AE191*$G$3+$M$3))</f>
        <v>104816.10226508185</v>
      </c>
    </row>
    <row r="192" spans="1:33" x14ac:dyDescent="0.55000000000000004">
      <c r="A192" s="11"/>
      <c r="B192" s="11"/>
      <c r="C192" s="11"/>
      <c r="D192" s="11"/>
      <c r="E192" s="11"/>
      <c r="F192" s="11"/>
      <c r="G192" s="11"/>
      <c r="H192" s="11"/>
      <c r="I192" s="11"/>
      <c r="J192" s="21"/>
      <c r="K192" s="21"/>
      <c r="L192" s="57"/>
      <c r="M192" s="57"/>
      <c r="N192" s="63"/>
      <c r="O192" s="57"/>
      <c r="P192" s="57"/>
      <c r="Q192" s="58"/>
      <c r="R192" s="57"/>
      <c r="S192" s="57"/>
      <c r="T192" s="11"/>
      <c r="U192" s="11"/>
      <c r="V192" s="11"/>
      <c r="W192" s="11"/>
      <c r="X192" s="11"/>
      <c r="Y192" s="11"/>
      <c r="Z192" s="11"/>
      <c r="AA192" s="11"/>
      <c r="AB192" s="11"/>
      <c r="AC192" s="60">
        <f t="shared" ref="AC192" si="632">IFERROR(AC191,"")</f>
        <v>16.536779546983666</v>
      </c>
      <c r="AD192" s="61">
        <f t="shared" ref="AD192" si="633">IF(AC192="","",AC192*$G$3+$M$3)</f>
        <v>42316.102265081674</v>
      </c>
      <c r="AE192" s="60">
        <f t="shared" ref="AE192" si="634">IFERROR(AE191,"")</f>
        <v>4.0367795469836301</v>
      </c>
      <c r="AF192" s="61">
        <f t="shared" ref="AF192" si="635">IF($M$18&gt;($M$3-$M$5)/-($G$3-$G$5),"",IF(AE192="","",$G$7*$M$18+$M$7))</f>
        <v>0</v>
      </c>
      <c r="AG192" s="61">
        <f t="shared" ref="AG192" si="636">IF($M$18&gt;($M$3-$M$5)/-($G$3-$G$5),"",IF(AE192="","",$G$7*$M$18+$M$7))</f>
        <v>0</v>
      </c>
    </row>
    <row r="193" spans="1:33" x14ac:dyDescent="0.55000000000000004">
      <c r="A193" s="11"/>
      <c r="B193" s="11"/>
      <c r="C193" s="11"/>
      <c r="D193" s="11"/>
      <c r="E193" s="11"/>
      <c r="F193" s="11"/>
      <c r="G193" s="11"/>
      <c r="H193" s="11"/>
      <c r="I193" s="11"/>
      <c r="J193" s="21"/>
      <c r="K193" s="21"/>
      <c r="L193" s="57"/>
      <c r="M193" s="57"/>
      <c r="N193" s="63"/>
      <c r="O193" s="57"/>
      <c r="P193" s="57"/>
      <c r="Q193" s="58"/>
      <c r="R193" s="57"/>
      <c r="S193" s="57"/>
      <c r="T193" s="11"/>
      <c r="U193" s="11"/>
      <c r="V193" s="11"/>
      <c r="W193" s="11"/>
      <c r="X193" s="11"/>
      <c r="Y193" s="11"/>
      <c r="Z193" s="11"/>
      <c r="AA193" s="11"/>
      <c r="AB193" s="11"/>
      <c r="AC193" s="60">
        <f>IF($M$18&gt;($M$3-$M$5)/-($G$3-$G$5),AC192+($M$18-($M$3-$M$5)/-($G$3-$G$5))/342,IFERROR(IF(AC192+((($M$3-$M$5)/($G$3-$G$5)*-1)-$M$18)/343&gt;($M$3-$M$5)/-($G$3-$G$5),MAX($AC$31:AC192),AC192+((($M$3-$M$5)/($G$3-$G$5)*-1))/343),MAX($AC$31:AC192)))</f>
        <v>16.587239291320962</v>
      </c>
      <c r="AD193" s="61">
        <f t="shared" ref="AD193" si="637">IF(AC193="","",AC193*$G$5+$M$5)</f>
        <v>32697.914330567699</v>
      </c>
      <c r="AE193" s="60">
        <f>IF($M$18&gt;($M$3-$M$5)/-($G$3-$G$5),"",IFERROR(IF(AE192+(($M$3-$M$5)/($G$3-$G$5)*-1)/343&gt;$AC$24,MAX($AE$31:AE192),AE192+((($M$3-$M$5)/($G$3-$G$5)*-1))/343),MAX($AE$31:AE192)))</f>
        <v>4.087239291320925</v>
      </c>
      <c r="AF193" s="61">
        <f t="shared" ref="AF193" si="638">IF($M$18&gt;($M$3-$M$5)/-($G$3-$G$5),"",IF(AE193="","",AE193*$G$5+$M$5))</f>
        <v>-67302.085669432592</v>
      </c>
      <c r="AG193" s="61">
        <f t="shared" ref="AG193" si="639">IF($M$18&gt;($M$3-$M$5)/-($G$3-$G$5),"",IF(AE193="","",AE193*$G$3+$M$3))</f>
        <v>104563.80354339538</v>
      </c>
    </row>
    <row r="194" spans="1:33" x14ac:dyDescent="0.55000000000000004">
      <c r="A194" s="11"/>
      <c r="B194" s="11"/>
      <c r="C194" s="11"/>
      <c r="D194" s="11"/>
      <c r="E194" s="11"/>
      <c r="F194" s="11"/>
      <c r="G194" s="11"/>
      <c r="H194" s="11"/>
      <c r="I194" s="11"/>
      <c r="J194" s="21"/>
      <c r="K194" s="21"/>
      <c r="L194" s="57"/>
      <c r="M194" s="57"/>
      <c r="N194" s="63"/>
      <c r="O194" s="57"/>
      <c r="P194" s="57"/>
      <c r="Q194" s="58"/>
      <c r="R194" s="57"/>
      <c r="S194" s="57"/>
      <c r="T194" s="11"/>
      <c r="U194" s="11"/>
      <c r="V194" s="11"/>
      <c r="W194" s="11"/>
      <c r="X194" s="11"/>
      <c r="Y194" s="11"/>
      <c r="Z194" s="11"/>
      <c r="AA194" s="11"/>
      <c r="AB194" s="11"/>
      <c r="AC194" s="60">
        <f t="shared" ref="AC194" si="640">IFERROR(AC193,"")</f>
        <v>16.587239291320962</v>
      </c>
      <c r="AD194" s="61">
        <f t="shared" ref="AD194" si="641">IF(AC194="","",AC194*$G$3+$M$3)</f>
        <v>42063.803543395188</v>
      </c>
      <c r="AE194" s="60">
        <f t="shared" ref="AE194" si="642">IFERROR(AE193,"")</f>
        <v>4.087239291320925</v>
      </c>
      <c r="AF194" s="61">
        <f t="shared" ref="AF194" si="643">IF($M$18&gt;($M$3-$M$5)/-($G$3-$G$5),"",IF(AE194="","",$G$7*$M$18+$M$7))</f>
        <v>0</v>
      </c>
      <c r="AG194" s="61">
        <f t="shared" ref="AG194" si="644">IF($M$18&gt;($M$3-$M$5)/-($G$3-$G$5),"",IF(AE194="","",$G$7*$M$18+$M$7))</f>
        <v>0</v>
      </c>
    </row>
    <row r="195" spans="1:33" x14ac:dyDescent="0.55000000000000004">
      <c r="A195" s="11"/>
      <c r="B195" s="11"/>
      <c r="C195" s="11"/>
      <c r="D195" s="11"/>
      <c r="E195" s="11"/>
      <c r="F195" s="11"/>
      <c r="G195" s="11"/>
      <c r="H195" s="11"/>
      <c r="I195" s="11"/>
      <c r="J195" s="21"/>
      <c r="K195" s="21"/>
      <c r="L195" s="57"/>
      <c r="M195" s="57"/>
      <c r="N195" s="63"/>
      <c r="O195" s="57"/>
      <c r="P195" s="57"/>
      <c r="Q195" s="58"/>
      <c r="R195" s="57"/>
      <c r="S195" s="57"/>
      <c r="T195" s="11"/>
      <c r="U195" s="11"/>
      <c r="V195" s="11"/>
      <c r="W195" s="11"/>
      <c r="X195" s="11"/>
      <c r="Y195" s="11"/>
      <c r="Z195" s="11"/>
      <c r="AA195" s="11"/>
      <c r="AB195" s="11"/>
      <c r="AC195" s="60">
        <f>IF($M$18&gt;($M$3-$M$5)/-($G$3-$G$5),AC194+($M$18-($M$3-$M$5)/-($G$3-$G$5))/342,IFERROR(IF(AC194+((($M$3-$M$5)/($G$3-$G$5)*-1)-$M$18)/343&gt;($M$3-$M$5)/-($G$3-$G$5),MAX($AC$31:AC194),AC194+((($M$3-$M$5)/($G$3-$G$5)*-1))/343),MAX($AC$31:AC194)))</f>
        <v>16.637699035658258</v>
      </c>
      <c r="AD195" s="61">
        <f t="shared" ref="AD195" si="645">IF(AC195="","",AC195*$G$5+$M$5)</f>
        <v>33101.592285266059</v>
      </c>
      <c r="AE195" s="60">
        <f>IF($M$18&gt;($M$3-$M$5)/-($G$3-$G$5),"",IFERROR(IF(AE194+(($M$3-$M$5)/($G$3-$G$5)*-1)/343&gt;$AC$24,MAX($AE$31:AE194),AE194+((($M$3-$M$5)/($G$3-$G$5)*-1))/343),MAX($AE$31:AE194)))</f>
        <v>4.1376990356582199</v>
      </c>
      <c r="AF195" s="61">
        <f t="shared" ref="AF195" si="646">IF($M$18&gt;($M$3-$M$5)/-($G$3-$G$5),"",IF(AE195="","",AE195*$G$5+$M$5))</f>
        <v>-66898.407714734232</v>
      </c>
      <c r="AG195" s="61">
        <f t="shared" ref="AG195" si="647">IF($M$18&gt;($M$3-$M$5)/-($G$3-$G$5),"",IF(AE195="","",AE195*$G$3+$M$3))</f>
        <v>104311.50482170889</v>
      </c>
    </row>
    <row r="196" spans="1:33" x14ac:dyDescent="0.55000000000000004">
      <c r="A196" s="11"/>
      <c r="B196" s="11"/>
      <c r="C196" s="11"/>
      <c r="D196" s="11"/>
      <c r="E196" s="11"/>
      <c r="F196" s="11"/>
      <c r="G196" s="11"/>
      <c r="H196" s="11"/>
      <c r="I196" s="11"/>
      <c r="J196" s="21"/>
      <c r="K196" s="21"/>
      <c r="L196" s="57"/>
      <c r="M196" s="57"/>
      <c r="N196" s="63"/>
      <c r="O196" s="57"/>
      <c r="P196" s="57"/>
      <c r="Q196" s="58"/>
      <c r="R196" s="57"/>
      <c r="S196" s="57"/>
      <c r="T196" s="11"/>
      <c r="U196" s="11"/>
      <c r="V196" s="11"/>
      <c r="W196" s="11"/>
      <c r="X196" s="11"/>
      <c r="Y196" s="11"/>
      <c r="Z196" s="11"/>
      <c r="AA196" s="11"/>
      <c r="AB196" s="11"/>
      <c r="AC196" s="60">
        <f t="shared" ref="AC196" si="648">IFERROR(AC195,"")</f>
        <v>16.637699035658258</v>
      </c>
      <c r="AD196" s="61">
        <f t="shared" ref="AD196" si="649">IF(AC196="","",AC196*$G$3+$M$3)</f>
        <v>41811.504821708702</v>
      </c>
      <c r="AE196" s="60">
        <f t="shared" ref="AE196" si="650">IFERROR(AE195,"")</f>
        <v>4.1376990356582199</v>
      </c>
      <c r="AF196" s="61">
        <f t="shared" ref="AF196" si="651">IF($M$18&gt;($M$3-$M$5)/-($G$3-$G$5),"",IF(AE196="","",$G$7*$M$18+$M$7))</f>
        <v>0</v>
      </c>
      <c r="AG196" s="61">
        <f t="shared" ref="AG196" si="652">IF($M$18&gt;($M$3-$M$5)/-($G$3-$G$5),"",IF(AE196="","",$G$7*$M$18+$M$7))</f>
        <v>0</v>
      </c>
    </row>
    <row r="197" spans="1:33" x14ac:dyDescent="0.55000000000000004">
      <c r="A197" s="11"/>
      <c r="B197" s="11"/>
      <c r="C197" s="11"/>
      <c r="D197" s="11"/>
      <c r="E197" s="11"/>
      <c r="F197" s="11"/>
      <c r="G197" s="11"/>
      <c r="H197" s="11"/>
      <c r="I197" s="11"/>
      <c r="J197" s="21"/>
      <c r="K197" s="21"/>
      <c r="L197" s="57"/>
      <c r="M197" s="57"/>
      <c r="N197" s="63"/>
      <c r="O197" s="57"/>
      <c r="P197" s="57"/>
      <c r="Q197" s="58"/>
      <c r="R197" s="57"/>
      <c r="S197" s="57"/>
      <c r="T197" s="11"/>
      <c r="U197" s="11"/>
      <c r="V197" s="11"/>
      <c r="W197" s="11"/>
      <c r="X197" s="11"/>
      <c r="Y197" s="11"/>
      <c r="Z197" s="11"/>
      <c r="AA197" s="11"/>
      <c r="AB197" s="11"/>
      <c r="AC197" s="60">
        <f>IF($M$18&gt;($M$3-$M$5)/-($G$3-$G$5),AC196+($M$18-($M$3-$M$5)/-($G$3-$G$5))/342,IFERROR(IF(AC196+((($M$3-$M$5)/($G$3-$G$5)*-1)-$M$18)/343&gt;($M$3-$M$5)/-($G$3-$G$5),MAX($AC$31:AC196),AC196+((($M$3-$M$5)/($G$3-$G$5)*-1))/343),MAX($AC$31:AC196)))</f>
        <v>16.688158779995554</v>
      </c>
      <c r="AD197" s="61">
        <f t="shared" ref="AD197" si="653">IF(AC197="","",AC197*$G$5+$M$5)</f>
        <v>33505.270239964419</v>
      </c>
      <c r="AE197" s="60">
        <f>IF($M$18&gt;($M$3-$M$5)/-($G$3-$G$5),"",IFERROR(IF(AE196+(($M$3-$M$5)/($G$3-$G$5)*-1)/343&gt;$AC$24,MAX($AE$31:AE196),AE196+((($M$3-$M$5)/($G$3-$G$5)*-1))/343),MAX($AE$31:AE196)))</f>
        <v>4.1881587799955149</v>
      </c>
      <c r="AF197" s="61">
        <f t="shared" ref="AF197" si="654">IF($M$18&gt;($M$3-$M$5)/-($G$3-$G$5),"",IF(AE197="","",AE197*$G$5+$M$5))</f>
        <v>-66494.729760035872</v>
      </c>
      <c r="AG197" s="61">
        <f t="shared" ref="AG197" si="655">IF($M$18&gt;($M$3-$M$5)/-($G$3-$G$5),"",IF(AE197="","",AE197*$G$3+$M$3))</f>
        <v>104059.20610002242</v>
      </c>
    </row>
    <row r="198" spans="1:33" x14ac:dyDescent="0.55000000000000004">
      <c r="A198" s="11"/>
      <c r="B198" s="11"/>
      <c r="C198" s="11"/>
      <c r="D198" s="11"/>
      <c r="E198" s="11"/>
      <c r="F198" s="11"/>
      <c r="G198" s="11"/>
      <c r="H198" s="11"/>
      <c r="I198" s="11"/>
      <c r="J198" s="21"/>
      <c r="K198" s="21"/>
      <c r="L198" s="57"/>
      <c r="M198" s="57"/>
      <c r="N198" s="63"/>
      <c r="O198" s="57"/>
      <c r="P198" s="57"/>
      <c r="Q198" s="58"/>
      <c r="R198" s="57"/>
      <c r="S198" s="57"/>
      <c r="T198" s="11"/>
      <c r="U198" s="11"/>
      <c r="V198" s="11"/>
      <c r="W198" s="11"/>
      <c r="X198" s="11"/>
      <c r="Y198" s="11"/>
      <c r="Z198" s="11"/>
      <c r="AA198" s="11"/>
      <c r="AB198" s="11"/>
      <c r="AC198" s="60">
        <f t="shared" ref="AC198" si="656">IFERROR(AC197,"")</f>
        <v>16.688158779995554</v>
      </c>
      <c r="AD198" s="61">
        <f t="shared" ref="AD198" si="657">IF(AC198="","",AC198*$G$3+$M$3)</f>
        <v>41559.206100022231</v>
      </c>
      <c r="AE198" s="60">
        <f t="shared" ref="AE198" si="658">IFERROR(AE197,"")</f>
        <v>4.1881587799955149</v>
      </c>
      <c r="AF198" s="61">
        <f t="shared" ref="AF198" si="659">IF($M$18&gt;($M$3-$M$5)/-($G$3-$G$5),"",IF(AE198="","",$G$7*$M$18+$M$7))</f>
        <v>0</v>
      </c>
      <c r="AG198" s="61">
        <f t="shared" ref="AG198" si="660">IF($M$18&gt;($M$3-$M$5)/-($G$3-$G$5),"",IF(AE198="","",$G$7*$M$18+$M$7))</f>
        <v>0</v>
      </c>
    </row>
    <row r="199" spans="1:33" x14ac:dyDescent="0.55000000000000004">
      <c r="A199" s="11"/>
      <c r="B199" s="11"/>
      <c r="C199" s="11"/>
      <c r="D199" s="11"/>
      <c r="E199" s="11"/>
      <c r="F199" s="11"/>
      <c r="G199" s="11"/>
      <c r="H199" s="11"/>
      <c r="I199" s="11"/>
      <c r="J199" s="21"/>
      <c r="K199" s="21"/>
      <c r="L199" s="57"/>
      <c r="M199" s="57"/>
      <c r="N199" s="63"/>
      <c r="O199" s="57"/>
      <c r="P199" s="57"/>
      <c r="Q199" s="58"/>
      <c r="R199" s="57"/>
      <c r="S199" s="57"/>
      <c r="T199" s="11"/>
      <c r="U199" s="11"/>
      <c r="V199" s="11"/>
      <c r="W199" s="11"/>
      <c r="X199" s="11"/>
      <c r="Y199" s="11"/>
      <c r="Z199" s="11"/>
      <c r="AA199" s="11"/>
      <c r="AB199" s="11"/>
      <c r="AC199" s="60">
        <f>IF($M$18&gt;($M$3-$M$5)/-($G$3-$G$5),AC198+($M$18-($M$3-$M$5)/-($G$3-$G$5))/342,IFERROR(IF(AC198+((($M$3-$M$5)/($G$3-$G$5)*-1)-$M$18)/343&gt;($M$3-$M$5)/-($G$3-$G$5),MAX($AC$31:AC198),AC198+((($M$3-$M$5)/($G$3-$G$5)*-1))/343),MAX($AC$31:AC198)))</f>
        <v>16.73861852433285</v>
      </c>
      <c r="AD199" s="61">
        <f t="shared" ref="AD199" si="661">IF(AC199="","",AC199*$G$5+$M$5)</f>
        <v>33908.948194662808</v>
      </c>
      <c r="AE199" s="60">
        <f>IF($M$18&gt;($M$3-$M$5)/-($G$3-$G$5),"",IFERROR(IF(AE198+(($M$3-$M$5)/($G$3-$G$5)*-1)/343&gt;$AC$24,MAX($AE$31:AE198),AE198+((($M$3-$M$5)/($G$3-$G$5)*-1))/343),MAX($AE$31:AE198)))</f>
        <v>4.2386185243328098</v>
      </c>
      <c r="AF199" s="61">
        <f t="shared" ref="AF199" si="662">IF($M$18&gt;($M$3-$M$5)/-($G$3-$G$5),"",IF(AE199="","",AE199*$G$5+$M$5))</f>
        <v>-66091.051805337513</v>
      </c>
      <c r="AG199" s="61">
        <f t="shared" ref="AG199" si="663">IF($M$18&gt;($M$3-$M$5)/-($G$3-$G$5),"",IF(AE199="","",AE199*$G$3+$M$3))</f>
        <v>103806.90737833595</v>
      </c>
    </row>
    <row r="200" spans="1:33" x14ac:dyDescent="0.55000000000000004">
      <c r="A200" s="11"/>
      <c r="B200" s="11"/>
      <c r="C200" s="11"/>
      <c r="D200" s="11"/>
      <c r="E200" s="11"/>
      <c r="F200" s="11"/>
      <c r="G200" s="11"/>
      <c r="H200" s="11"/>
      <c r="I200" s="11"/>
      <c r="J200" s="21"/>
      <c r="K200" s="21"/>
      <c r="L200" s="57"/>
      <c r="M200" s="57"/>
      <c r="N200" s="63"/>
      <c r="O200" s="57"/>
      <c r="P200" s="57"/>
      <c r="Q200" s="58"/>
      <c r="R200" s="57"/>
      <c r="S200" s="57"/>
      <c r="T200" s="11"/>
      <c r="U200" s="11"/>
      <c r="V200" s="11"/>
      <c r="W200" s="11"/>
      <c r="X200" s="11"/>
      <c r="Y200" s="11"/>
      <c r="Z200" s="11"/>
      <c r="AA200" s="11"/>
      <c r="AB200" s="11"/>
      <c r="AC200" s="60">
        <f t="shared" ref="AC200" si="664">IFERROR(AC199,"")</f>
        <v>16.73861852433285</v>
      </c>
      <c r="AD200" s="61">
        <f t="shared" ref="AD200" si="665">IF(AC200="","",AC200*$G$3+$M$3)</f>
        <v>41306.907378335745</v>
      </c>
      <c r="AE200" s="60">
        <f t="shared" ref="AE200" si="666">IFERROR(AE199,"")</f>
        <v>4.2386185243328098</v>
      </c>
      <c r="AF200" s="61">
        <f t="shared" ref="AF200" si="667">IF($M$18&gt;($M$3-$M$5)/-($G$3-$G$5),"",IF(AE200="","",$G$7*$M$18+$M$7))</f>
        <v>0</v>
      </c>
      <c r="AG200" s="61">
        <f t="shared" ref="AG200" si="668">IF($M$18&gt;($M$3-$M$5)/-($G$3-$G$5),"",IF(AE200="","",$G$7*$M$18+$M$7))</f>
        <v>0</v>
      </c>
    </row>
    <row r="201" spans="1:33" x14ac:dyDescent="0.55000000000000004">
      <c r="A201" s="11"/>
      <c r="B201" s="11"/>
      <c r="C201" s="11"/>
      <c r="D201" s="11"/>
      <c r="E201" s="11"/>
      <c r="F201" s="11"/>
      <c r="G201" s="11"/>
      <c r="H201" s="11"/>
      <c r="I201" s="11"/>
      <c r="J201" s="21"/>
      <c r="K201" s="21"/>
      <c r="L201" s="57"/>
      <c r="M201" s="57"/>
      <c r="N201" s="63"/>
      <c r="O201" s="57"/>
      <c r="P201" s="57"/>
      <c r="Q201" s="58"/>
      <c r="R201" s="57"/>
      <c r="S201" s="57"/>
      <c r="T201" s="11"/>
      <c r="U201" s="11"/>
      <c r="V201" s="11"/>
      <c r="W201" s="11"/>
      <c r="X201" s="11"/>
      <c r="Y201" s="11"/>
      <c r="Z201" s="11"/>
      <c r="AA201" s="11"/>
      <c r="AB201" s="11"/>
      <c r="AC201" s="60">
        <f>IF($M$18&gt;($M$3-$M$5)/-($G$3-$G$5),AC200+($M$18-($M$3-$M$5)/-($G$3-$G$5))/342,IFERROR(IF(AC200+((($M$3-$M$5)/($G$3-$G$5)*-1)-$M$18)/343&gt;($M$3-$M$5)/-($G$3-$G$5),MAX($AC$31:AC200),AC200+((($M$3-$M$5)/($G$3-$G$5)*-1))/343),MAX($AC$31:AC200)))</f>
        <v>16.789078268670146</v>
      </c>
      <c r="AD201" s="61">
        <f t="shared" ref="AD201" si="669">IF(AC201="","",AC201*$G$5+$M$5)</f>
        <v>34312.626149361167</v>
      </c>
      <c r="AE201" s="60">
        <f>IF($M$18&gt;($M$3-$M$5)/-($G$3-$G$5),"",IFERROR(IF(AE200+(($M$3-$M$5)/($G$3-$G$5)*-1)/343&gt;$AC$24,MAX($AE$31:AE200),AE200+((($M$3-$M$5)/($G$3-$G$5)*-1))/343),MAX($AE$31:AE200)))</f>
        <v>4.2890782686701048</v>
      </c>
      <c r="AF201" s="61">
        <f t="shared" ref="AF201" si="670">IF($M$18&gt;($M$3-$M$5)/-($G$3-$G$5),"",IF(AE201="","",AE201*$G$5+$M$5))</f>
        <v>-65687.373850639153</v>
      </c>
      <c r="AG201" s="61">
        <f t="shared" ref="AG201" si="671">IF($M$18&gt;($M$3-$M$5)/-($G$3-$G$5),"",IF(AE201="","",AE201*$G$3+$M$3))</f>
        <v>103554.60865664948</v>
      </c>
    </row>
    <row r="202" spans="1:33" x14ac:dyDescent="0.55000000000000004">
      <c r="A202" s="11"/>
      <c r="B202" s="11"/>
      <c r="C202" s="11"/>
      <c r="D202" s="11"/>
      <c r="E202" s="11"/>
      <c r="F202" s="11"/>
      <c r="G202" s="11"/>
      <c r="H202" s="11"/>
      <c r="I202" s="11"/>
      <c r="J202" s="21"/>
      <c r="K202" s="21"/>
      <c r="L202" s="57"/>
      <c r="M202" s="57"/>
      <c r="N202" s="63"/>
      <c r="O202" s="57"/>
      <c r="P202" s="57"/>
      <c r="Q202" s="58"/>
      <c r="R202" s="57"/>
      <c r="S202" s="57"/>
      <c r="T202" s="11"/>
      <c r="U202" s="11"/>
      <c r="V202" s="11"/>
      <c r="W202" s="11"/>
      <c r="X202" s="11"/>
      <c r="Y202" s="11"/>
      <c r="Z202" s="11"/>
      <c r="AA202" s="11"/>
      <c r="AB202" s="11"/>
      <c r="AC202" s="60">
        <f t="shared" ref="AC202" si="672">IFERROR(AC201,"")</f>
        <v>16.789078268670146</v>
      </c>
      <c r="AD202" s="61">
        <f t="shared" ref="AD202" si="673">IF(AC202="","",AC202*$G$3+$M$3)</f>
        <v>41054.608656649274</v>
      </c>
      <c r="AE202" s="60">
        <f t="shared" ref="AE202" si="674">IFERROR(AE201,"")</f>
        <v>4.2890782686701048</v>
      </c>
      <c r="AF202" s="61">
        <f t="shared" ref="AF202" si="675">IF($M$18&gt;($M$3-$M$5)/-($G$3-$G$5),"",IF(AE202="","",$G$7*$M$18+$M$7))</f>
        <v>0</v>
      </c>
      <c r="AG202" s="61">
        <f t="shared" ref="AG202" si="676">IF($M$18&gt;($M$3-$M$5)/-($G$3-$G$5),"",IF(AE202="","",$G$7*$M$18+$M$7))</f>
        <v>0</v>
      </c>
    </row>
    <row r="203" spans="1:33" x14ac:dyDescent="0.55000000000000004">
      <c r="A203" s="11"/>
      <c r="B203" s="11"/>
      <c r="C203" s="11"/>
      <c r="D203" s="11"/>
      <c r="E203" s="11"/>
      <c r="F203" s="11"/>
      <c r="G203" s="11"/>
      <c r="H203" s="11"/>
      <c r="I203" s="11"/>
      <c r="J203" s="21"/>
      <c r="K203" s="21"/>
      <c r="L203" s="57"/>
      <c r="M203" s="57"/>
      <c r="N203" s="63"/>
      <c r="O203" s="57"/>
      <c r="P203" s="57"/>
      <c r="Q203" s="58"/>
      <c r="R203" s="57"/>
      <c r="S203" s="57"/>
      <c r="T203" s="11"/>
      <c r="U203" s="11"/>
      <c r="V203" s="11"/>
      <c r="W203" s="11"/>
      <c r="X203" s="11"/>
      <c r="Y203" s="11"/>
      <c r="Z203" s="11"/>
      <c r="AA203" s="11"/>
      <c r="AB203" s="11"/>
      <c r="AC203" s="60">
        <f>IF($M$18&gt;($M$3-$M$5)/-($G$3-$G$5),AC202+($M$18-($M$3-$M$5)/-($G$3-$G$5))/342,IFERROR(IF(AC202+((($M$3-$M$5)/($G$3-$G$5)*-1)-$M$18)/343&gt;($M$3-$M$5)/-($G$3-$G$5),MAX($AC$31:AC202),AC202+((($M$3-$M$5)/($G$3-$G$5)*-1))/343),MAX($AC$31:AC202)))</f>
        <v>16.839538013007441</v>
      </c>
      <c r="AD203" s="61">
        <f t="shared" ref="AD203" si="677">IF(AC203="","",AC203*$G$5+$M$5)</f>
        <v>34716.304104059527</v>
      </c>
      <c r="AE203" s="60">
        <f>IF($M$18&gt;($M$3-$M$5)/-($G$3-$G$5),"",IFERROR(IF(AE202+(($M$3-$M$5)/($G$3-$G$5)*-1)/343&gt;$AC$24,MAX($AE$31:AE202),AE202+((($M$3-$M$5)/($G$3-$G$5)*-1))/343),MAX($AE$31:AE202)))</f>
        <v>4.3395380130073997</v>
      </c>
      <c r="AF203" s="61">
        <f t="shared" ref="AF203" si="678">IF($M$18&gt;($M$3-$M$5)/-($G$3-$G$5),"",IF(AE203="","",AE203*$G$5+$M$5))</f>
        <v>-65283.6958959408</v>
      </c>
      <c r="AG203" s="61">
        <f t="shared" ref="AG203" si="679">IF($M$18&gt;($M$3-$M$5)/-($G$3-$G$5),"",IF(AE203="","",AE203*$G$3+$M$3))</f>
        <v>103302.30993496301</v>
      </c>
    </row>
    <row r="204" spans="1:33" x14ac:dyDescent="0.55000000000000004">
      <c r="A204" s="11"/>
      <c r="B204" s="11"/>
      <c r="C204" s="11"/>
      <c r="D204" s="11"/>
      <c r="E204" s="11"/>
      <c r="F204" s="11"/>
      <c r="G204" s="11"/>
      <c r="H204" s="11"/>
      <c r="I204" s="11"/>
      <c r="J204" s="21"/>
      <c r="K204" s="21"/>
      <c r="L204" s="57"/>
      <c r="M204" s="57"/>
      <c r="N204" s="63"/>
      <c r="O204" s="57"/>
      <c r="P204" s="57"/>
      <c r="Q204" s="58"/>
      <c r="R204" s="57"/>
      <c r="S204" s="57"/>
      <c r="T204" s="11"/>
      <c r="U204" s="11"/>
      <c r="V204" s="11"/>
      <c r="W204" s="11"/>
      <c r="X204" s="11"/>
      <c r="Y204" s="11"/>
      <c r="Z204" s="11"/>
      <c r="AA204" s="11"/>
      <c r="AB204" s="11"/>
      <c r="AC204" s="60">
        <f t="shared" ref="AC204" si="680">IFERROR(AC203,"")</f>
        <v>16.839538013007441</v>
      </c>
      <c r="AD204" s="61">
        <f t="shared" ref="AD204" si="681">IF(AC204="","",AC204*$G$3+$M$3)</f>
        <v>40802.309934962788</v>
      </c>
      <c r="AE204" s="60">
        <f t="shared" ref="AE204" si="682">IFERROR(AE203,"")</f>
        <v>4.3395380130073997</v>
      </c>
      <c r="AF204" s="61">
        <f t="shared" ref="AF204" si="683">IF($M$18&gt;($M$3-$M$5)/-($G$3-$G$5),"",IF(AE204="","",$G$7*$M$18+$M$7))</f>
        <v>0</v>
      </c>
      <c r="AG204" s="61">
        <f t="shared" ref="AG204" si="684">IF($M$18&gt;($M$3-$M$5)/-($G$3-$G$5),"",IF(AE204="","",$G$7*$M$18+$M$7))</f>
        <v>0</v>
      </c>
    </row>
    <row r="205" spans="1:33" x14ac:dyDescent="0.55000000000000004">
      <c r="A205" s="11"/>
      <c r="B205" s="11"/>
      <c r="C205" s="11"/>
      <c r="D205" s="11"/>
      <c r="E205" s="11"/>
      <c r="F205" s="11"/>
      <c r="G205" s="11"/>
      <c r="H205" s="11"/>
      <c r="I205" s="11"/>
      <c r="J205" s="21"/>
      <c r="K205" s="21"/>
      <c r="L205" s="57"/>
      <c r="M205" s="57"/>
      <c r="N205" s="63"/>
      <c r="O205" s="57"/>
      <c r="P205" s="57"/>
      <c r="Q205" s="58"/>
      <c r="R205" s="57"/>
      <c r="S205" s="57"/>
      <c r="T205" s="11"/>
      <c r="U205" s="11"/>
      <c r="V205" s="11"/>
      <c r="W205" s="11"/>
      <c r="X205" s="11"/>
      <c r="Y205" s="11"/>
      <c r="Z205" s="11"/>
      <c r="AA205" s="11"/>
      <c r="AB205" s="11"/>
      <c r="AC205" s="60">
        <f>IF($M$18&gt;($M$3-$M$5)/-($G$3-$G$5),AC204+($M$18-($M$3-$M$5)/-($G$3-$G$5))/342,IFERROR(IF(AC204+((($M$3-$M$5)/($G$3-$G$5)*-1)-$M$18)/343&gt;($M$3-$M$5)/-($G$3-$G$5),MAX($AC$31:AC204),AC204+((($M$3-$M$5)/($G$3-$G$5)*-1))/343),MAX($AC$31:AC204)))</f>
        <v>16.889997757344737</v>
      </c>
      <c r="AD205" s="61">
        <f t="shared" ref="AD205" si="685">IF(AC205="","",AC205*$G$5+$M$5)</f>
        <v>35119.982058757887</v>
      </c>
      <c r="AE205" s="60">
        <f>IF($M$18&gt;($M$3-$M$5)/-($G$3-$G$5),"",IFERROR(IF(AE204+(($M$3-$M$5)/($G$3-$G$5)*-1)/343&gt;$AC$24,MAX($AE$31:AE204),AE204+((($M$3-$M$5)/($G$3-$G$5)*-1))/343),MAX($AE$31:AE204)))</f>
        <v>4.3899977573446947</v>
      </c>
      <c r="AF205" s="61">
        <f t="shared" ref="AF205" si="686">IF($M$18&gt;($M$3-$M$5)/-($G$3-$G$5),"",IF(AE205="","",AE205*$G$5+$M$5))</f>
        <v>-64880.01794124244</v>
      </c>
      <c r="AG205" s="61">
        <f t="shared" ref="AG205" si="687">IF($M$18&gt;($M$3-$M$5)/-($G$3-$G$5),"",IF(AE205="","",AE205*$G$3+$M$3))</f>
        <v>103050.01121327654</v>
      </c>
    </row>
    <row r="206" spans="1:33" x14ac:dyDescent="0.55000000000000004">
      <c r="A206" s="11"/>
      <c r="B206" s="11"/>
      <c r="C206" s="11"/>
      <c r="D206" s="11"/>
      <c r="E206" s="11"/>
      <c r="F206" s="11"/>
      <c r="G206" s="11"/>
      <c r="H206" s="11"/>
      <c r="I206" s="11"/>
      <c r="J206" s="21"/>
      <c r="K206" s="21"/>
      <c r="L206" s="57"/>
      <c r="M206" s="57"/>
      <c r="N206" s="63"/>
      <c r="O206" s="57"/>
      <c r="P206" s="57"/>
      <c r="Q206" s="58"/>
      <c r="R206" s="57"/>
      <c r="S206" s="57"/>
      <c r="T206" s="11"/>
      <c r="U206" s="11"/>
      <c r="V206" s="11"/>
      <c r="W206" s="11"/>
      <c r="X206" s="11"/>
      <c r="Y206" s="11"/>
      <c r="Z206" s="11"/>
      <c r="AA206" s="11"/>
      <c r="AB206" s="11"/>
      <c r="AC206" s="60">
        <f t="shared" ref="AC206" si="688">IFERROR(AC205,"")</f>
        <v>16.889997757344737</v>
      </c>
      <c r="AD206" s="61">
        <f t="shared" ref="AD206" si="689">IF(AC206="","",AC206*$G$3+$M$3)</f>
        <v>40550.011213276317</v>
      </c>
      <c r="AE206" s="60">
        <f t="shared" ref="AE206" si="690">IFERROR(AE205,"")</f>
        <v>4.3899977573446947</v>
      </c>
      <c r="AF206" s="61">
        <f t="shared" ref="AF206" si="691">IF($M$18&gt;($M$3-$M$5)/-($G$3-$G$5),"",IF(AE206="","",$G$7*$M$18+$M$7))</f>
        <v>0</v>
      </c>
      <c r="AG206" s="61">
        <f t="shared" ref="AG206" si="692">IF($M$18&gt;($M$3-$M$5)/-($G$3-$G$5),"",IF(AE206="","",$G$7*$M$18+$M$7))</f>
        <v>0</v>
      </c>
    </row>
    <row r="207" spans="1:33" x14ac:dyDescent="0.55000000000000004">
      <c r="A207" s="11"/>
      <c r="B207" s="11"/>
      <c r="C207" s="11"/>
      <c r="D207" s="11"/>
      <c r="E207" s="11"/>
      <c r="F207" s="11"/>
      <c r="G207" s="11"/>
      <c r="H207" s="11"/>
      <c r="I207" s="11"/>
      <c r="J207" s="21"/>
      <c r="K207" s="21"/>
      <c r="L207" s="57"/>
      <c r="M207" s="57"/>
      <c r="N207" s="63"/>
      <c r="O207" s="57"/>
      <c r="P207" s="57"/>
      <c r="Q207" s="58"/>
      <c r="R207" s="57"/>
      <c r="S207" s="57"/>
      <c r="T207" s="11"/>
      <c r="U207" s="11"/>
      <c r="V207" s="11"/>
      <c r="W207" s="11"/>
      <c r="X207" s="11"/>
      <c r="Y207" s="11"/>
      <c r="Z207" s="11"/>
      <c r="AA207" s="11"/>
      <c r="AB207" s="11"/>
      <c r="AC207" s="60">
        <f>IF($M$18&gt;($M$3-$M$5)/-($G$3-$G$5),AC206+($M$18-($M$3-$M$5)/-($G$3-$G$5))/342,IFERROR(IF(AC206+((($M$3-$M$5)/($G$3-$G$5)*-1)-$M$18)/343&gt;($M$3-$M$5)/-($G$3-$G$5),MAX($AC$31:AC206),AC206+((($M$3-$M$5)/($G$3-$G$5)*-1))/343),MAX($AC$31:AC206)))</f>
        <v>16.940457501682033</v>
      </c>
      <c r="AD207" s="61">
        <f t="shared" ref="AD207" si="693">IF(AC207="","",AC207*$G$5+$M$5)</f>
        <v>35523.660013456276</v>
      </c>
      <c r="AE207" s="60">
        <f>IF($M$18&gt;($M$3-$M$5)/-($G$3-$G$5),"",IFERROR(IF(AE206+(($M$3-$M$5)/($G$3-$G$5)*-1)/343&gt;$AC$24,MAX($AE$31:AE206),AE206+((($M$3-$M$5)/($G$3-$G$5)*-1))/343),MAX($AE$31:AE206)))</f>
        <v>4.4404575016819896</v>
      </c>
      <c r="AF207" s="61">
        <f t="shared" ref="AF207" si="694">IF($M$18&gt;($M$3-$M$5)/-($G$3-$G$5),"",IF(AE207="","",AE207*$G$5+$M$5))</f>
        <v>-64476.339986544081</v>
      </c>
      <c r="AG207" s="61">
        <f t="shared" ref="AG207" si="695">IF($M$18&gt;($M$3-$M$5)/-($G$3-$G$5),"",IF(AE207="","",AE207*$G$3+$M$3))</f>
        <v>102797.71249159005</v>
      </c>
    </row>
    <row r="208" spans="1:33" x14ac:dyDescent="0.55000000000000004">
      <c r="A208" s="11"/>
      <c r="B208" s="11"/>
      <c r="C208" s="11"/>
      <c r="D208" s="11"/>
      <c r="E208" s="11"/>
      <c r="F208" s="11"/>
      <c r="G208" s="11"/>
      <c r="H208" s="11"/>
      <c r="I208" s="11"/>
      <c r="J208" s="21"/>
      <c r="K208" s="21"/>
      <c r="L208" s="57"/>
      <c r="M208" s="57"/>
      <c r="N208" s="63"/>
      <c r="O208" s="57"/>
      <c r="P208" s="57"/>
      <c r="Q208" s="58"/>
      <c r="R208" s="57"/>
      <c r="S208" s="57"/>
      <c r="T208" s="11"/>
      <c r="U208" s="11"/>
      <c r="V208" s="11"/>
      <c r="W208" s="11"/>
      <c r="X208" s="11"/>
      <c r="Y208" s="11"/>
      <c r="Z208" s="11"/>
      <c r="AA208" s="11"/>
      <c r="AB208" s="11"/>
      <c r="AC208" s="60">
        <f t="shared" ref="AC208" si="696">IFERROR(AC207,"")</f>
        <v>16.940457501682033</v>
      </c>
      <c r="AD208" s="61">
        <f t="shared" ref="AD208" si="697">IF(AC208="","",AC208*$G$3+$M$3)</f>
        <v>40297.712491589831</v>
      </c>
      <c r="AE208" s="60">
        <f t="shared" ref="AE208" si="698">IFERROR(AE207,"")</f>
        <v>4.4404575016819896</v>
      </c>
      <c r="AF208" s="61">
        <f t="shared" ref="AF208" si="699">IF($M$18&gt;($M$3-$M$5)/-($G$3-$G$5),"",IF(AE208="","",$G$7*$M$18+$M$7))</f>
        <v>0</v>
      </c>
      <c r="AG208" s="61">
        <f t="shared" ref="AG208" si="700">IF($M$18&gt;($M$3-$M$5)/-($G$3-$G$5),"",IF(AE208="","",$G$7*$M$18+$M$7))</f>
        <v>0</v>
      </c>
    </row>
    <row r="209" spans="1:33" x14ac:dyDescent="0.55000000000000004">
      <c r="A209" s="11"/>
      <c r="B209" s="11"/>
      <c r="C209" s="11"/>
      <c r="D209" s="11"/>
      <c r="E209" s="11"/>
      <c r="F209" s="11"/>
      <c r="G209" s="11"/>
      <c r="H209" s="11"/>
      <c r="I209" s="11"/>
      <c r="J209" s="21"/>
      <c r="K209" s="21"/>
      <c r="L209" s="57"/>
      <c r="M209" s="57"/>
      <c r="N209" s="63"/>
      <c r="O209" s="57"/>
      <c r="P209" s="57"/>
      <c r="Q209" s="58"/>
      <c r="R209" s="57"/>
      <c r="S209" s="57"/>
      <c r="T209" s="11"/>
      <c r="U209" s="11"/>
      <c r="V209" s="11"/>
      <c r="W209" s="11"/>
      <c r="X209" s="11"/>
      <c r="Y209" s="11"/>
      <c r="Z209" s="11"/>
      <c r="AA209" s="11"/>
      <c r="AB209" s="11"/>
      <c r="AC209" s="60">
        <f>IF($M$18&gt;($M$3-$M$5)/-($G$3-$G$5),AC208+($M$18-($M$3-$M$5)/-($G$3-$G$5))/342,IFERROR(IF(AC208+((($M$3-$M$5)/($G$3-$G$5)*-1)-$M$18)/343&gt;($M$3-$M$5)/-($G$3-$G$5),MAX($AC$31:AC208),AC208+((($M$3-$M$5)/($G$3-$G$5)*-1))/343),MAX($AC$31:AC208)))</f>
        <v>16.990917246019329</v>
      </c>
      <c r="AD209" s="61">
        <f t="shared" ref="AD209" si="701">IF(AC209="","",AC209*$G$5+$M$5)</f>
        <v>35927.337968154636</v>
      </c>
      <c r="AE209" s="60">
        <f>IF($M$18&gt;($M$3-$M$5)/-($G$3-$G$5),"",IFERROR(IF(AE208+(($M$3-$M$5)/($G$3-$G$5)*-1)/343&gt;$AC$24,MAX($AE$31:AE208),AE208+((($M$3-$M$5)/($G$3-$G$5)*-1))/343),MAX($AE$31:AE208)))</f>
        <v>4.4909172460192845</v>
      </c>
      <c r="AF209" s="61">
        <f t="shared" ref="AF209" si="702">IF($M$18&gt;($M$3-$M$5)/-($G$3-$G$5),"",IF(AE209="","",AE209*$G$5+$M$5))</f>
        <v>-64072.662031845721</v>
      </c>
      <c r="AG209" s="61">
        <f t="shared" ref="AG209" si="703">IF($M$18&gt;($M$3-$M$5)/-($G$3-$G$5),"",IF(AE209="","",AE209*$G$3+$M$3))</f>
        <v>102545.41376990358</v>
      </c>
    </row>
    <row r="210" spans="1:33" x14ac:dyDescent="0.55000000000000004">
      <c r="A210" s="11"/>
      <c r="B210" s="11"/>
      <c r="C210" s="11"/>
      <c r="D210" s="11"/>
      <c r="E210" s="11"/>
      <c r="F210" s="11"/>
      <c r="G210" s="11"/>
      <c r="H210" s="11"/>
      <c r="I210" s="11"/>
      <c r="J210" s="21"/>
      <c r="K210" s="21"/>
      <c r="L210" s="57"/>
      <c r="M210" s="57"/>
      <c r="N210" s="63"/>
      <c r="O210" s="57"/>
      <c r="P210" s="57"/>
      <c r="Q210" s="58"/>
      <c r="R210" s="57"/>
      <c r="S210" s="57"/>
      <c r="T210" s="11"/>
      <c r="U210" s="11"/>
      <c r="V210" s="11"/>
      <c r="W210" s="11"/>
      <c r="X210" s="11"/>
      <c r="Y210" s="11"/>
      <c r="Z210" s="11"/>
      <c r="AA210" s="11"/>
      <c r="AB210" s="11"/>
      <c r="AC210" s="60">
        <f t="shared" ref="AC210" si="704">IFERROR(AC209,"")</f>
        <v>16.990917246019329</v>
      </c>
      <c r="AD210" s="61">
        <f t="shared" ref="AD210" si="705">IF(AC210="","",AC210*$G$3+$M$3)</f>
        <v>40045.41376990336</v>
      </c>
      <c r="AE210" s="60">
        <f t="shared" ref="AE210" si="706">IFERROR(AE209,"")</f>
        <v>4.4909172460192845</v>
      </c>
      <c r="AF210" s="61">
        <f t="shared" ref="AF210" si="707">IF($M$18&gt;($M$3-$M$5)/-($G$3-$G$5),"",IF(AE210="","",$G$7*$M$18+$M$7))</f>
        <v>0</v>
      </c>
      <c r="AG210" s="61">
        <f t="shared" ref="AG210" si="708">IF($M$18&gt;($M$3-$M$5)/-($G$3-$G$5),"",IF(AE210="","",$G$7*$M$18+$M$7))</f>
        <v>0</v>
      </c>
    </row>
    <row r="211" spans="1:33" x14ac:dyDescent="0.55000000000000004">
      <c r="A211" s="11"/>
      <c r="B211" s="11"/>
      <c r="C211" s="11"/>
      <c r="D211" s="11"/>
      <c r="E211" s="11"/>
      <c r="F211" s="11"/>
      <c r="G211" s="11"/>
      <c r="H211" s="11"/>
      <c r="I211" s="11"/>
      <c r="J211" s="21"/>
      <c r="K211" s="21"/>
      <c r="L211" s="57"/>
      <c r="M211" s="57"/>
      <c r="N211" s="63"/>
      <c r="O211" s="57"/>
      <c r="P211" s="57"/>
      <c r="Q211" s="58"/>
      <c r="R211" s="57"/>
      <c r="S211" s="57"/>
      <c r="T211" s="11"/>
      <c r="U211" s="11"/>
      <c r="V211" s="11"/>
      <c r="W211" s="11"/>
      <c r="X211" s="11"/>
      <c r="Y211" s="11"/>
      <c r="Z211" s="11"/>
      <c r="AA211" s="11"/>
      <c r="AB211" s="11"/>
      <c r="AC211" s="60">
        <f>IF($M$18&gt;($M$3-$M$5)/-($G$3-$G$5),AC210+($M$18-($M$3-$M$5)/-($G$3-$G$5))/342,IFERROR(IF(AC210+((($M$3-$M$5)/($G$3-$G$5)*-1)-$M$18)/343&gt;($M$3-$M$5)/-($G$3-$G$5),MAX($AC$31:AC210),AC210+((($M$3-$M$5)/($G$3-$G$5)*-1))/343),MAX($AC$31:AC210)))</f>
        <v>17.041376990356625</v>
      </c>
      <c r="AD211" s="61">
        <f t="shared" ref="AD211" si="709">IF(AC211="","",AC211*$G$5+$M$5)</f>
        <v>36331.015922852996</v>
      </c>
      <c r="AE211" s="60">
        <f>IF($M$18&gt;($M$3-$M$5)/-($G$3-$G$5),"",IFERROR(IF(AE210+(($M$3-$M$5)/($G$3-$G$5)*-1)/343&gt;$AC$24,MAX($AE$31:AE210),AE210+((($M$3-$M$5)/($G$3-$G$5)*-1))/343),MAX($AE$31:AE210)))</f>
        <v>4.5413769903565795</v>
      </c>
      <c r="AF211" s="61">
        <f t="shared" ref="AF211" si="710">IF($M$18&gt;($M$3-$M$5)/-($G$3-$G$5),"",IF(AE211="","",AE211*$G$5+$M$5))</f>
        <v>-63668.984077147361</v>
      </c>
      <c r="AG211" s="61">
        <f t="shared" ref="AG211" si="711">IF($M$18&gt;($M$3-$M$5)/-($G$3-$G$5),"",IF(AE211="","",AE211*$G$3+$M$3))</f>
        <v>102293.11504821711</v>
      </c>
    </row>
    <row r="212" spans="1:33" x14ac:dyDescent="0.55000000000000004">
      <c r="A212" s="11"/>
      <c r="B212" s="11"/>
      <c r="C212" s="11"/>
      <c r="D212" s="11"/>
      <c r="E212" s="11"/>
      <c r="F212" s="11"/>
      <c r="G212" s="11"/>
      <c r="H212" s="11"/>
      <c r="I212" s="11"/>
      <c r="J212" s="21"/>
      <c r="K212" s="21"/>
      <c r="L212" s="57"/>
      <c r="M212" s="57"/>
      <c r="N212" s="63"/>
      <c r="O212" s="57"/>
      <c r="P212" s="57"/>
      <c r="Q212" s="58"/>
      <c r="R212" s="57"/>
      <c r="S212" s="57"/>
      <c r="T212" s="11"/>
      <c r="U212" s="11"/>
      <c r="V212" s="11"/>
      <c r="W212" s="11"/>
      <c r="X212" s="11"/>
      <c r="Y212" s="11"/>
      <c r="Z212" s="11"/>
      <c r="AA212" s="11"/>
      <c r="AB212" s="11"/>
      <c r="AC212" s="60">
        <f t="shared" ref="AC212" si="712">IFERROR(AC211,"")</f>
        <v>17.041376990356625</v>
      </c>
      <c r="AD212" s="61">
        <f t="shared" ref="AD212" si="713">IF(AC212="","",AC212*$G$3+$M$3)</f>
        <v>39793.115048216874</v>
      </c>
      <c r="AE212" s="60">
        <f t="shared" ref="AE212" si="714">IFERROR(AE211,"")</f>
        <v>4.5413769903565795</v>
      </c>
      <c r="AF212" s="61">
        <f t="shared" ref="AF212" si="715">IF($M$18&gt;($M$3-$M$5)/-($G$3-$G$5),"",IF(AE212="","",$G$7*$M$18+$M$7))</f>
        <v>0</v>
      </c>
      <c r="AG212" s="61">
        <f t="shared" ref="AG212" si="716">IF($M$18&gt;($M$3-$M$5)/-($G$3-$G$5),"",IF(AE212="","",$G$7*$M$18+$M$7))</f>
        <v>0</v>
      </c>
    </row>
    <row r="213" spans="1:33" x14ac:dyDescent="0.55000000000000004">
      <c r="A213" s="11"/>
      <c r="B213" s="11"/>
      <c r="C213" s="11"/>
      <c r="D213" s="11"/>
      <c r="E213" s="11"/>
      <c r="F213" s="11"/>
      <c r="G213" s="11"/>
      <c r="H213" s="11"/>
      <c r="I213" s="11"/>
      <c r="J213" s="21"/>
      <c r="K213" s="21"/>
      <c r="L213" s="57"/>
      <c r="M213" s="57"/>
      <c r="N213" s="63"/>
      <c r="O213" s="57"/>
      <c r="P213" s="57"/>
      <c r="Q213" s="58"/>
      <c r="R213" s="57"/>
      <c r="S213" s="57"/>
      <c r="T213" s="11"/>
      <c r="U213" s="11"/>
      <c r="V213" s="11"/>
      <c r="W213" s="11"/>
      <c r="X213" s="11"/>
      <c r="Y213" s="11"/>
      <c r="Z213" s="11"/>
      <c r="AA213" s="11"/>
      <c r="AB213" s="11"/>
      <c r="AC213" s="60">
        <f>IF($M$18&gt;($M$3-$M$5)/-($G$3-$G$5),AC212+($M$18-($M$3-$M$5)/-($G$3-$G$5))/342,IFERROR(IF(AC212+((($M$3-$M$5)/($G$3-$G$5)*-1)-$M$18)/343&gt;($M$3-$M$5)/-($G$3-$G$5),MAX($AC$31:AC212),AC212+((($M$3-$M$5)/($G$3-$G$5)*-1))/343),MAX($AC$31:AC212)))</f>
        <v>17.091836734693921</v>
      </c>
      <c r="AD213" s="61">
        <f t="shared" ref="AD213" si="717">IF(AC213="","",AC213*$G$5+$M$5)</f>
        <v>36734.693877551355</v>
      </c>
      <c r="AE213" s="60">
        <f>IF($M$18&gt;($M$3-$M$5)/-($G$3-$G$5),"",IFERROR(IF(AE212+(($M$3-$M$5)/($G$3-$G$5)*-1)/343&gt;$AC$24,MAX($AE$31:AE212),AE212+((($M$3-$M$5)/($G$3-$G$5)*-1))/343),MAX($AE$31:AE212)))</f>
        <v>4.5918367346938744</v>
      </c>
      <c r="AF213" s="61">
        <f t="shared" ref="AF213" si="718">IF($M$18&gt;($M$3-$M$5)/-($G$3-$G$5),"",IF(AE213="","",AE213*$G$5+$M$5))</f>
        <v>-63265.306122449001</v>
      </c>
      <c r="AG213" s="61">
        <f t="shared" ref="AG213" si="719">IF($M$18&gt;($M$3-$M$5)/-($G$3-$G$5),"",IF(AE213="","",AE213*$G$3+$M$3))</f>
        <v>102040.81632653062</v>
      </c>
    </row>
    <row r="214" spans="1:33" x14ac:dyDescent="0.55000000000000004">
      <c r="A214" s="11"/>
      <c r="B214" s="11"/>
      <c r="C214" s="11"/>
      <c r="D214" s="11"/>
      <c r="E214" s="11"/>
      <c r="F214" s="11"/>
      <c r="G214" s="11"/>
      <c r="H214" s="11"/>
      <c r="I214" s="11"/>
      <c r="J214" s="21"/>
      <c r="K214" s="21"/>
      <c r="L214" s="57"/>
      <c r="M214" s="57"/>
      <c r="N214" s="63"/>
      <c r="O214" s="57"/>
      <c r="P214" s="57"/>
      <c r="Q214" s="58"/>
      <c r="R214" s="57"/>
      <c r="S214" s="57"/>
      <c r="T214" s="11"/>
      <c r="U214" s="11"/>
      <c r="V214" s="11"/>
      <c r="W214" s="11"/>
      <c r="X214" s="11"/>
      <c r="Y214" s="11"/>
      <c r="Z214" s="11"/>
      <c r="AA214" s="11"/>
      <c r="AB214" s="11"/>
      <c r="AC214" s="60">
        <f t="shared" ref="AC214" si="720">IFERROR(AC213,"")</f>
        <v>17.091836734693921</v>
      </c>
      <c r="AD214" s="61">
        <f t="shared" ref="AD214" si="721">IF(AC214="","",AC214*$G$3+$M$3)</f>
        <v>39540.816326530403</v>
      </c>
      <c r="AE214" s="60">
        <f t="shared" ref="AE214" si="722">IFERROR(AE213,"")</f>
        <v>4.5918367346938744</v>
      </c>
      <c r="AF214" s="61">
        <f t="shared" ref="AF214" si="723">IF($M$18&gt;($M$3-$M$5)/-($G$3-$G$5),"",IF(AE214="","",$G$7*$M$18+$M$7))</f>
        <v>0</v>
      </c>
      <c r="AG214" s="61">
        <f t="shared" ref="AG214" si="724">IF($M$18&gt;($M$3-$M$5)/-($G$3-$G$5),"",IF(AE214="","",$G$7*$M$18+$M$7))</f>
        <v>0</v>
      </c>
    </row>
    <row r="215" spans="1:33" x14ac:dyDescent="0.55000000000000004">
      <c r="A215" s="11"/>
      <c r="B215" s="11"/>
      <c r="C215" s="11"/>
      <c r="D215" s="11"/>
      <c r="E215" s="11"/>
      <c r="F215" s="11"/>
      <c r="G215" s="11"/>
      <c r="H215" s="11"/>
      <c r="I215" s="11"/>
      <c r="J215" s="21"/>
      <c r="K215" s="21"/>
      <c r="L215" s="57"/>
      <c r="M215" s="57"/>
      <c r="N215" s="63"/>
      <c r="O215" s="57"/>
      <c r="P215" s="57"/>
      <c r="Q215" s="58"/>
      <c r="R215" s="57"/>
      <c r="S215" s="57"/>
      <c r="T215" s="11"/>
      <c r="U215" s="11"/>
      <c r="V215" s="11"/>
      <c r="W215" s="11"/>
      <c r="X215" s="11"/>
      <c r="Y215" s="11"/>
      <c r="Z215" s="11"/>
      <c r="AA215" s="11"/>
      <c r="AB215" s="11"/>
      <c r="AC215" s="60">
        <f>IF($M$18&gt;($M$3-$M$5)/-($G$3-$G$5),AC214+($M$18-($M$3-$M$5)/-($G$3-$G$5))/342,IFERROR(IF(AC214+((($M$3-$M$5)/($G$3-$G$5)*-1)-$M$18)/343&gt;($M$3-$M$5)/-($G$3-$G$5),MAX($AC$31:AC214),AC214+((($M$3-$M$5)/($G$3-$G$5)*-1))/343),MAX($AC$31:AC214)))</f>
        <v>17.142296479031216</v>
      </c>
      <c r="AD215" s="61">
        <f t="shared" ref="AD215" si="725">IF(AC215="","",AC215*$G$5+$M$5)</f>
        <v>37138.371832249744</v>
      </c>
      <c r="AE215" s="60">
        <f>IF($M$18&gt;($M$3-$M$5)/-($G$3-$G$5),"",IFERROR(IF(AE214+(($M$3-$M$5)/($G$3-$G$5)*-1)/343&gt;$AC$24,MAX($AE$31:AE214),AE214+((($M$3-$M$5)/($G$3-$G$5)*-1))/343),MAX($AE$31:AE214)))</f>
        <v>4.6422964790311694</v>
      </c>
      <c r="AF215" s="61">
        <f t="shared" ref="AF215" si="726">IF($M$18&gt;($M$3-$M$5)/-($G$3-$G$5),"",IF(AE215="","",AE215*$G$5+$M$5))</f>
        <v>-62861.628167750649</v>
      </c>
      <c r="AG215" s="61">
        <f t="shared" ref="AG215" si="727">IF($M$18&gt;($M$3-$M$5)/-($G$3-$G$5),"",IF(AE215="","",AE215*$G$3+$M$3))</f>
        <v>101788.51760484415</v>
      </c>
    </row>
    <row r="216" spans="1:33" x14ac:dyDescent="0.55000000000000004">
      <c r="A216" s="11"/>
      <c r="B216" s="11"/>
      <c r="C216" s="11"/>
      <c r="D216" s="11"/>
      <c r="E216" s="11"/>
      <c r="F216" s="11"/>
      <c r="G216" s="11"/>
      <c r="H216" s="11"/>
      <c r="I216" s="11"/>
      <c r="J216" s="21"/>
      <c r="K216" s="21"/>
      <c r="L216" s="57"/>
      <c r="M216" s="57"/>
      <c r="N216" s="63"/>
      <c r="O216" s="57"/>
      <c r="P216" s="57"/>
      <c r="Q216" s="58"/>
      <c r="R216" s="57"/>
      <c r="S216" s="57"/>
      <c r="T216" s="11"/>
      <c r="U216" s="11"/>
      <c r="V216" s="11"/>
      <c r="W216" s="11"/>
      <c r="X216" s="11"/>
      <c r="Y216" s="11"/>
      <c r="Z216" s="11"/>
      <c r="AA216" s="11"/>
      <c r="AB216" s="11"/>
      <c r="AC216" s="60">
        <f t="shared" ref="AC216" si="728">IFERROR(AC215,"")</f>
        <v>17.142296479031216</v>
      </c>
      <c r="AD216" s="61">
        <f t="shared" ref="AD216" si="729">IF(AC216="","",AC216*$G$3+$M$3)</f>
        <v>39288.517604843917</v>
      </c>
      <c r="AE216" s="60">
        <f t="shared" ref="AE216" si="730">IFERROR(AE215,"")</f>
        <v>4.6422964790311694</v>
      </c>
      <c r="AF216" s="61">
        <f t="shared" ref="AF216" si="731">IF($M$18&gt;($M$3-$M$5)/-($G$3-$G$5),"",IF(AE216="","",$G$7*$M$18+$M$7))</f>
        <v>0</v>
      </c>
      <c r="AG216" s="61">
        <f t="shared" ref="AG216" si="732">IF($M$18&gt;($M$3-$M$5)/-($G$3-$G$5),"",IF(AE216="","",$G$7*$M$18+$M$7))</f>
        <v>0</v>
      </c>
    </row>
    <row r="217" spans="1:33" x14ac:dyDescent="0.55000000000000004">
      <c r="A217" s="11"/>
      <c r="B217" s="11"/>
      <c r="C217" s="11"/>
      <c r="D217" s="11"/>
      <c r="E217" s="11"/>
      <c r="F217" s="11"/>
      <c r="G217" s="11"/>
      <c r="H217" s="11"/>
      <c r="I217" s="11"/>
      <c r="J217" s="21"/>
      <c r="K217" s="21"/>
      <c r="L217" s="57"/>
      <c r="M217" s="57"/>
      <c r="N217" s="63"/>
      <c r="O217" s="57"/>
      <c r="P217" s="57"/>
      <c r="Q217" s="58"/>
      <c r="R217" s="57"/>
      <c r="S217" s="57"/>
      <c r="T217" s="11"/>
      <c r="U217" s="11"/>
      <c r="V217" s="11"/>
      <c r="W217" s="11"/>
      <c r="X217" s="11"/>
      <c r="Y217" s="11"/>
      <c r="Z217" s="11"/>
      <c r="AA217" s="11"/>
      <c r="AB217" s="11"/>
      <c r="AC217" s="60">
        <f>IF($M$18&gt;($M$3-$M$5)/-($G$3-$G$5),AC216+($M$18-($M$3-$M$5)/-($G$3-$G$5))/342,IFERROR(IF(AC216+((($M$3-$M$5)/($G$3-$G$5)*-1)-$M$18)/343&gt;($M$3-$M$5)/-($G$3-$G$5),MAX($AC$31:AC216),AC216+((($M$3-$M$5)/($G$3-$G$5)*-1))/343),MAX($AC$31:AC216)))</f>
        <v>17.192756223368512</v>
      </c>
      <c r="AD217" s="61">
        <f t="shared" ref="AD217" si="733">IF(AC217="","",AC217*$G$5+$M$5)</f>
        <v>37542.049786948104</v>
      </c>
      <c r="AE217" s="60">
        <f>IF($M$18&gt;($M$3-$M$5)/-($G$3-$G$5),"",IFERROR(IF(AE216+(($M$3-$M$5)/($G$3-$G$5)*-1)/343&gt;$AC$24,MAX($AE$31:AE216),AE216+((($M$3-$M$5)/($G$3-$G$5)*-1))/343),MAX($AE$31:AE216)))</f>
        <v>4.6927562233684643</v>
      </c>
      <c r="AF217" s="61">
        <f t="shared" ref="AF217" si="734">IF($M$18&gt;($M$3-$M$5)/-($G$3-$G$5),"",IF(AE217="","",AE217*$G$5+$M$5))</f>
        <v>-62457.950213052289</v>
      </c>
      <c r="AG217" s="61">
        <f t="shared" ref="AG217" si="735">IF($M$18&gt;($M$3-$M$5)/-($G$3-$G$5),"",IF(AE217="","",AE217*$G$3+$M$3))</f>
        <v>101536.21888315768</v>
      </c>
    </row>
    <row r="218" spans="1:33" x14ac:dyDescent="0.55000000000000004">
      <c r="A218" s="11"/>
      <c r="B218" s="11"/>
      <c r="C218" s="11"/>
      <c r="D218" s="11"/>
      <c r="E218" s="11"/>
      <c r="F218" s="11"/>
      <c r="G218" s="11"/>
      <c r="H218" s="11"/>
      <c r="I218" s="11"/>
      <c r="J218" s="21"/>
      <c r="K218" s="21"/>
      <c r="L218" s="57"/>
      <c r="M218" s="57"/>
      <c r="N218" s="63"/>
      <c r="O218" s="57"/>
      <c r="P218" s="57"/>
      <c r="Q218" s="58"/>
      <c r="R218" s="57"/>
      <c r="S218" s="57"/>
      <c r="T218" s="11"/>
      <c r="U218" s="11"/>
      <c r="V218" s="11"/>
      <c r="W218" s="11"/>
      <c r="X218" s="11"/>
      <c r="Y218" s="11"/>
      <c r="Z218" s="11"/>
      <c r="AA218" s="11"/>
      <c r="AB218" s="11"/>
      <c r="AC218" s="60">
        <f t="shared" ref="AC218" si="736">IFERROR(AC217,"")</f>
        <v>17.192756223368512</v>
      </c>
      <c r="AD218" s="61">
        <f t="shared" ref="AD218" si="737">IF(AC218="","",AC218*$G$3+$M$3)</f>
        <v>39036.218883157446</v>
      </c>
      <c r="AE218" s="60">
        <f t="shared" ref="AE218" si="738">IFERROR(AE217,"")</f>
        <v>4.6927562233684643</v>
      </c>
      <c r="AF218" s="61">
        <f t="shared" ref="AF218" si="739">IF($M$18&gt;($M$3-$M$5)/-($G$3-$G$5),"",IF(AE218="","",$G$7*$M$18+$M$7))</f>
        <v>0</v>
      </c>
      <c r="AG218" s="61">
        <f t="shared" ref="AG218" si="740">IF($M$18&gt;($M$3-$M$5)/-($G$3-$G$5),"",IF(AE218="","",$G$7*$M$18+$M$7))</f>
        <v>0</v>
      </c>
    </row>
    <row r="219" spans="1:33" x14ac:dyDescent="0.55000000000000004">
      <c r="A219" s="11"/>
      <c r="B219" s="11"/>
      <c r="C219" s="11"/>
      <c r="D219" s="11"/>
      <c r="E219" s="11"/>
      <c r="F219" s="11"/>
      <c r="G219" s="11"/>
      <c r="H219" s="11"/>
      <c r="I219" s="11"/>
      <c r="J219" s="21"/>
      <c r="K219" s="21"/>
      <c r="L219" s="57"/>
      <c r="M219" s="57"/>
      <c r="N219" s="63"/>
      <c r="O219" s="57"/>
      <c r="P219" s="57"/>
      <c r="Q219" s="58"/>
      <c r="R219" s="57"/>
      <c r="S219" s="57"/>
      <c r="T219" s="11"/>
      <c r="U219" s="11"/>
      <c r="V219" s="11"/>
      <c r="W219" s="11"/>
      <c r="X219" s="11"/>
      <c r="Y219" s="11"/>
      <c r="Z219" s="11"/>
      <c r="AA219" s="11"/>
      <c r="AB219" s="11"/>
      <c r="AC219" s="60">
        <f>IF($M$18&gt;($M$3-$M$5)/-($G$3-$G$5),AC218+($M$18-($M$3-$M$5)/-($G$3-$G$5))/342,IFERROR(IF(AC218+((($M$3-$M$5)/($G$3-$G$5)*-1)-$M$18)/343&gt;($M$3-$M$5)/-($G$3-$G$5),MAX($AC$31:AC218),AC218+((($M$3-$M$5)/($G$3-$G$5)*-1))/343),MAX($AC$31:AC218)))</f>
        <v>17.243215967705808</v>
      </c>
      <c r="AD219" s="61">
        <f t="shared" ref="AD219" si="741">IF(AC219="","",AC219*$G$5+$M$5)</f>
        <v>37945.727741646464</v>
      </c>
      <c r="AE219" s="60">
        <f>IF($M$18&gt;($M$3-$M$5)/-($G$3-$G$5),"",IFERROR(IF(AE218+(($M$3-$M$5)/($G$3-$G$5)*-1)/343&gt;$AC$24,MAX($AE$31:AE218),AE218+((($M$3-$M$5)/($G$3-$G$5)*-1))/343),MAX($AE$31:AE218)))</f>
        <v>4.7432159677057593</v>
      </c>
      <c r="AF219" s="61">
        <f t="shared" ref="AF219" si="742">IF($M$18&gt;($M$3-$M$5)/-($G$3-$G$5),"",IF(AE219="","",AE219*$G$5+$M$5))</f>
        <v>-62054.272258353929</v>
      </c>
      <c r="AG219" s="61">
        <f t="shared" ref="AG219" si="743">IF($M$18&gt;($M$3-$M$5)/-($G$3-$G$5),"",IF(AE219="","",AE219*$G$3+$M$3))</f>
        <v>101283.92016147121</v>
      </c>
    </row>
    <row r="220" spans="1:33" x14ac:dyDescent="0.55000000000000004">
      <c r="A220" s="11"/>
      <c r="B220" s="11"/>
      <c r="C220" s="11"/>
      <c r="D220" s="11"/>
      <c r="E220" s="11"/>
      <c r="F220" s="11"/>
      <c r="G220" s="11"/>
      <c r="H220" s="11"/>
      <c r="I220" s="11"/>
      <c r="J220" s="21"/>
      <c r="K220" s="21"/>
      <c r="L220" s="57"/>
      <c r="M220" s="57"/>
      <c r="N220" s="63"/>
      <c r="O220" s="57"/>
      <c r="P220" s="57"/>
      <c r="Q220" s="58"/>
      <c r="R220" s="57"/>
      <c r="S220" s="57"/>
      <c r="T220" s="11"/>
      <c r="U220" s="11"/>
      <c r="V220" s="11"/>
      <c r="W220" s="11"/>
      <c r="X220" s="11"/>
      <c r="Y220" s="11"/>
      <c r="Z220" s="11"/>
      <c r="AA220" s="11"/>
      <c r="AB220" s="11"/>
      <c r="AC220" s="60">
        <f t="shared" ref="AC220" si="744">IFERROR(AC219,"")</f>
        <v>17.243215967705808</v>
      </c>
      <c r="AD220" s="61">
        <f t="shared" ref="AD220" si="745">IF(AC220="","",AC220*$G$3+$M$3)</f>
        <v>38783.92016147096</v>
      </c>
      <c r="AE220" s="60">
        <f t="shared" ref="AE220" si="746">IFERROR(AE219,"")</f>
        <v>4.7432159677057593</v>
      </c>
      <c r="AF220" s="61">
        <f t="shared" ref="AF220" si="747">IF($M$18&gt;($M$3-$M$5)/-($G$3-$G$5),"",IF(AE220="","",$G$7*$M$18+$M$7))</f>
        <v>0</v>
      </c>
      <c r="AG220" s="61">
        <f t="shared" ref="AG220" si="748">IF($M$18&gt;($M$3-$M$5)/-($G$3-$G$5),"",IF(AE220="","",$G$7*$M$18+$M$7))</f>
        <v>0</v>
      </c>
    </row>
    <row r="221" spans="1:33" x14ac:dyDescent="0.55000000000000004">
      <c r="A221" s="11"/>
      <c r="B221" s="11"/>
      <c r="C221" s="11"/>
      <c r="D221" s="11"/>
      <c r="E221" s="11"/>
      <c r="F221" s="11"/>
      <c r="G221" s="11"/>
      <c r="H221" s="11"/>
      <c r="I221" s="11"/>
      <c r="J221" s="21"/>
      <c r="K221" s="21"/>
      <c r="L221" s="57"/>
      <c r="M221" s="57"/>
      <c r="N221" s="63"/>
      <c r="O221" s="57"/>
      <c r="P221" s="57"/>
      <c r="Q221" s="58"/>
      <c r="R221" s="57"/>
      <c r="S221" s="57"/>
      <c r="T221" s="11"/>
      <c r="U221" s="11"/>
      <c r="V221" s="11"/>
      <c r="W221" s="11"/>
      <c r="X221" s="11"/>
      <c r="Y221" s="11"/>
      <c r="Z221" s="11"/>
      <c r="AA221" s="11"/>
      <c r="AB221" s="11"/>
      <c r="AC221" s="60">
        <f>IF($M$18&gt;($M$3-$M$5)/-($G$3-$G$5),AC220+($M$18-($M$3-$M$5)/-($G$3-$G$5))/342,IFERROR(IF(AC220+((($M$3-$M$5)/($G$3-$G$5)*-1)-$M$18)/343&gt;($M$3-$M$5)/-($G$3-$G$5),MAX($AC$31:AC220),AC220+((($M$3-$M$5)/($G$3-$G$5)*-1))/343),MAX($AC$31:AC220)))</f>
        <v>17.293675712043104</v>
      </c>
      <c r="AD221" s="61">
        <f t="shared" ref="AD221" si="749">IF(AC221="","",AC221*$G$5+$M$5)</f>
        <v>38349.405696344824</v>
      </c>
      <c r="AE221" s="60">
        <f>IF($M$18&gt;($M$3-$M$5)/-($G$3-$G$5),"",IFERROR(IF(AE220+(($M$3-$M$5)/($G$3-$G$5)*-1)/343&gt;$AC$24,MAX($AE$31:AE220),AE220+((($M$3-$M$5)/($G$3-$G$5)*-1))/343),MAX($AE$31:AE220)))</f>
        <v>4.7936757120430542</v>
      </c>
      <c r="AF221" s="61">
        <f t="shared" ref="AF221" si="750">IF($M$18&gt;($M$3-$M$5)/-($G$3-$G$5),"",IF(AE221="","",AE221*$G$5+$M$5))</f>
        <v>-61650.594303655569</v>
      </c>
      <c r="AG221" s="61">
        <f t="shared" ref="AG221" si="751">IF($M$18&gt;($M$3-$M$5)/-($G$3-$G$5),"",IF(AE221="","",AE221*$G$3+$M$3))</f>
        <v>101031.62143978474</v>
      </c>
    </row>
    <row r="222" spans="1:33" x14ac:dyDescent="0.55000000000000004">
      <c r="A222" s="11"/>
      <c r="B222" s="11"/>
      <c r="C222" s="11"/>
      <c r="D222" s="11"/>
      <c r="E222" s="11"/>
      <c r="F222" s="11"/>
      <c r="G222" s="11"/>
      <c r="H222" s="11"/>
      <c r="I222" s="11"/>
      <c r="J222" s="21"/>
      <c r="K222" s="21"/>
      <c r="L222" s="57"/>
      <c r="M222" s="57"/>
      <c r="N222" s="63"/>
      <c r="O222" s="57"/>
      <c r="P222" s="57"/>
      <c r="Q222" s="58"/>
      <c r="R222" s="57"/>
      <c r="S222" s="57"/>
      <c r="T222" s="11"/>
      <c r="U222" s="11"/>
      <c r="V222" s="11"/>
      <c r="W222" s="11"/>
      <c r="X222" s="11"/>
      <c r="Y222" s="11"/>
      <c r="Z222" s="11"/>
      <c r="AA222" s="11"/>
      <c r="AB222" s="11"/>
      <c r="AC222" s="60">
        <f t="shared" ref="AC222" si="752">IFERROR(AC221,"")</f>
        <v>17.293675712043104</v>
      </c>
      <c r="AD222" s="61">
        <f t="shared" ref="AD222" si="753">IF(AC222="","",AC222*$G$3+$M$3)</f>
        <v>38531.621439784474</v>
      </c>
      <c r="AE222" s="60">
        <f t="shared" ref="AE222" si="754">IFERROR(AE221,"")</f>
        <v>4.7936757120430542</v>
      </c>
      <c r="AF222" s="61">
        <f t="shared" ref="AF222" si="755">IF($M$18&gt;($M$3-$M$5)/-($G$3-$G$5),"",IF(AE222="","",$G$7*$M$18+$M$7))</f>
        <v>0</v>
      </c>
      <c r="AG222" s="61">
        <f t="shared" ref="AG222" si="756">IF($M$18&gt;($M$3-$M$5)/-($G$3-$G$5),"",IF(AE222="","",$G$7*$M$18+$M$7))</f>
        <v>0</v>
      </c>
    </row>
    <row r="223" spans="1:33" x14ac:dyDescent="0.55000000000000004">
      <c r="A223" s="11"/>
      <c r="B223" s="11"/>
      <c r="C223" s="11"/>
      <c r="D223" s="11"/>
      <c r="E223" s="11"/>
      <c r="F223" s="11"/>
      <c r="G223" s="11"/>
      <c r="H223" s="11"/>
      <c r="I223" s="11"/>
      <c r="J223" s="21"/>
      <c r="K223" s="21"/>
      <c r="L223" s="57"/>
      <c r="M223" s="57"/>
      <c r="N223" s="63"/>
      <c r="O223" s="57"/>
      <c r="P223" s="57"/>
      <c r="Q223" s="58"/>
      <c r="R223" s="57"/>
      <c r="S223" s="57"/>
      <c r="T223" s="11"/>
      <c r="U223" s="11"/>
      <c r="V223" s="11"/>
      <c r="W223" s="11"/>
      <c r="X223" s="11"/>
      <c r="Y223" s="11"/>
      <c r="Z223" s="11"/>
      <c r="AA223" s="11"/>
      <c r="AB223" s="11"/>
      <c r="AC223" s="60">
        <f>IF($M$18&gt;($M$3-$M$5)/-($G$3-$G$5),AC222+($M$18-($M$3-$M$5)/-($G$3-$G$5))/342,IFERROR(IF(AC222+((($M$3-$M$5)/($G$3-$G$5)*-1)-$M$18)/343&gt;($M$3-$M$5)/-($G$3-$G$5),MAX($AC$31:AC222),AC222+((($M$3-$M$5)/($G$3-$G$5)*-1))/343),MAX($AC$31:AC222)))</f>
        <v>17.293675712043104</v>
      </c>
      <c r="AD223" s="61">
        <f t="shared" ref="AD223" si="757">IF(AC223="","",AC223*$G$5+$M$5)</f>
        <v>38349.405696344824</v>
      </c>
      <c r="AE223" s="60">
        <f>IF($M$18&gt;($M$3-$M$5)/-($G$3-$G$5),"",IFERROR(IF(AE222+(($M$3-$M$5)/($G$3-$G$5)*-1)/343&gt;$AC$24,MAX($AE$31:AE222),AE222+((($M$3-$M$5)/($G$3-$G$5)*-1))/343),MAX($AE$31:AE222)))</f>
        <v>4.8441354563803491</v>
      </c>
      <c r="AF223" s="61">
        <f t="shared" ref="AF223" si="758">IF($M$18&gt;($M$3-$M$5)/-($G$3-$G$5),"",IF(AE223="","",AE223*$G$5+$M$5))</f>
        <v>-61246.916348957209</v>
      </c>
      <c r="AG223" s="61">
        <f t="shared" ref="AG223" si="759">IF($M$18&gt;($M$3-$M$5)/-($G$3-$G$5),"",IF(AE223="","",AE223*$G$3+$M$3))</f>
        <v>100779.32271809825</v>
      </c>
    </row>
    <row r="224" spans="1:33" x14ac:dyDescent="0.55000000000000004">
      <c r="A224" s="11"/>
      <c r="B224" s="11"/>
      <c r="C224" s="11"/>
      <c r="D224" s="11"/>
      <c r="E224" s="11"/>
      <c r="F224" s="11"/>
      <c r="G224" s="11"/>
      <c r="H224" s="11"/>
      <c r="I224" s="11"/>
      <c r="J224" s="21"/>
      <c r="K224" s="21"/>
      <c r="L224" s="57"/>
      <c r="M224" s="57"/>
      <c r="N224" s="63"/>
      <c r="O224" s="57"/>
      <c r="P224" s="57"/>
      <c r="Q224" s="58"/>
      <c r="R224" s="57"/>
      <c r="S224" s="57"/>
      <c r="T224" s="11"/>
      <c r="U224" s="11"/>
      <c r="V224" s="11"/>
      <c r="W224" s="11"/>
      <c r="X224" s="11"/>
      <c r="Y224" s="11"/>
      <c r="Z224" s="11"/>
      <c r="AA224" s="11"/>
      <c r="AB224" s="11"/>
      <c r="AC224" s="60">
        <f t="shared" ref="AC224" si="760">IFERROR(AC223,"")</f>
        <v>17.293675712043104</v>
      </c>
      <c r="AD224" s="61">
        <f t="shared" ref="AD224" si="761">IF(AC224="","",AC224*$G$3+$M$3)</f>
        <v>38531.621439784474</v>
      </c>
      <c r="AE224" s="60">
        <f t="shared" ref="AE224" si="762">IFERROR(AE223,"")</f>
        <v>4.8441354563803491</v>
      </c>
      <c r="AF224" s="61">
        <f t="shared" ref="AF224" si="763">IF($M$18&gt;($M$3-$M$5)/-($G$3-$G$5),"",IF(AE224="","",$G$7*$M$18+$M$7))</f>
        <v>0</v>
      </c>
      <c r="AG224" s="61">
        <f t="shared" ref="AG224" si="764">IF($M$18&gt;($M$3-$M$5)/-($G$3-$G$5),"",IF(AE224="","",$G$7*$M$18+$M$7))</f>
        <v>0</v>
      </c>
    </row>
    <row r="225" spans="1:33" x14ac:dyDescent="0.55000000000000004">
      <c r="A225" s="11"/>
      <c r="B225" s="11"/>
      <c r="C225" s="11"/>
      <c r="D225" s="11"/>
      <c r="E225" s="11"/>
      <c r="F225" s="11"/>
      <c r="G225" s="11"/>
      <c r="H225" s="11"/>
      <c r="I225" s="11"/>
      <c r="J225" s="21"/>
      <c r="K225" s="21"/>
      <c r="L225" s="57"/>
      <c r="M225" s="57"/>
      <c r="N225" s="63"/>
      <c r="O225" s="57"/>
      <c r="P225" s="57"/>
      <c r="Q225" s="58"/>
      <c r="R225" s="57"/>
      <c r="S225" s="57"/>
      <c r="T225" s="11"/>
      <c r="U225" s="11"/>
      <c r="V225" s="11"/>
      <c r="W225" s="11"/>
      <c r="X225" s="11"/>
      <c r="Y225" s="11"/>
      <c r="Z225" s="11"/>
      <c r="AA225" s="11"/>
      <c r="AB225" s="11"/>
      <c r="AC225" s="60">
        <f>IF($M$18&gt;($M$3-$M$5)/-($G$3-$G$5),AC224+($M$18-($M$3-$M$5)/-($G$3-$G$5))/342,IFERROR(IF(AC224+((($M$3-$M$5)/($G$3-$G$5)*-1)-$M$18)/343&gt;($M$3-$M$5)/-($G$3-$G$5),MAX($AC$31:AC224),AC224+((($M$3-$M$5)/($G$3-$G$5)*-1))/343),MAX($AC$31:AC224)))</f>
        <v>17.293675712043104</v>
      </c>
      <c r="AD225" s="61">
        <f t="shared" ref="AD225" si="765">IF(AC225="","",AC225*$G$5+$M$5)</f>
        <v>38349.405696344824</v>
      </c>
      <c r="AE225" s="60">
        <f>IF($M$18&gt;($M$3-$M$5)/-($G$3-$G$5),"",IFERROR(IF(AE224+(($M$3-$M$5)/($G$3-$G$5)*-1)/343&gt;$AC$24,MAX($AE$31:AE224),AE224+((($M$3-$M$5)/($G$3-$G$5)*-1))/343),MAX($AE$31:AE224)))</f>
        <v>4.8945952007176441</v>
      </c>
      <c r="AF225" s="61">
        <f t="shared" ref="AF225" si="766">IF($M$18&gt;($M$3-$M$5)/-($G$3-$G$5),"",IF(AE225="","",AE225*$G$5+$M$5))</f>
        <v>-60843.238394258849</v>
      </c>
      <c r="AG225" s="61">
        <f t="shared" ref="AG225" si="767">IF($M$18&gt;($M$3-$M$5)/-($G$3-$G$5),"",IF(AE225="","",AE225*$G$3+$M$3))</f>
        <v>100527.02399641178</v>
      </c>
    </row>
    <row r="226" spans="1:33" x14ac:dyDescent="0.55000000000000004">
      <c r="A226" s="11"/>
      <c r="B226" s="11"/>
      <c r="C226" s="11"/>
      <c r="D226" s="11"/>
      <c r="E226" s="11"/>
      <c r="F226" s="11"/>
      <c r="G226" s="11"/>
      <c r="H226" s="11"/>
      <c r="I226" s="11"/>
      <c r="J226" s="21"/>
      <c r="K226" s="21"/>
      <c r="L226" s="57"/>
      <c r="M226" s="57"/>
      <c r="N226" s="63"/>
      <c r="O226" s="57"/>
      <c r="P226" s="57"/>
      <c r="Q226" s="58"/>
      <c r="R226" s="57"/>
      <c r="S226" s="57"/>
      <c r="T226" s="11"/>
      <c r="U226" s="11"/>
      <c r="V226" s="11"/>
      <c r="W226" s="11"/>
      <c r="X226" s="11"/>
      <c r="Y226" s="11"/>
      <c r="Z226" s="11"/>
      <c r="AA226" s="11"/>
      <c r="AB226" s="11"/>
      <c r="AC226" s="60">
        <f t="shared" ref="AC226" si="768">IFERROR(AC225,"")</f>
        <v>17.293675712043104</v>
      </c>
      <c r="AD226" s="61">
        <f t="shared" ref="AD226" si="769">IF(AC226="","",AC226*$G$3+$M$3)</f>
        <v>38531.621439784474</v>
      </c>
      <c r="AE226" s="60">
        <f t="shared" ref="AE226" si="770">IFERROR(AE225,"")</f>
        <v>4.8945952007176441</v>
      </c>
      <c r="AF226" s="61">
        <f t="shared" ref="AF226" si="771">IF($M$18&gt;($M$3-$M$5)/-($G$3-$G$5),"",IF(AE226="","",$G$7*$M$18+$M$7))</f>
        <v>0</v>
      </c>
      <c r="AG226" s="61">
        <f t="shared" ref="AG226" si="772">IF($M$18&gt;($M$3-$M$5)/-($G$3-$G$5),"",IF(AE226="","",$G$7*$M$18+$M$7))</f>
        <v>0</v>
      </c>
    </row>
    <row r="227" spans="1:33" x14ac:dyDescent="0.55000000000000004">
      <c r="A227" s="11"/>
      <c r="B227" s="11"/>
      <c r="C227" s="11"/>
      <c r="D227" s="11"/>
      <c r="E227" s="11"/>
      <c r="F227" s="11"/>
      <c r="G227" s="11"/>
      <c r="H227" s="11"/>
      <c r="I227" s="11"/>
      <c r="J227" s="21"/>
      <c r="K227" s="21"/>
      <c r="L227" s="57"/>
      <c r="M227" s="57"/>
      <c r="N227" s="63"/>
      <c r="O227" s="57"/>
      <c r="P227" s="57"/>
      <c r="Q227" s="58"/>
      <c r="R227" s="57"/>
      <c r="S227" s="57"/>
      <c r="T227" s="11"/>
      <c r="U227" s="11"/>
      <c r="V227" s="11"/>
      <c r="W227" s="11"/>
      <c r="X227" s="11"/>
      <c r="Y227" s="11"/>
      <c r="Z227" s="11"/>
      <c r="AA227" s="11"/>
      <c r="AB227" s="11"/>
      <c r="AC227" s="60">
        <f>IF($M$18&gt;($M$3-$M$5)/-($G$3-$G$5),AC226+($M$18-($M$3-$M$5)/-($G$3-$G$5))/342,IFERROR(IF(AC226+((($M$3-$M$5)/($G$3-$G$5)*-1)-$M$18)/343&gt;($M$3-$M$5)/-($G$3-$G$5),MAX($AC$31:AC226),AC226+((($M$3-$M$5)/($G$3-$G$5)*-1))/343),MAX($AC$31:AC226)))</f>
        <v>17.293675712043104</v>
      </c>
      <c r="AD227" s="61">
        <f t="shared" ref="AD227" si="773">IF(AC227="","",AC227*$G$5+$M$5)</f>
        <v>38349.405696344824</v>
      </c>
      <c r="AE227" s="60">
        <f>IF($M$18&gt;($M$3-$M$5)/-($G$3-$G$5),"",IFERROR(IF(AE226+(($M$3-$M$5)/($G$3-$G$5)*-1)/343&gt;$AC$24,MAX($AE$31:AE226),AE226+((($M$3-$M$5)/($G$3-$G$5)*-1))/343),MAX($AE$31:AE226)))</f>
        <v>4.945054945054939</v>
      </c>
      <c r="AF227" s="61">
        <f t="shared" ref="AF227" si="774">IF($M$18&gt;($M$3-$M$5)/-($G$3-$G$5),"",IF(AE227="","",AE227*$G$5+$M$5))</f>
        <v>-60439.56043956049</v>
      </c>
      <c r="AG227" s="61">
        <f t="shared" ref="AG227" si="775">IF($M$18&gt;($M$3-$M$5)/-($G$3-$G$5),"",IF(AE227="","",AE227*$G$3+$M$3))</f>
        <v>100274.72527472531</v>
      </c>
    </row>
    <row r="228" spans="1:33" x14ac:dyDescent="0.55000000000000004">
      <c r="A228" s="11"/>
      <c r="B228" s="11"/>
      <c r="C228" s="11"/>
      <c r="D228" s="11"/>
      <c r="E228" s="11"/>
      <c r="F228" s="11"/>
      <c r="G228" s="11"/>
      <c r="H228" s="11"/>
      <c r="I228" s="11"/>
      <c r="J228" s="21"/>
      <c r="K228" s="21"/>
      <c r="L228" s="57"/>
      <c r="M228" s="57"/>
      <c r="N228" s="63"/>
      <c r="O228" s="57"/>
      <c r="P228" s="57"/>
      <c r="Q228" s="58"/>
      <c r="R228" s="57"/>
      <c r="S228" s="57"/>
      <c r="T228" s="11"/>
      <c r="U228" s="11"/>
      <c r="V228" s="11"/>
      <c r="W228" s="11"/>
      <c r="X228" s="11"/>
      <c r="Y228" s="11"/>
      <c r="Z228" s="11"/>
      <c r="AA228" s="11"/>
      <c r="AB228" s="11"/>
      <c r="AC228" s="60">
        <f t="shared" ref="AC228" si="776">IFERROR(AC227,"")</f>
        <v>17.293675712043104</v>
      </c>
      <c r="AD228" s="61">
        <f t="shared" ref="AD228" si="777">IF(AC228="","",AC228*$G$3+$M$3)</f>
        <v>38531.621439784474</v>
      </c>
      <c r="AE228" s="60">
        <f t="shared" ref="AE228" si="778">IFERROR(AE227,"")</f>
        <v>4.945054945054939</v>
      </c>
      <c r="AF228" s="61">
        <f t="shared" ref="AF228" si="779">IF($M$18&gt;($M$3-$M$5)/-($G$3-$G$5),"",IF(AE228="","",$G$7*$M$18+$M$7))</f>
        <v>0</v>
      </c>
      <c r="AG228" s="61">
        <f t="shared" ref="AG228" si="780">IF($M$18&gt;($M$3-$M$5)/-($G$3-$G$5),"",IF(AE228="","",$G$7*$M$18+$M$7))</f>
        <v>0</v>
      </c>
    </row>
    <row r="229" spans="1:33" x14ac:dyDescent="0.55000000000000004">
      <c r="A229" s="11"/>
      <c r="B229" s="11"/>
      <c r="C229" s="11"/>
      <c r="D229" s="11"/>
      <c r="E229" s="11"/>
      <c r="F229" s="11"/>
      <c r="G229" s="11"/>
      <c r="H229" s="11"/>
      <c r="I229" s="11"/>
      <c r="J229" s="21"/>
      <c r="K229" s="21"/>
      <c r="L229" s="57"/>
      <c r="M229" s="57"/>
      <c r="N229" s="63"/>
      <c r="O229" s="57"/>
      <c r="P229" s="57"/>
      <c r="Q229" s="58"/>
      <c r="R229" s="57"/>
      <c r="S229" s="57"/>
      <c r="T229" s="11"/>
      <c r="U229" s="11"/>
      <c r="V229" s="11"/>
      <c r="W229" s="11"/>
      <c r="X229" s="11"/>
      <c r="Y229" s="11"/>
      <c r="Z229" s="11"/>
      <c r="AA229" s="11"/>
      <c r="AB229" s="11"/>
      <c r="AC229" s="60">
        <f>IF($M$18&gt;($M$3-$M$5)/-($G$3-$G$5),AC228+($M$18-($M$3-$M$5)/-($G$3-$G$5))/342,IFERROR(IF(AC228+((($M$3-$M$5)/($G$3-$G$5)*-1)-$M$18)/343&gt;($M$3-$M$5)/-($G$3-$G$5),MAX($AC$31:AC228),AC228+((($M$3-$M$5)/($G$3-$G$5)*-1))/343),MAX($AC$31:AC228)))</f>
        <v>17.293675712043104</v>
      </c>
      <c r="AD229" s="61">
        <f t="shared" ref="AD229" si="781">IF(AC229="","",AC229*$G$5+$M$5)</f>
        <v>38349.405696344824</v>
      </c>
      <c r="AE229" s="60">
        <f>IF($M$18&gt;($M$3-$M$5)/-($G$3-$G$5),"",IFERROR(IF(AE228+(($M$3-$M$5)/($G$3-$G$5)*-1)/343&gt;$AC$24,MAX($AE$31:AE228),AE228+((($M$3-$M$5)/($G$3-$G$5)*-1))/343),MAX($AE$31:AE228)))</f>
        <v>4.995514689392234</v>
      </c>
      <c r="AF229" s="61">
        <f t="shared" ref="AF229" si="782">IF($M$18&gt;($M$3-$M$5)/-($G$3-$G$5),"",IF(AE229="","",AE229*$G$5+$M$5))</f>
        <v>-60035.88248486213</v>
      </c>
      <c r="AG229" s="61">
        <f t="shared" ref="AG229" si="783">IF($M$18&gt;($M$3-$M$5)/-($G$3-$G$5),"",IF(AE229="","",AE229*$G$3+$M$3))</f>
        <v>100022.42655303882</v>
      </c>
    </row>
    <row r="230" spans="1:33" x14ac:dyDescent="0.55000000000000004">
      <c r="A230" s="11"/>
      <c r="B230" s="11"/>
      <c r="C230" s="11"/>
      <c r="D230" s="11"/>
      <c r="E230" s="11"/>
      <c r="F230" s="11"/>
      <c r="G230" s="11"/>
      <c r="H230" s="11"/>
      <c r="I230" s="11"/>
      <c r="J230" s="21"/>
      <c r="K230" s="21"/>
      <c r="L230" s="57"/>
      <c r="M230" s="57"/>
      <c r="N230" s="63"/>
      <c r="O230" s="57"/>
      <c r="P230" s="57"/>
      <c r="Q230" s="58"/>
      <c r="R230" s="57"/>
      <c r="S230" s="57"/>
      <c r="T230" s="11"/>
      <c r="U230" s="11"/>
      <c r="V230" s="11"/>
      <c r="W230" s="11"/>
      <c r="X230" s="11"/>
      <c r="Y230" s="11"/>
      <c r="Z230" s="11"/>
      <c r="AA230" s="11"/>
      <c r="AB230" s="11"/>
      <c r="AC230" s="60">
        <f t="shared" ref="AC230" si="784">IFERROR(AC229,"")</f>
        <v>17.293675712043104</v>
      </c>
      <c r="AD230" s="61">
        <f t="shared" ref="AD230" si="785">IF(AC230="","",AC230*$G$3+$M$3)</f>
        <v>38531.621439784474</v>
      </c>
      <c r="AE230" s="60">
        <f t="shared" ref="AE230" si="786">IFERROR(AE229,"")</f>
        <v>4.995514689392234</v>
      </c>
      <c r="AF230" s="61">
        <f t="shared" ref="AF230" si="787">IF($M$18&gt;($M$3-$M$5)/-($G$3-$G$5),"",IF(AE230="","",$G$7*$M$18+$M$7))</f>
        <v>0</v>
      </c>
      <c r="AG230" s="61">
        <f t="shared" ref="AG230" si="788">IF($M$18&gt;($M$3-$M$5)/-($G$3-$G$5),"",IF(AE230="","",$G$7*$M$18+$M$7))</f>
        <v>0</v>
      </c>
    </row>
    <row r="231" spans="1:33" x14ac:dyDescent="0.55000000000000004">
      <c r="A231" s="11"/>
      <c r="B231" s="11"/>
      <c r="C231" s="11"/>
      <c r="D231" s="11"/>
      <c r="E231" s="11"/>
      <c r="F231" s="11"/>
      <c r="G231" s="11"/>
      <c r="H231" s="11"/>
      <c r="I231" s="11"/>
      <c r="J231" s="21"/>
      <c r="K231" s="21"/>
      <c r="L231" s="57"/>
      <c r="M231" s="57"/>
      <c r="N231" s="63"/>
      <c r="O231" s="57"/>
      <c r="P231" s="57"/>
      <c r="Q231" s="58"/>
      <c r="R231" s="57"/>
      <c r="S231" s="57"/>
      <c r="T231" s="11"/>
      <c r="U231" s="11"/>
      <c r="V231" s="11"/>
      <c r="W231" s="11"/>
      <c r="X231" s="11"/>
      <c r="Y231" s="11"/>
      <c r="Z231" s="11"/>
      <c r="AA231" s="11"/>
      <c r="AB231" s="11"/>
      <c r="AC231" s="60">
        <f>IF($M$18&gt;($M$3-$M$5)/-($G$3-$G$5),AC230+($M$18-($M$3-$M$5)/-($G$3-$G$5))/342,IFERROR(IF(AC230+((($M$3-$M$5)/($G$3-$G$5)*-1)-$M$18)/343&gt;($M$3-$M$5)/-($G$3-$G$5),MAX($AC$31:AC230),AC230+((($M$3-$M$5)/($G$3-$G$5)*-1))/343),MAX($AC$31:AC230)))</f>
        <v>17.293675712043104</v>
      </c>
      <c r="AD231" s="61">
        <f t="shared" ref="AD231" si="789">IF(AC231="","",AC231*$G$5+$M$5)</f>
        <v>38349.405696344824</v>
      </c>
      <c r="AE231" s="60">
        <f>IF($M$18&gt;($M$3-$M$5)/-($G$3-$G$5),"",IFERROR(IF(AE230+(($M$3-$M$5)/($G$3-$G$5)*-1)/343&gt;$AC$24,MAX($AE$31:AE230),AE230+((($M$3-$M$5)/($G$3-$G$5)*-1))/343),MAX($AE$31:AE230)))</f>
        <v>5.0459744337295289</v>
      </c>
      <c r="AF231" s="61">
        <f t="shared" ref="AF231" si="790">IF($M$18&gt;($M$3-$M$5)/-($G$3-$G$5),"",IF(AE231="","",AE231*$G$5+$M$5))</f>
        <v>-59632.20453016377</v>
      </c>
      <c r="AG231" s="61">
        <f t="shared" ref="AG231" si="791">IF($M$18&gt;($M$3-$M$5)/-($G$3-$G$5),"",IF(AE231="","",AE231*$G$3+$M$3))</f>
        <v>99770.127831352351</v>
      </c>
    </row>
    <row r="232" spans="1:33" x14ac:dyDescent="0.55000000000000004">
      <c r="A232" s="11"/>
      <c r="B232" s="11"/>
      <c r="C232" s="11"/>
      <c r="D232" s="11"/>
      <c r="E232" s="11"/>
      <c r="F232" s="11"/>
      <c r="G232" s="11"/>
      <c r="H232" s="11"/>
      <c r="I232" s="11"/>
      <c r="J232" s="21"/>
      <c r="K232" s="21"/>
      <c r="L232" s="57"/>
      <c r="M232" s="57"/>
      <c r="N232" s="63"/>
      <c r="O232" s="57"/>
      <c r="P232" s="57"/>
      <c r="Q232" s="58"/>
      <c r="R232" s="57"/>
      <c r="S232" s="57"/>
      <c r="T232" s="11"/>
      <c r="U232" s="11"/>
      <c r="V232" s="11"/>
      <c r="W232" s="11"/>
      <c r="X232" s="11"/>
      <c r="Y232" s="11"/>
      <c r="Z232" s="11"/>
      <c r="AA232" s="11"/>
      <c r="AB232" s="11"/>
      <c r="AC232" s="60">
        <f t="shared" ref="AC232" si="792">IFERROR(AC231,"")</f>
        <v>17.293675712043104</v>
      </c>
      <c r="AD232" s="61">
        <f t="shared" ref="AD232" si="793">IF(AC232="","",AC232*$G$3+$M$3)</f>
        <v>38531.621439784474</v>
      </c>
      <c r="AE232" s="60">
        <f t="shared" ref="AE232" si="794">IFERROR(AE231,"")</f>
        <v>5.0459744337295289</v>
      </c>
      <c r="AF232" s="61">
        <f t="shared" ref="AF232" si="795">IF($M$18&gt;($M$3-$M$5)/-($G$3-$G$5),"",IF(AE232="","",$G$7*$M$18+$M$7))</f>
        <v>0</v>
      </c>
      <c r="AG232" s="61">
        <f t="shared" ref="AG232" si="796">IF($M$18&gt;($M$3-$M$5)/-($G$3-$G$5),"",IF(AE232="","",$G$7*$M$18+$M$7))</f>
        <v>0</v>
      </c>
    </row>
    <row r="233" spans="1:33" x14ac:dyDescent="0.55000000000000004">
      <c r="A233" s="11"/>
      <c r="B233" s="11"/>
      <c r="C233" s="11"/>
      <c r="D233" s="11"/>
      <c r="E233" s="11"/>
      <c r="F233" s="11"/>
      <c r="G233" s="11"/>
      <c r="H233" s="11"/>
      <c r="I233" s="11"/>
      <c r="J233" s="21"/>
      <c r="K233" s="21"/>
      <c r="L233" s="57"/>
      <c r="M233" s="57"/>
      <c r="N233" s="63"/>
      <c r="O233" s="57"/>
      <c r="P233" s="57"/>
      <c r="Q233" s="58"/>
      <c r="R233" s="57"/>
      <c r="S233" s="57"/>
      <c r="T233" s="11"/>
      <c r="U233" s="11"/>
      <c r="V233" s="11"/>
      <c r="W233" s="11"/>
      <c r="X233" s="11"/>
      <c r="Y233" s="11"/>
      <c r="Z233" s="11"/>
      <c r="AA233" s="11"/>
      <c r="AB233" s="11"/>
      <c r="AC233" s="60">
        <f>IF($M$18&gt;($M$3-$M$5)/-($G$3-$G$5),AC232+($M$18-($M$3-$M$5)/-($G$3-$G$5))/342,IFERROR(IF(AC232+((($M$3-$M$5)/($G$3-$G$5)*-1)-$M$18)/343&gt;($M$3-$M$5)/-($G$3-$G$5),MAX($AC$31:AC232),AC232+((($M$3-$M$5)/($G$3-$G$5)*-1))/343),MAX($AC$31:AC232)))</f>
        <v>17.293675712043104</v>
      </c>
      <c r="AD233" s="61">
        <f t="shared" ref="AD233" si="797">IF(AC233="","",AC233*$G$5+$M$5)</f>
        <v>38349.405696344824</v>
      </c>
      <c r="AE233" s="60">
        <f>IF($M$18&gt;($M$3-$M$5)/-($G$3-$G$5),"",IFERROR(IF(AE232+(($M$3-$M$5)/($G$3-$G$5)*-1)/343&gt;$AC$24,MAX($AE$31:AE232),AE232+((($M$3-$M$5)/($G$3-$G$5)*-1))/343),MAX($AE$31:AE232)))</f>
        <v>5.0964341780668239</v>
      </c>
      <c r="AF233" s="61">
        <f t="shared" ref="AF233" si="798">IF($M$18&gt;($M$3-$M$5)/-($G$3-$G$5),"",IF(AE233="","",AE233*$G$5+$M$5))</f>
        <v>-59228.52657546541</v>
      </c>
      <c r="AG233" s="61">
        <f t="shared" ref="AG233" si="799">IF($M$18&gt;($M$3-$M$5)/-($G$3-$G$5),"",IF(AE233="","",AE233*$G$3+$M$3))</f>
        <v>99517.82910966588</v>
      </c>
    </row>
    <row r="234" spans="1:33" x14ac:dyDescent="0.55000000000000004">
      <c r="A234" s="11"/>
      <c r="B234" s="11"/>
      <c r="C234" s="11"/>
      <c r="D234" s="11"/>
      <c r="E234" s="11"/>
      <c r="F234" s="11"/>
      <c r="G234" s="11"/>
      <c r="H234" s="11"/>
      <c r="I234" s="11"/>
      <c r="J234" s="21"/>
      <c r="K234" s="21"/>
      <c r="L234" s="57"/>
      <c r="M234" s="57"/>
      <c r="N234" s="63"/>
      <c r="O234" s="57"/>
      <c r="P234" s="57"/>
      <c r="Q234" s="58"/>
      <c r="R234" s="57"/>
      <c r="S234" s="57"/>
      <c r="T234" s="11"/>
      <c r="U234" s="11"/>
      <c r="V234" s="11"/>
      <c r="W234" s="11"/>
      <c r="X234" s="11"/>
      <c r="Y234" s="11"/>
      <c r="Z234" s="11"/>
      <c r="AA234" s="11"/>
      <c r="AB234" s="11"/>
      <c r="AC234" s="60">
        <f t="shared" ref="AC234" si="800">IFERROR(AC233,"")</f>
        <v>17.293675712043104</v>
      </c>
      <c r="AD234" s="61">
        <f t="shared" ref="AD234" si="801">IF(AC234="","",AC234*$G$3+$M$3)</f>
        <v>38531.621439784474</v>
      </c>
      <c r="AE234" s="60">
        <f t="shared" ref="AE234" si="802">IFERROR(AE233,"")</f>
        <v>5.0964341780668239</v>
      </c>
      <c r="AF234" s="61">
        <f t="shared" ref="AF234" si="803">IF($M$18&gt;($M$3-$M$5)/-($G$3-$G$5),"",IF(AE234="","",$G$7*$M$18+$M$7))</f>
        <v>0</v>
      </c>
      <c r="AG234" s="61">
        <f t="shared" ref="AG234" si="804">IF($M$18&gt;($M$3-$M$5)/-($G$3-$G$5),"",IF(AE234="","",$G$7*$M$18+$M$7))</f>
        <v>0</v>
      </c>
    </row>
    <row r="235" spans="1:33" x14ac:dyDescent="0.55000000000000004">
      <c r="A235" s="11"/>
      <c r="B235" s="11"/>
      <c r="C235" s="11"/>
      <c r="D235" s="11"/>
      <c r="E235" s="11"/>
      <c r="F235" s="11"/>
      <c r="G235" s="11"/>
      <c r="H235" s="11"/>
      <c r="I235" s="11"/>
      <c r="J235" s="21"/>
      <c r="K235" s="21"/>
      <c r="L235" s="57"/>
      <c r="M235" s="57"/>
      <c r="N235" s="63"/>
      <c r="O235" s="57"/>
      <c r="P235" s="57"/>
      <c r="Q235" s="58"/>
      <c r="R235" s="57"/>
      <c r="S235" s="57"/>
      <c r="T235" s="11"/>
      <c r="U235" s="11"/>
      <c r="V235" s="11"/>
      <c r="W235" s="11"/>
      <c r="X235" s="11"/>
      <c r="Y235" s="11"/>
      <c r="Z235" s="11"/>
      <c r="AA235" s="11"/>
      <c r="AB235" s="11"/>
      <c r="AC235" s="60">
        <f>IF($M$18&gt;($M$3-$M$5)/-($G$3-$G$5),AC234+($M$18-($M$3-$M$5)/-($G$3-$G$5))/342,IFERROR(IF(AC234+((($M$3-$M$5)/($G$3-$G$5)*-1)-$M$18)/343&gt;($M$3-$M$5)/-($G$3-$G$5),MAX($AC$31:AC234),AC234+((($M$3-$M$5)/($G$3-$G$5)*-1))/343),MAX($AC$31:AC234)))</f>
        <v>17.293675712043104</v>
      </c>
      <c r="AD235" s="61">
        <f t="shared" ref="AD235" si="805">IF(AC235="","",AC235*$G$5+$M$5)</f>
        <v>38349.405696344824</v>
      </c>
      <c r="AE235" s="60">
        <f>IF($M$18&gt;($M$3-$M$5)/-($G$3-$G$5),"",IFERROR(IF(AE234+(($M$3-$M$5)/($G$3-$G$5)*-1)/343&gt;$AC$24,MAX($AE$31:AE234),AE234+((($M$3-$M$5)/($G$3-$G$5)*-1))/343),MAX($AE$31:AE234)))</f>
        <v>5.1468939224041188</v>
      </c>
      <c r="AF235" s="61">
        <f t="shared" ref="AF235" si="806">IF($M$18&gt;($M$3-$M$5)/-($G$3-$G$5),"",IF(AE235="","",AE235*$G$5+$M$5))</f>
        <v>-58824.84862076705</v>
      </c>
      <c r="AG235" s="61">
        <f t="shared" ref="AG235" si="807">IF($M$18&gt;($M$3-$M$5)/-($G$3-$G$5),"",IF(AE235="","",AE235*$G$3+$M$3))</f>
        <v>99265.530387979408</v>
      </c>
    </row>
    <row r="236" spans="1:33" x14ac:dyDescent="0.55000000000000004">
      <c r="A236" s="11"/>
      <c r="B236" s="11"/>
      <c r="C236" s="11"/>
      <c r="D236" s="11"/>
      <c r="E236" s="11"/>
      <c r="F236" s="11"/>
      <c r="G236" s="11"/>
      <c r="H236" s="11"/>
      <c r="I236" s="11"/>
      <c r="J236" s="21"/>
      <c r="K236" s="21"/>
      <c r="L236" s="57"/>
      <c r="M236" s="57"/>
      <c r="N236" s="63"/>
      <c r="O236" s="57"/>
      <c r="P236" s="57"/>
      <c r="Q236" s="58"/>
      <c r="R236" s="57"/>
      <c r="S236" s="57"/>
      <c r="T236" s="11"/>
      <c r="U236" s="11"/>
      <c r="V236" s="11"/>
      <c r="W236" s="11"/>
      <c r="X236" s="11"/>
      <c r="Y236" s="11"/>
      <c r="Z236" s="11"/>
      <c r="AA236" s="11"/>
      <c r="AB236" s="11"/>
      <c r="AC236" s="60">
        <f t="shared" ref="AC236" si="808">IFERROR(AC235,"")</f>
        <v>17.293675712043104</v>
      </c>
      <c r="AD236" s="61">
        <f t="shared" ref="AD236" si="809">IF(AC236="","",AC236*$G$3+$M$3)</f>
        <v>38531.621439784474</v>
      </c>
      <c r="AE236" s="60">
        <f t="shared" ref="AE236" si="810">IFERROR(AE235,"")</f>
        <v>5.1468939224041188</v>
      </c>
      <c r="AF236" s="61">
        <f t="shared" ref="AF236" si="811">IF($M$18&gt;($M$3-$M$5)/-($G$3-$G$5),"",IF(AE236="","",$G$7*$M$18+$M$7))</f>
        <v>0</v>
      </c>
      <c r="AG236" s="61">
        <f t="shared" ref="AG236" si="812">IF($M$18&gt;($M$3-$M$5)/-($G$3-$G$5),"",IF(AE236="","",$G$7*$M$18+$M$7))</f>
        <v>0</v>
      </c>
    </row>
    <row r="237" spans="1:33" x14ac:dyDescent="0.55000000000000004">
      <c r="A237" s="11"/>
      <c r="B237" s="11"/>
      <c r="C237" s="11"/>
      <c r="D237" s="11"/>
      <c r="E237" s="11"/>
      <c r="F237" s="11"/>
      <c r="G237" s="11"/>
      <c r="H237" s="11"/>
      <c r="I237" s="11"/>
      <c r="J237" s="21"/>
      <c r="K237" s="21"/>
      <c r="L237" s="57"/>
      <c r="M237" s="57"/>
      <c r="N237" s="63"/>
      <c r="O237" s="57"/>
      <c r="P237" s="57"/>
      <c r="Q237" s="58"/>
      <c r="R237" s="57"/>
      <c r="S237" s="57"/>
      <c r="T237" s="11"/>
      <c r="U237" s="11"/>
      <c r="V237" s="11"/>
      <c r="W237" s="11"/>
      <c r="X237" s="11"/>
      <c r="Y237" s="11"/>
      <c r="Z237" s="11"/>
      <c r="AA237" s="11"/>
      <c r="AB237" s="11"/>
      <c r="AC237" s="60">
        <f>IF($M$18&gt;($M$3-$M$5)/-($G$3-$G$5),AC236+($M$18-($M$3-$M$5)/-($G$3-$G$5))/342,IFERROR(IF(AC236+((($M$3-$M$5)/($G$3-$G$5)*-1)-$M$18)/343&gt;($M$3-$M$5)/-($G$3-$G$5),MAX($AC$31:AC236),AC236+((($M$3-$M$5)/($G$3-$G$5)*-1))/343),MAX($AC$31:AC236)))</f>
        <v>17.293675712043104</v>
      </c>
      <c r="AD237" s="61">
        <f t="shared" ref="AD237" si="813">IF(AC237="","",AC237*$G$5+$M$5)</f>
        <v>38349.405696344824</v>
      </c>
      <c r="AE237" s="60">
        <f>IF($M$18&gt;($M$3-$M$5)/-($G$3-$G$5),"",IFERROR(IF(AE236+(($M$3-$M$5)/($G$3-$G$5)*-1)/343&gt;$AC$24,MAX($AE$31:AE236),AE236+((($M$3-$M$5)/($G$3-$G$5)*-1))/343),MAX($AE$31:AE236)))</f>
        <v>5.1973536667414137</v>
      </c>
      <c r="AF237" s="61">
        <f t="shared" ref="AF237" si="814">IF($M$18&gt;($M$3-$M$5)/-($G$3-$G$5),"",IF(AE237="","",AE237*$G$5+$M$5))</f>
        <v>-58421.17066606869</v>
      </c>
      <c r="AG237" s="61">
        <f t="shared" ref="AG237" si="815">IF($M$18&gt;($M$3-$M$5)/-($G$3-$G$5),"",IF(AE237="","",AE237*$G$3+$M$3))</f>
        <v>99013.231666292937</v>
      </c>
    </row>
    <row r="238" spans="1:33" x14ac:dyDescent="0.55000000000000004">
      <c r="A238" s="11"/>
      <c r="B238" s="11"/>
      <c r="C238" s="11"/>
      <c r="D238" s="11"/>
      <c r="E238" s="11"/>
      <c r="F238" s="11"/>
      <c r="G238" s="11"/>
      <c r="H238" s="11"/>
      <c r="I238" s="11"/>
      <c r="J238" s="21"/>
      <c r="K238" s="21"/>
      <c r="L238" s="57"/>
      <c r="M238" s="57"/>
      <c r="N238" s="63"/>
      <c r="O238" s="57"/>
      <c r="P238" s="57"/>
      <c r="Q238" s="58"/>
      <c r="R238" s="57"/>
      <c r="S238" s="57"/>
      <c r="T238" s="11"/>
      <c r="U238" s="11"/>
      <c r="V238" s="11"/>
      <c r="W238" s="11"/>
      <c r="X238" s="11"/>
      <c r="Y238" s="11"/>
      <c r="Z238" s="11"/>
      <c r="AA238" s="11"/>
      <c r="AB238" s="11"/>
      <c r="AC238" s="60">
        <f t="shared" ref="AC238" si="816">IFERROR(AC237,"")</f>
        <v>17.293675712043104</v>
      </c>
      <c r="AD238" s="61">
        <f t="shared" ref="AD238" si="817">IF(AC238="","",AC238*$G$3+$M$3)</f>
        <v>38531.621439784474</v>
      </c>
      <c r="AE238" s="60">
        <f t="shared" ref="AE238" si="818">IFERROR(AE237,"")</f>
        <v>5.1973536667414137</v>
      </c>
      <c r="AF238" s="61">
        <f t="shared" ref="AF238" si="819">IF($M$18&gt;($M$3-$M$5)/-($G$3-$G$5),"",IF(AE238="","",$G$7*$M$18+$M$7))</f>
        <v>0</v>
      </c>
      <c r="AG238" s="61">
        <f t="shared" ref="AG238" si="820">IF($M$18&gt;($M$3-$M$5)/-($G$3-$G$5),"",IF(AE238="","",$G$7*$M$18+$M$7))</f>
        <v>0</v>
      </c>
    </row>
    <row r="239" spans="1:33" x14ac:dyDescent="0.55000000000000004">
      <c r="A239" s="11"/>
      <c r="B239" s="11"/>
      <c r="C239" s="11"/>
      <c r="D239" s="11"/>
      <c r="E239" s="11"/>
      <c r="F239" s="11"/>
      <c r="G239" s="11"/>
      <c r="H239" s="11"/>
      <c r="I239" s="11"/>
      <c r="J239" s="21"/>
      <c r="K239" s="21"/>
      <c r="L239" s="57"/>
      <c r="M239" s="57"/>
      <c r="N239" s="63"/>
      <c r="O239" s="57"/>
      <c r="P239" s="57"/>
      <c r="Q239" s="58"/>
      <c r="R239" s="57"/>
      <c r="S239" s="57"/>
      <c r="T239" s="11"/>
      <c r="U239" s="11"/>
      <c r="V239" s="11"/>
      <c r="W239" s="11"/>
      <c r="X239" s="11"/>
      <c r="Y239" s="11"/>
      <c r="Z239" s="11"/>
      <c r="AA239" s="11"/>
      <c r="AB239" s="11"/>
      <c r="AC239" s="60">
        <f>IF($M$18&gt;($M$3-$M$5)/-($G$3-$G$5),AC238+($M$18-($M$3-$M$5)/-($G$3-$G$5))/342,IFERROR(IF(AC238+((($M$3-$M$5)/($G$3-$G$5)*-1)-$M$18)/343&gt;($M$3-$M$5)/-($G$3-$G$5),MAX($AC$31:AC238),AC238+((($M$3-$M$5)/($G$3-$G$5)*-1))/343),MAX($AC$31:AC238)))</f>
        <v>17.293675712043104</v>
      </c>
      <c r="AD239" s="61">
        <f t="shared" ref="AD239" si="821">IF(AC239="","",AC239*$G$5+$M$5)</f>
        <v>38349.405696344824</v>
      </c>
      <c r="AE239" s="60">
        <f>IF($M$18&gt;($M$3-$M$5)/-($G$3-$G$5),"",IFERROR(IF(AE238+(($M$3-$M$5)/($G$3-$G$5)*-1)/343&gt;$AC$24,MAX($AE$31:AE238),AE238+((($M$3-$M$5)/($G$3-$G$5)*-1))/343),MAX($AE$31:AE238)))</f>
        <v>5.2478134110787087</v>
      </c>
      <c r="AF239" s="61">
        <f t="shared" ref="AF239" si="822">IF($M$18&gt;($M$3-$M$5)/-($G$3-$G$5),"",IF(AE239="","",AE239*$G$5+$M$5))</f>
        <v>-58017.492711370331</v>
      </c>
      <c r="AG239" s="61">
        <f t="shared" ref="AG239" si="823">IF($M$18&gt;($M$3-$M$5)/-($G$3-$G$5),"",IF(AE239="","",AE239*$G$3+$M$3))</f>
        <v>98760.932944606451</v>
      </c>
    </row>
    <row r="240" spans="1:33" x14ac:dyDescent="0.55000000000000004">
      <c r="A240" s="11"/>
      <c r="B240" s="11"/>
      <c r="C240" s="11"/>
      <c r="D240" s="11"/>
      <c r="E240" s="11"/>
      <c r="F240" s="11"/>
      <c r="G240" s="11"/>
      <c r="H240" s="11"/>
      <c r="I240" s="11"/>
      <c r="J240" s="21"/>
      <c r="K240" s="21"/>
      <c r="L240" s="57"/>
      <c r="M240" s="57"/>
      <c r="N240" s="63"/>
      <c r="O240" s="57"/>
      <c r="P240" s="57"/>
      <c r="Q240" s="58"/>
      <c r="R240" s="57"/>
      <c r="S240" s="57"/>
      <c r="T240" s="11"/>
      <c r="U240" s="11"/>
      <c r="V240" s="11"/>
      <c r="W240" s="11"/>
      <c r="X240" s="11"/>
      <c r="Y240" s="11"/>
      <c r="Z240" s="11"/>
      <c r="AA240" s="11"/>
      <c r="AB240" s="11"/>
      <c r="AC240" s="60">
        <f t="shared" ref="AC240" si="824">IFERROR(AC239,"")</f>
        <v>17.293675712043104</v>
      </c>
      <c r="AD240" s="61">
        <f t="shared" ref="AD240" si="825">IF(AC240="","",AC240*$G$3+$M$3)</f>
        <v>38531.621439784474</v>
      </c>
      <c r="AE240" s="60">
        <f t="shared" ref="AE240" si="826">IFERROR(AE239,"")</f>
        <v>5.2478134110787087</v>
      </c>
      <c r="AF240" s="61">
        <f t="shared" ref="AF240" si="827">IF($M$18&gt;($M$3-$M$5)/-($G$3-$G$5),"",IF(AE240="","",$G$7*$M$18+$M$7))</f>
        <v>0</v>
      </c>
      <c r="AG240" s="61">
        <f t="shared" ref="AG240" si="828">IF($M$18&gt;($M$3-$M$5)/-($G$3-$G$5),"",IF(AE240="","",$G$7*$M$18+$M$7))</f>
        <v>0</v>
      </c>
    </row>
    <row r="241" spans="1:33" x14ac:dyDescent="0.55000000000000004">
      <c r="A241" s="11"/>
      <c r="B241" s="11"/>
      <c r="C241" s="11"/>
      <c r="D241" s="11"/>
      <c r="E241" s="11"/>
      <c r="F241" s="11"/>
      <c r="G241" s="11"/>
      <c r="H241" s="11"/>
      <c r="I241" s="11"/>
      <c r="J241" s="21"/>
      <c r="K241" s="21"/>
      <c r="L241" s="57"/>
      <c r="M241" s="57"/>
      <c r="N241" s="63"/>
      <c r="O241" s="57"/>
      <c r="P241" s="57"/>
      <c r="Q241" s="58"/>
      <c r="R241" s="57"/>
      <c r="S241" s="57"/>
      <c r="T241" s="11"/>
      <c r="U241" s="11"/>
      <c r="V241" s="11"/>
      <c r="W241" s="11"/>
      <c r="X241" s="11"/>
      <c r="Y241" s="11"/>
      <c r="Z241" s="11"/>
      <c r="AA241" s="11"/>
      <c r="AB241" s="11"/>
      <c r="AC241" s="60">
        <f>IF($M$18&gt;($M$3-$M$5)/-($G$3-$G$5),AC240+($M$18-($M$3-$M$5)/-($G$3-$G$5))/342,IFERROR(IF(AC240+((($M$3-$M$5)/($G$3-$G$5)*-1)-$M$18)/343&gt;($M$3-$M$5)/-($G$3-$G$5),MAX($AC$31:AC240),AC240+((($M$3-$M$5)/($G$3-$G$5)*-1))/343),MAX($AC$31:AC240)))</f>
        <v>17.293675712043104</v>
      </c>
      <c r="AD241" s="61">
        <f t="shared" ref="AD241" si="829">IF(AC241="","",AC241*$G$5+$M$5)</f>
        <v>38349.405696344824</v>
      </c>
      <c r="AE241" s="60">
        <f>IF($M$18&gt;($M$3-$M$5)/-($G$3-$G$5),"",IFERROR(IF(AE240+(($M$3-$M$5)/($G$3-$G$5)*-1)/343&gt;$AC$24,MAX($AE$31:AE240),AE240+((($M$3-$M$5)/($G$3-$G$5)*-1))/343),MAX($AE$31:AE240)))</f>
        <v>5.2982731554160036</v>
      </c>
      <c r="AF241" s="61">
        <f t="shared" ref="AF241" si="830">IF($M$18&gt;($M$3-$M$5)/-($G$3-$G$5),"",IF(AE241="","",AE241*$G$5+$M$5))</f>
        <v>-57613.814756671971</v>
      </c>
      <c r="AG241" s="61">
        <f t="shared" ref="AG241" si="831">IF($M$18&gt;($M$3-$M$5)/-($G$3-$G$5),"",IF(AE241="","",AE241*$G$3+$M$3))</f>
        <v>98508.63422291998</v>
      </c>
    </row>
    <row r="242" spans="1:33" x14ac:dyDescent="0.55000000000000004">
      <c r="A242" s="11"/>
      <c r="B242" s="11"/>
      <c r="C242" s="11"/>
      <c r="D242" s="11"/>
      <c r="E242" s="11"/>
      <c r="F242" s="11"/>
      <c r="G242" s="11"/>
      <c r="H242" s="11"/>
      <c r="I242" s="11"/>
      <c r="J242" s="21"/>
      <c r="K242" s="21"/>
      <c r="L242" s="57"/>
      <c r="M242" s="57"/>
      <c r="N242" s="63"/>
      <c r="O242" s="57"/>
      <c r="P242" s="57"/>
      <c r="Q242" s="58"/>
      <c r="R242" s="57"/>
      <c r="S242" s="57"/>
      <c r="T242" s="11"/>
      <c r="U242" s="11"/>
      <c r="V242" s="11"/>
      <c r="W242" s="11"/>
      <c r="X242" s="11"/>
      <c r="Y242" s="11"/>
      <c r="Z242" s="11"/>
      <c r="AA242" s="11"/>
      <c r="AB242" s="11"/>
      <c r="AC242" s="60">
        <f t="shared" ref="AC242" si="832">IFERROR(AC241,"")</f>
        <v>17.293675712043104</v>
      </c>
      <c r="AD242" s="61">
        <f t="shared" ref="AD242" si="833">IF(AC242="","",AC242*$G$3+$M$3)</f>
        <v>38531.621439784474</v>
      </c>
      <c r="AE242" s="60">
        <f t="shared" ref="AE242" si="834">IFERROR(AE241,"")</f>
        <v>5.2982731554160036</v>
      </c>
      <c r="AF242" s="61">
        <f t="shared" ref="AF242" si="835">IF($M$18&gt;($M$3-$M$5)/-($G$3-$G$5),"",IF(AE242="","",$G$7*$M$18+$M$7))</f>
        <v>0</v>
      </c>
      <c r="AG242" s="61">
        <f t="shared" ref="AG242" si="836">IF($M$18&gt;($M$3-$M$5)/-($G$3-$G$5),"",IF(AE242="","",$G$7*$M$18+$M$7))</f>
        <v>0</v>
      </c>
    </row>
    <row r="243" spans="1:33" x14ac:dyDescent="0.55000000000000004">
      <c r="A243" s="11"/>
      <c r="B243" s="11"/>
      <c r="C243" s="11"/>
      <c r="D243" s="11"/>
      <c r="E243" s="11"/>
      <c r="F243" s="11"/>
      <c r="G243" s="11"/>
      <c r="H243" s="11"/>
      <c r="I243" s="11"/>
      <c r="J243" s="21"/>
      <c r="K243" s="21"/>
      <c r="L243" s="57"/>
      <c r="M243" s="57"/>
      <c r="N243" s="63"/>
      <c r="O243" s="57"/>
      <c r="P243" s="57"/>
      <c r="Q243" s="58"/>
      <c r="R243" s="57"/>
      <c r="S243" s="57"/>
      <c r="T243" s="11"/>
      <c r="U243" s="11"/>
      <c r="V243" s="11"/>
      <c r="W243" s="11"/>
      <c r="X243" s="11"/>
      <c r="Y243" s="11"/>
      <c r="Z243" s="11"/>
      <c r="AA243" s="11"/>
      <c r="AB243" s="11"/>
      <c r="AC243" s="60">
        <f>IF($M$18&gt;($M$3-$M$5)/-($G$3-$G$5),AC242+($M$18-($M$3-$M$5)/-($G$3-$G$5))/342,IFERROR(IF(AC242+((($M$3-$M$5)/($G$3-$G$5)*-1)-$M$18)/343&gt;($M$3-$M$5)/-($G$3-$G$5),MAX($AC$31:AC242),AC242+((($M$3-$M$5)/($G$3-$G$5)*-1))/343),MAX($AC$31:AC242)))</f>
        <v>17.293675712043104</v>
      </c>
      <c r="AD243" s="61">
        <f t="shared" ref="AD243" si="837">IF(AC243="","",AC243*$G$5+$M$5)</f>
        <v>38349.405696344824</v>
      </c>
      <c r="AE243" s="60">
        <f>IF($M$18&gt;($M$3-$M$5)/-($G$3-$G$5),"",IFERROR(IF(AE242+(($M$3-$M$5)/($G$3-$G$5)*-1)/343&gt;$AC$24,MAX($AE$31:AE242),AE242+((($M$3-$M$5)/($G$3-$G$5)*-1))/343),MAX($AE$31:AE242)))</f>
        <v>5.3487328997532986</v>
      </c>
      <c r="AF243" s="61">
        <f t="shared" ref="AF243" si="838">IF($M$18&gt;($M$3-$M$5)/-($G$3-$G$5),"",IF(AE243="","",AE243*$G$5+$M$5))</f>
        <v>-57210.136801973611</v>
      </c>
      <c r="AG243" s="61">
        <f t="shared" ref="AG243" si="839">IF($M$18&gt;($M$3-$M$5)/-($G$3-$G$5),"",IF(AE243="","",AE243*$G$3+$M$3))</f>
        <v>98256.335501233509</v>
      </c>
    </row>
    <row r="244" spans="1:33" x14ac:dyDescent="0.55000000000000004">
      <c r="A244" s="11"/>
      <c r="B244" s="11"/>
      <c r="C244" s="11"/>
      <c r="D244" s="11"/>
      <c r="E244" s="11"/>
      <c r="F244" s="11"/>
      <c r="G244" s="11"/>
      <c r="H244" s="11"/>
      <c r="I244" s="11"/>
      <c r="J244" s="21"/>
      <c r="K244" s="21"/>
      <c r="L244" s="57"/>
      <c r="M244" s="57"/>
      <c r="N244" s="63"/>
      <c r="O244" s="57"/>
      <c r="P244" s="57"/>
      <c r="Q244" s="58"/>
      <c r="R244" s="57"/>
      <c r="S244" s="57"/>
      <c r="T244" s="11"/>
      <c r="U244" s="11"/>
      <c r="V244" s="11"/>
      <c r="W244" s="11"/>
      <c r="X244" s="11"/>
      <c r="Y244" s="11"/>
      <c r="Z244" s="11"/>
      <c r="AA244" s="11"/>
      <c r="AB244" s="11"/>
      <c r="AC244" s="60">
        <f t="shared" ref="AC244" si="840">IFERROR(AC243,"")</f>
        <v>17.293675712043104</v>
      </c>
      <c r="AD244" s="61">
        <f t="shared" ref="AD244" si="841">IF(AC244="","",AC244*$G$3+$M$3)</f>
        <v>38531.621439784474</v>
      </c>
      <c r="AE244" s="60">
        <f t="shared" ref="AE244" si="842">IFERROR(AE243,"")</f>
        <v>5.3487328997532986</v>
      </c>
      <c r="AF244" s="61">
        <f t="shared" ref="AF244" si="843">IF($M$18&gt;($M$3-$M$5)/-($G$3-$G$5),"",IF(AE244="","",$G$7*$M$18+$M$7))</f>
        <v>0</v>
      </c>
      <c r="AG244" s="61">
        <f t="shared" ref="AG244" si="844">IF($M$18&gt;($M$3-$M$5)/-($G$3-$G$5),"",IF(AE244="","",$G$7*$M$18+$M$7))</f>
        <v>0</v>
      </c>
    </row>
    <row r="245" spans="1:33" x14ac:dyDescent="0.55000000000000004">
      <c r="A245" s="11"/>
      <c r="B245" s="11"/>
      <c r="C245" s="11"/>
      <c r="D245" s="11"/>
      <c r="E245" s="11"/>
      <c r="F245" s="11"/>
      <c r="G245" s="11"/>
      <c r="H245" s="11"/>
      <c r="I245" s="11"/>
      <c r="J245" s="21"/>
      <c r="K245" s="21"/>
      <c r="L245" s="57"/>
      <c r="M245" s="57"/>
      <c r="N245" s="63"/>
      <c r="O245" s="57"/>
      <c r="P245" s="57"/>
      <c r="Q245" s="58"/>
      <c r="R245" s="57"/>
      <c r="S245" s="57"/>
      <c r="T245" s="11"/>
      <c r="U245" s="11"/>
      <c r="V245" s="11"/>
      <c r="W245" s="11"/>
      <c r="X245" s="11"/>
      <c r="Y245" s="11"/>
      <c r="Z245" s="11"/>
      <c r="AA245" s="11"/>
      <c r="AB245" s="11"/>
      <c r="AC245" s="60">
        <f>IF($M$18&gt;($M$3-$M$5)/-($G$3-$G$5),AC244+($M$18-($M$3-$M$5)/-($G$3-$G$5))/342,IFERROR(IF(AC244+((($M$3-$M$5)/($G$3-$G$5)*-1)-$M$18)/343&gt;($M$3-$M$5)/-($G$3-$G$5),MAX($AC$31:AC244),AC244+((($M$3-$M$5)/($G$3-$G$5)*-1))/343),MAX($AC$31:AC244)))</f>
        <v>17.293675712043104</v>
      </c>
      <c r="AD245" s="61">
        <f t="shared" ref="AD245" si="845">IF(AC245="","",AC245*$G$5+$M$5)</f>
        <v>38349.405696344824</v>
      </c>
      <c r="AE245" s="60">
        <f>IF($M$18&gt;($M$3-$M$5)/-($G$3-$G$5),"",IFERROR(IF(AE244+(($M$3-$M$5)/($G$3-$G$5)*-1)/343&gt;$AC$24,MAX($AE$31:AE244),AE244+((($M$3-$M$5)/($G$3-$G$5)*-1))/343),MAX($AE$31:AE244)))</f>
        <v>5.3991926440905935</v>
      </c>
      <c r="AF245" s="61">
        <f t="shared" ref="AF245" si="846">IF($M$18&gt;($M$3-$M$5)/-($G$3-$G$5),"",IF(AE245="","",AE245*$G$5+$M$5))</f>
        <v>-56806.458847275251</v>
      </c>
      <c r="AG245" s="61">
        <f t="shared" ref="AG245" si="847">IF($M$18&gt;($M$3-$M$5)/-($G$3-$G$5),"",IF(AE245="","",AE245*$G$3+$M$3))</f>
        <v>98004.036779547037</v>
      </c>
    </row>
    <row r="246" spans="1:33" x14ac:dyDescent="0.55000000000000004">
      <c r="A246" s="11"/>
      <c r="B246" s="11"/>
      <c r="C246" s="11"/>
      <c r="D246" s="11"/>
      <c r="E246" s="11"/>
      <c r="F246" s="11"/>
      <c r="G246" s="11"/>
      <c r="H246" s="11"/>
      <c r="I246" s="11"/>
      <c r="J246" s="21"/>
      <c r="K246" s="21"/>
      <c r="L246" s="57"/>
      <c r="M246" s="57"/>
      <c r="N246" s="63"/>
      <c r="O246" s="57"/>
      <c r="P246" s="57"/>
      <c r="Q246" s="58"/>
      <c r="R246" s="57"/>
      <c r="S246" s="57"/>
      <c r="T246" s="11"/>
      <c r="U246" s="11"/>
      <c r="V246" s="11"/>
      <c r="W246" s="11"/>
      <c r="X246" s="11"/>
      <c r="Y246" s="11"/>
      <c r="Z246" s="11"/>
      <c r="AA246" s="11"/>
      <c r="AB246" s="11"/>
      <c r="AC246" s="60">
        <f t="shared" ref="AC246" si="848">IFERROR(AC245,"")</f>
        <v>17.293675712043104</v>
      </c>
      <c r="AD246" s="61">
        <f t="shared" ref="AD246" si="849">IF(AC246="","",AC246*$G$3+$M$3)</f>
        <v>38531.621439784474</v>
      </c>
      <c r="AE246" s="60">
        <f t="shared" ref="AE246" si="850">IFERROR(AE245,"")</f>
        <v>5.3991926440905935</v>
      </c>
      <c r="AF246" s="61">
        <f t="shared" ref="AF246" si="851">IF($M$18&gt;($M$3-$M$5)/-($G$3-$G$5),"",IF(AE246="","",$G$7*$M$18+$M$7))</f>
        <v>0</v>
      </c>
      <c r="AG246" s="61">
        <f t="shared" ref="AG246" si="852">IF($M$18&gt;($M$3-$M$5)/-($G$3-$G$5),"",IF(AE246="","",$G$7*$M$18+$M$7))</f>
        <v>0</v>
      </c>
    </row>
    <row r="247" spans="1:33" x14ac:dyDescent="0.55000000000000004">
      <c r="A247" s="11"/>
      <c r="B247" s="11"/>
      <c r="C247" s="11"/>
      <c r="D247" s="11"/>
      <c r="E247" s="11"/>
      <c r="F247" s="11"/>
      <c r="G247" s="11"/>
      <c r="H247" s="11"/>
      <c r="I247" s="11"/>
      <c r="J247" s="21"/>
      <c r="K247" s="21"/>
      <c r="L247" s="57"/>
      <c r="M247" s="57"/>
      <c r="N247" s="63"/>
      <c r="O247" s="57"/>
      <c r="P247" s="57"/>
      <c r="Q247" s="58"/>
      <c r="R247" s="57"/>
      <c r="S247" s="57"/>
      <c r="T247" s="11"/>
      <c r="U247" s="11"/>
      <c r="V247" s="11"/>
      <c r="W247" s="11"/>
      <c r="X247" s="11"/>
      <c r="Y247" s="11"/>
      <c r="Z247" s="11"/>
      <c r="AA247" s="11"/>
      <c r="AB247" s="11"/>
      <c r="AC247" s="60">
        <f>IF($M$18&gt;($M$3-$M$5)/-($G$3-$G$5),AC246+($M$18-($M$3-$M$5)/-($G$3-$G$5))/342,IFERROR(IF(AC246+((($M$3-$M$5)/($G$3-$G$5)*-1)-$M$18)/343&gt;($M$3-$M$5)/-($G$3-$G$5),MAX($AC$31:AC246),AC246+((($M$3-$M$5)/($G$3-$G$5)*-1))/343),MAX($AC$31:AC246)))</f>
        <v>17.293675712043104</v>
      </c>
      <c r="AD247" s="61">
        <f t="shared" ref="AD247" si="853">IF(AC247="","",AC247*$G$5+$M$5)</f>
        <v>38349.405696344824</v>
      </c>
      <c r="AE247" s="60">
        <f>IF($M$18&gt;($M$3-$M$5)/-($G$3-$G$5),"",IFERROR(IF(AE246+(($M$3-$M$5)/($G$3-$G$5)*-1)/343&gt;$AC$24,MAX($AE$31:AE246),AE246+((($M$3-$M$5)/($G$3-$G$5)*-1))/343),MAX($AE$31:AE246)))</f>
        <v>5.4496523884278885</v>
      </c>
      <c r="AF247" s="61">
        <f t="shared" ref="AF247" si="854">IF($M$18&gt;($M$3-$M$5)/-($G$3-$G$5),"",IF(AE247="","",AE247*$G$5+$M$5))</f>
        <v>-56402.780892576891</v>
      </c>
      <c r="AG247" s="61">
        <f t="shared" ref="AG247" si="855">IF($M$18&gt;($M$3-$M$5)/-($G$3-$G$5),"",IF(AE247="","",AE247*$G$3+$M$3))</f>
        <v>97751.738057860552</v>
      </c>
    </row>
    <row r="248" spans="1:33" x14ac:dyDescent="0.55000000000000004">
      <c r="A248" s="11"/>
      <c r="B248" s="11"/>
      <c r="C248" s="11"/>
      <c r="D248" s="11"/>
      <c r="E248" s="11"/>
      <c r="F248" s="11"/>
      <c r="G248" s="11"/>
      <c r="H248" s="11"/>
      <c r="I248" s="11"/>
      <c r="J248" s="21"/>
      <c r="K248" s="21"/>
      <c r="L248" s="57"/>
      <c r="M248" s="57"/>
      <c r="N248" s="63"/>
      <c r="O248" s="57"/>
      <c r="P248" s="57"/>
      <c r="Q248" s="58"/>
      <c r="R248" s="57"/>
      <c r="S248" s="57"/>
      <c r="T248" s="11"/>
      <c r="U248" s="11"/>
      <c r="V248" s="11"/>
      <c r="W248" s="11"/>
      <c r="X248" s="11"/>
      <c r="Y248" s="11"/>
      <c r="Z248" s="11"/>
      <c r="AA248" s="11"/>
      <c r="AB248" s="11"/>
      <c r="AC248" s="60">
        <f t="shared" ref="AC248" si="856">IFERROR(AC247,"")</f>
        <v>17.293675712043104</v>
      </c>
      <c r="AD248" s="61">
        <f t="shared" ref="AD248" si="857">IF(AC248="","",AC248*$G$3+$M$3)</f>
        <v>38531.621439784474</v>
      </c>
      <c r="AE248" s="60">
        <f t="shared" ref="AE248" si="858">IFERROR(AE247,"")</f>
        <v>5.4496523884278885</v>
      </c>
      <c r="AF248" s="61">
        <f t="shared" ref="AF248" si="859">IF($M$18&gt;($M$3-$M$5)/-($G$3-$G$5),"",IF(AE248="","",$G$7*$M$18+$M$7))</f>
        <v>0</v>
      </c>
      <c r="AG248" s="61">
        <f t="shared" ref="AG248" si="860">IF($M$18&gt;($M$3-$M$5)/-($G$3-$G$5),"",IF(AE248="","",$G$7*$M$18+$M$7))</f>
        <v>0</v>
      </c>
    </row>
    <row r="249" spans="1:33" x14ac:dyDescent="0.55000000000000004">
      <c r="A249" s="11"/>
      <c r="B249" s="11"/>
      <c r="C249" s="11"/>
      <c r="D249" s="11"/>
      <c r="E249" s="11"/>
      <c r="F249" s="11"/>
      <c r="G249" s="11"/>
      <c r="H249" s="11"/>
      <c r="I249" s="11"/>
      <c r="J249" s="21"/>
      <c r="K249" s="21"/>
      <c r="L249" s="57"/>
      <c r="M249" s="57"/>
      <c r="N249" s="63"/>
      <c r="O249" s="57"/>
      <c r="P249" s="57"/>
      <c r="Q249" s="58"/>
      <c r="R249" s="57"/>
      <c r="S249" s="57"/>
      <c r="T249" s="11"/>
      <c r="U249" s="11"/>
      <c r="V249" s="11"/>
      <c r="W249" s="11"/>
      <c r="X249" s="11"/>
      <c r="Y249" s="11"/>
      <c r="Z249" s="11"/>
      <c r="AA249" s="11"/>
      <c r="AB249" s="11"/>
      <c r="AC249" s="60">
        <f>IF($M$18&gt;($M$3-$M$5)/-($G$3-$G$5),AC248+($M$18-($M$3-$M$5)/-($G$3-$G$5))/342,IFERROR(IF(AC248+((($M$3-$M$5)/($G$3-$G$5)*-1)-$M$18)/343&gt;($M$3-$M$5)/-($G$3-$G$5),MAX($AC$31:AC248),AC248+((($M$3-$M$5)/($G$3-$G$5)*-1))/343),MAX($AC$31:AC248)))</f>
        <v>17.293675712043104</v>
      </c>
      <c r="AD249" s="61">
        <f t="shared" ref="AD249" si="861">IF(AC249="","",AC249*$G$5+$M$5)</f>
        <v>38349.405696344824</v>
      </c>
      <c r="AE249" s="60">
        <f>IF($M$18&gt;($M$3-$M$5)/-($G$3-$G$5),"",IFERROR(IF(AE248+(($M$3-$M$5)/($G$3-$G$5)*-1)/343&gt;$AC$24,MAX($AE$31:AE248),AE248+((($M$3-$M$5)/($G$3-$G$5)*-1))/343),MAX($AE$31:AE248)))</f>
        <v>5.5001121327651834</v>
      </c>
      <c r="AF249" s="61">
        <f t="shared" ref="AF249" si="862">IF($M$18&gt;($M$3-$M$5)/-($G$3-$G$5),"",IF(AE249="","",AE249*$G$5+$M$5))</f>
        <v>-55999.102937878532</v>
      </c>
      <c r="AG249" s="61">
        <f t="shared" ref="AG249" si="863">IF($M$18&gt;($M$3-$M$5)/-($G$3-$G$5),"",IF(AE249="","",AE249*$G$3+$M$3))</f>
        <v>97499.43933617408</v>
      </c>
    </row>
    <row r="250" spans="1:33" x14ac:dyDescent="0.55000000000000004">
      <c r="A250" s="11"/>
      <c r="B250" s="11"/>
      <c r="C250" s="11"/>
      <c r="D250" s="11"/>
      <c r="E250" s="11"/>
      <c r="F250" s="11"/>
      <c r="G250" s="11"/>
      <c r="H250" s="11"/>
      <c r="I250" s="11"/>
      <c r="J250" s="21"/>
      <c r="K250" s="21"/>
      <c r="L250" s="57"/>
      <c r="M250" s="57"/>
      <c r="N250" s="63"/>
      <c r="O250" s="57"/>
      <c r="P250" s="57"/>
      <c r="Q250" s="58"/>
      <c r="R250" s="57"/>
      <c r="S250" s="57"/>
      <c r="T250" s="11"/>
      <c r="U250" s="11"/>
      <c r="V250" s="11"/>
      <c r="W250" s="11"/>
      <c r="X250" s="11"/>
      <c r="Y250" s="11"/>
      <c r="Z250" s="11"/>
      <c r="AA250" s="11"/>
      <c r="AB250" s="11"/>
      <c r="AC250" s="60">
        <f t="shared" ref="AC250" si="864">IFERROR(AC249,"")</f>
        <v>17.293675712043104</v>
      </c>
      <c r="AD250" s="61">
        <f t="shared" ref="AD250" si="865">IF(AC250="","",AC250*$G$3+$M$3)</f>
        <v>38531.621439784474</v>
      </c>
      <c r="AE250" s="60">
        <f t="shared" ref="AE250" si="866">IFERROR(AE249,"")</f>
        <v>5.5001121327651834</v>
      </c>
      <c r="AF250" s="61">
        <f t="shared" ref="AF250" si="867">IF($M$18&gt;($M$3-$M$5)/-($G$3-$G$5),"",IF(AE250="","",$G$7*$M$18+$M$7))</f>
        <v>0</v>
      </c>
      <c r="AG250" s="61">
        <f t="shared" ref="AG250" si="868">IF($M$18&gt;($M$3-$M$5)/-($G$3-$G$5),"",IF(AE250="","",$G$7*$M$18+$M$7))</f>
        <v>0</v>
      </c>
    </row>
    <row r="251" spans="1:33" x14ac:dyDescent="0.55000000000000004">
      <c r="A251" s="11"/>
      <c r="B251" s="11"/>
      <c r="C251" s="11"/>
      <c r="D251" s="11"/>
      <c r="E251" s="11"/>
      <c r="F251" s="11"/>
      <c r="G251" s="11"/>
      <c r="H251" s="11"/>
      <c r="I251" s="11"/>
      <c r="J251" s="21"/>
      <c r="K251" s="21"/>
      <c r="L251" s="57"/>
      <c r="M251" s="57"/>
      <c r="N251" s="63"/>
      <c r="O251" s="57"/>
      <c r="P251" s="57"/>
      <c r="Q251" s="58"/>
      <c r="R251" s="57"/>
      <c r="S251" s="57"/>
      <c r="T251" s="11"/>
      <c r="U251" s="11"/>
      <c r="V251" s="11"/>
      <c r="W251" s="11"/>
      <c r="X251" s="11"/>
      <c r="Y251" s="11"/>
      <c r="Z251" s="11"/>
      <c r="AA251" s="11"/>
      <c r="AB251" s="11"/>
      <c r="AC251" s="60">
        <f>IF($M$18&gt;($M$3-$M$5)/-($G$3-$G$5),AC250+($M$18-($M$3-$M$5)/-($G$3-$G$5))/342,IFERROR(IF(AC250+((($M$3-$M$5)/($G$3-$G$5)*-1)-$M$18)/343&gt;($M$3-$M$5)/-($G$3-$G$5),MAX($AC$31:AC250),AC250+((($M$3-$M$5)/($G$3-$G$5)*-1))/343),MAX($AC$31:AC250)))</f>
        <v>17.293675712043104</v>
      </c>
      <c r="AD251" s="61">
        <f t="shared" ref="AD251" si="869">IF(AC251="","",AC251*$G$5+$M$5)</f>
        <v>38349.405696344824</v>
      </c>
      <c r="AE251" s="60">
        <f>IF($M$18&gt;($M$3-$M$5)/-($G$3-$G$5),"",IFERROR(IF(AE250+(($M$3-$M$5)/($G$3-$G$5)*-1)/343&gt;$AC$24,MAX($AE$31:AE250),AE250+((($M$3-$M$5)/($G$3-$G$5)*-1))/343),MAX($AE$31:AE250)))</f>
        <v>5.5505718771024783</v>
      </c>
      <c r="AF251" s="61">
        <f t="shared" ref="AF251" si="870">IF($M$18&gt;($M$3-$M$5)/-($G$3-$G$5),"",IF(AE251="","",AE251*$G$5+$M$5))</f>
        <v>-55595.424983180172</v>
      </c>
      <c r="AG251" s="61">
        <f t="shared" ref="AG251" si="871">IF($M$18&gt;($M$3-$M$5)/-($G$3-$G$5),"",IF(AE251="","",AE251*$G$3+$M$3))</f>
        <v>97247.140614487609</v>
      </c>
    </row>
    <row r="252" spans="1:33" x14ac:dyDescent="0.55000000000000004">
      <c r="A252" s="11"/>
      <c r="B252" s="11"/>
      <c r="C252" s="11"/>
      <c r="D252" s="11"/>
      <c r="E252" s="11"/>
      <c r="F252" s="11"/>
      <c r="G252" s="11"/>
      <c r="H252" s="11"/>
      <c r="I252" s="11"/>
      <c r="J252" s="21"/>
      <c r="K252" s="21"/>
      <c r="L252" s="57"/>
      <c r="M252" s="57"/>
      <c r="N252" s="63"/>
      <c r="O252" s="57"/>
      <c r="P252" s="57"/>
      <c r="Q252" s="58"/>
      <c r="R252" s="57"/>
      <c r="S252" s="57"/>
      <c r="T252" s="11"/>
      <c r="U252" s="11"/>
      <c r="V252" s="11"/>
      <c r="W252" s="11"/>
      <c r="X252" s="11"/>
      <c r="Y252" s="11"/>
      <c r="Z252" s="11"/>
      <c r="AA252" s="11"/>
      <c r="AB252" s="11"/>
      <c r="AC252" s="60">
        <f t="shared" ref="AC252" si="872">IFERROR(AC251,"")</f>
        <v>17.293675712043104</v>
      </c>
      <c r="AD252" s="61">
        <f t="shared" ref="AD252" si="873">IF(AC252="","",AC252*$G$3+$M$3)</f>
        <v>38531.621439784474</v>
      </c>
      <c r="AE252" s="60">
        <f t="shared" ref="AE252" si="874">IFERROR(AE251,"")</f>
        <v>5.5505718771024783</v>
      </c>
      <c r="AF252" s="61">
        <f t="shared" ref="AF252" si="875">IF($M$18&gt;($M$3-$M$5)/-($G$3-$G$5),"",IF(AE252="","",$G$7*$M$18+$M$7))</f>
        <v>0</v>
      </c>
      <c r="AG252" s="61">
        <f t="shared" ref="AG252" si="876">IF($M$18&gt;($M$3-$M$5)/-($G$3-$G$5),"",IF(AE252="","",$G$7*$M$18+$M$7))</f>
        <v>0</v>
      </c>
    </row>
    <row r="253" spans="1:33" x14ac:dyDescent="0.55000000000000004">
      <c r="A253" s="11"/>
      <c r="B253" s="11"/>
      <c r="C253" s="11"/>
      <c r="D253" s="11"/>
      <c r="E253" s="11"/>
      <c r="F253" s="11"/>
      <c r="G253" s="11"/>
      <c r="H253" s="11"/>
      <c r="I253" s="11"/>
      <c r="J253" s="21"/>
      <c r="K253" s="21"/>
      <c r="L253" s="57"/>
      <c r="M253" s="57"/>
      <c r="N253" s="63"/>
      <c r="O253" s="57"/>
      <c r="P253" s="57"/>
      <c r="Q253" s="58"/>
      <c r="R253" s="57"/>
      <c r="S253" s="57"/>
      <c r="T253" s="11"/>
      <c r="U253" s="11"/>
      <c r="V253" s="11"/>
      <c r="W253" s="11"/>
      <c r="X253" s="11"/>
      <c r="Y253" s="11"/>
      <c r="Z253" s="11"/>
      <c r="AA253" s="11"/>
      <c r="AB253" s="11"/>
      <c r="AC253" s="60">
        <f>IF($M$18&gt;($M$3-$M$5)/-($G$3-$G$5),AC252+($M$18-($M$3-$M$5)/-($G$3-$G$5))/342,IFERROR(IF(AC252+((($M$3-$M$5)/($G$3-$G$5)*-1)-$M$18)/343&gt;($M$3-$M$5)/-($G$3-$G$5),MAX($AC$31:AC252),AC252+((($M$3-$M$5)/($G$3-$G$5)*-1))/343),MAX($AC$31:AC252)))</f>
        <v>17.293675712043104</v>
      </c>
      <c r="AD253" s="61">
        <f t="shared" ref="AD253" si="877">IF(AC253="","",AC253*$G$5+$M$5)</f>
        <v>38349.405696344824</v>
      </c>
      <c r="AE253" s="60">
        <f>IF($M$18&gt;($M$3-$M$5)/-($G$3-$G$5),"",IFERROR(IF(AE252+(($M$3-$M$5)/($G$3-$G$5)*-1)/343&gt;$AC$24,MAX($AE$31:AE252),AE252+((($M$3-$M$5)/($G$3-$G$5)*-1))/343),MAX($AE$31:AE252)))</f>
        <v>5.6010316214397733</v>
      </c>
      <c r="AF253" s="61">
        <f t="shared" ref="AF253" si="878">IF($M$18&gt;($M$3-$M$5)/-($G$3-$G$5),"",IF(AE253="","",AE253*$G$5+$M$5))</f>
        <v>-55191.747028481812</v>
      </c>
      <c r="AG253" s="61">
        <f t="shared" ref="AG253" si="879">IF($M$18&gt;($M$3-$M$5)/-($G$3-$G$5),"",IF(AE253="","",AE253*$G$3+$M$3))</f>
        <v>96994.841892801138</v>
      </c>
    </row>
    <row r="254" spans="1:33" x14ac:dyDescent="0.55000000000000004">
      <c r="A254" s="11"/>
      <c r="B254" s="11"/>
      <c r="C254" s="11"/>
      <c r="D254" s="11"/>
      <c r="E254" s="11"/>
      <c r="F254" s="11"/>
      <c r="G254" s="11"/>
      <c r="H254" s="11"/>
      <c r="I254" s="11"/>
      <c r="J254" s="21"/>
      <c r="K254" s="21"/>
      <c r="L254" s="57"/>
      <c r="M254" s="57"/>
      <c r="N254" s="63"/>
      <c r="O254" s="57"/>
      <c r="P254" s="57"/>
      <c r="Q254" s="58"/>
      <c r="R254" s="57"/>
      <c r="S254" s="57"/>
      <c r="T254" s="11"/>
      <c r="U254" s="11"/>
      <c r="V254" s="11"/>
      <c r="W254" s="11"/>
      <c r="X254" s="11"/>
      <c r="Y254" s="11"/>
      <c r="Z254" s="11"/>
      <c r="AA254" s="11"/>
      <c r="AB254" s="11"/>
      <c r="AC254" s="60">
        <f t="shared" ref="AC254" si="880">IFERROR(AC253,"")</f>
        <v>17.293675712043104</v>
      </c>
      <c r="AD254" s="61">
        <f t="shared" ref="AD254" si="881">IF(AC254="","",AC254*$G$3+$M$3)</f>
        <v>38531.621439784474</v>
      </c>
      <c r="AE254" s="60">
        <f t="shared" ref="AE254" si="882">IFERROR(AE253,"")</f>
        <v>5.6010316214397733</v>
      </c>
      <c r="AF254" s="61">
        <f t="shared" ref="AF254" si="883">IF($M$18&gt;($M$3-$M$5)/-($G$3-$G$5),"",IF(AE254="","",$G$7*$M$18+$M$7))</f>
        <v>0</v>
      </c>
      <c r="AG254" s="61">
        <f t="shared" ref="AG254" si="884">IF($M$18&gt;($M$3-$M$5)/-($G$3-$G$5),"",IF(AE254="","",$G$7*$M$18+$M$7))</f>
        <v>0</v>
      </c>
    </row>
    <row r="255" spans="1:33" x14ac:dyDescent="0.55000000000000004">
      <c r="A255" s="11"/>
      <c r="B255" s="11"/>
      <c r="C255" s="11"/>
      <c r="D255" s="11"/>
      <c r="E255" s="11"/>
      <c r="F255" s="11"/>
      <c r="G255" s="11"/>
      <c r="H255" s="11"/>
      <c r="I255" s="11"/>
      <c r="J255" s="21"/>
      <c r="K255" s="21"/>
      <c r="L255" s="57"/>
      <c r="M255" s="57"/>
      <c r="N255" s="63"/>
      <c r="O255" s="57"/>
      <c r="P255" s="57"/>
      <c r="Q255" s="58"/>
      <c r="R255" s="57"/>
      <c r="S255" s="57"/>
      <c r="T255" s="11"/>
      <c r="U255" s="11"/>
      <c r="V255" s="11"/>
      <c r="W255" s="11"/>
      <c r="X255" s="11"/>
      <c r="Y255" s="11"/>
      <c r="Z255" s="11"/>
      <c r="AA255" s="11"/>
      <c r="AB255" s="11"/>
      <c r="AC255" s="60">
        <f>IF($M$18&gt;($M$3-$M$5)/-($G$3-$G$5),AC254+($M$18-($M$3-$M$5)/-($G$3-$G$5))/342,IFERROR(IF(AC254+((($M$3-$M$5)/($G$3-$G$5)*-1)-$M$18)/343&gt;($M$3-$M$5)/-($G$3-$G$5),MAX($AC$31:AC254),AC254+((($M$3-$M$5)/($G$3-$G$5)*-1))/343),MAX($AC$31:AC254)))</f>
        <v>17.293675712043104</v>
      </c>
      <c r="AD255" s="61">
        <f t="shared" ref="AD255" si="885">IF(AC255="","",AC255*$G$5+$M$5)</f>
        <v>38349.405696344824</v>
      </c>
      <c r="AE255" s="60">
        <f>IF($M$18&gt;($M$3-$M$5)/-($G$3-$G$5),"",IFERROR(IF(AE254+(($M$3-$M$5)/($G$3-$G$5)*-1)/343&gt;$AC$24,MAX($AE$31:AE254),AE254+((($M$3-$M$5)/($G$3-$G$5)*-1))/343),MAX($AE$31:AE254)))</f>
        <v>5.6514913657770682</v>
      </c>
      <c r="AF255" s="61">
        <f t="shared" ref="AF255" si="886">IF($M$18&gt;($M$3-$M$5)/-($G$3-$G$5),"",IF(AE255="","",AE255*$G$5+$M$5))</f>
        <v>-54788.069073783452</v>
      </c>
      <c r="AG255" s="61">
        <f t="shared" ref="AG255" si="887">IF($M$18&gt;($M$3-$M$5)/-($G$3-$G$5),"",IF(AE255="","",AE255*$G$3+$M$3))</f>
        <v>96742.543171114667</v>
      </c>
    </row>
    <row r="256" spans="1:33" x14ac:dyDescent="0.55000000000000004">
      <c r="A256" s="11"/>
      <c r="B256" s="11"/>
      <c r="C256" s="11"/>
      <c r="D256" s="11"/>
      <c r="E256" s="11"/>
      <c r="F256" s="11"/>
      <c r="G256" s="11"/>
      <c r="H256" s="11"/>
      <c r="I256" s="11"/>
      <c r="J256" s="21"/>
      <c r="K256" s="21"/>
      <c r="L256" s="57"/>
      <c r="M256" s="57"/>
      <c r="N256" s="63"/>
      <c r="O256" s="57"/>
      <c r="P256" s="57"/>
      <c r="Q256" s="58"/>
      <c r="R256" s="57"/>
      <c r="S256" s="57"/>
      <c r="T256" s="11"/>
      <c r="U256" s="11"/>
      <c r="V256" s="11"/>
      <c r="W256" s="11"/>
      <c r="X256" s="11"/>
      <c r="Y256" s="11"/>
      <c r="Z256" s="11"/>
      <c r="AA256" s="11"/>
      <c r="AB256" s="11"/>
      <c r="AC256" s="60">
        <f t="shared" ref="AC256" si="888">IFERROR(AC255,"")</f>
        <v>17.293675712043104</v>
      </c>
      <c r="AD256" s="61">
        <f t="shared" ref="AD256" si="889">IF(AC256="","",AC256*$G$3+$M$3)</f>
        <v>38531.621439784474</v>
      </c>
      <c r="AE256" s="60">
        <f t="shared" ref="AE256" si="890">IFERROR(AE255,"")</f>
        <v>5.6514913657770682</v>
      </c>
      <c r="AF256" s="61">
        <f t="shared" ref="AF256" si="891">IF($M$18&gt;($M$3-$M$5)/-($G$3-$G$5),"",IF(AE256="","",$G$7*$M$18+$M$7))</f>
        <v>0</v>
      </c>
      <c r="AG256" s="61">
        <f t="shared" ref="AG256" si="892">IF($M$18&gt;($M$3-$M$5)/-($G$3-$G$5),"",IF(AE256="","",$G$7*$M$18+$M$7))</f>
        <v>0</v>
      </c>
    </row>
    <row r="257" spans="1:33" x14ac:dyDescent="0.55000000000000004">
      <c r="A257" s="11"/>
      <c r="B257" s="11"/>
      <c r="C257" s="11"/>
      <c r="D257" s="11"/>
      <c r="E257" s="11"/>
      <c r="F257" s="11"/>
      <c r="G257" s="11"/>
      <c r="H257" s="11"/>
      <c r="I257" s="11"/>
      <c r="J257" s="21"/>
      <c r="K257" s="21"/>
      <c r="L257" s="57"/>
      <c r="M257" s="57"/>
      <c r="N257" s="63"/>
      <c r="O257" s="57"/>
      <c r="P257" s="57"/>
      <c r="Q257" s="58"/>
      <c r="R257" s="57"/>
      <c r="S257" s="57"/>
      <c r="T257" s="11"/>
      <c r="U257" s="11"/>
      <c r="V257" s="11"/>
      <c r="W257" s="11"/>
      <c r="X257" s="11"/>
      <c r="Y257" s="11"/>
      <c r="Z257" s="11"/>
      <c r="AA257" s="11"/>
      <c r="AB257" s="11"/>
      <c r="AC257" s="60">
        <f>IF($M$18&gt;($M$3-$M$5)/-($G$3-$G$5),AC256+($M$18-($M$3-$M$5)/-($G$3-$G$5))/342,IFERROR(IF(AC256+((($M$3-$M$5)/($G$3-$G$5)*-1)-$M$18)/343&gt;($M$3-$M$5)/-($G$3-$G$5),MAX($AC$31:AC256),AC256+((($M$3-$M$5)/($G$3-$G$5)*-1))/343),MAX($AC$31:AC256)))</f>
        <v>17.293675712043104</v>
      </c>
      <c r="AD257" s="61">
        <f t="shared" ref="AD257" si="893">IF(AC257="","",AC257*$G$5+$M$5)</f>
        <v>38349.405696344824</v>
      </c>
      <c r="AE257" s="60">
        <f>IF($M$18&gt;($M$3-$M$5)/-($G$3-$G$5),"",IFERROR(IF(AE256+(($M$3-$M$5)/($G$3-$G$5)*-1)/343&gt;$AC$24,MAX($AE$31:AE256),AE256+((($M$3-$M$5)/($G$3-$G$5)*-1))/343),MAX($AE$31:AE256)))</f>
        <v>5.7019511101143632</v>
      </c>
      <c r="AF257" s="61">
        <f t="shared" ref="AF257" si="894">IF($M$18&gt;($M$3-$M$5)/-($G$3-$G$5),"",IF(AE257="","",AE257*$G$5+$M$5))</f>
        <v>-54384.391119085092</v>
      </c>
      <c r="AG257" s="61">
        <f t="shared" ref="AG257" si="895">IF($M$18&gt;($M$3-$M$5)/-($G$3-$G$5),"",IF(AE257="","",AE257*$G$3+$M$3))</f>
        <v>96490.244449428181</v>
      </c>
    </row>
    <row r="258" spans="1:33" x14ac:dyDescent="0.55000000000000004">
      <c r="A258" s="11"/>
      <c r="B258" s="11"/>
      <c r="C258" s="11"/>
      <c r="D258" s="11"/>
      <c r="E258" s="11"/>
      <c r="F258" s="11"/>
      <c r="G258" s="11"/>
      <c r="H258" s="11"/>
      <c r="I258" s="11"/>
      <c r="J258" s="21"/>
      <c r="K258" s="21"/>
      <c r="L258" s="57"/>
      <c r="M258" s="57"/>
      <c r="N258" s="63"/>
      <c r="O258" s="57"/>
      <c r="P258" s="57"/>
      <c r="Q258" s="58"/>
      <c r="R258" s="57"/>
      <c r="S258" s="57"/>
      <c r="T258" s="11"/>
      <c r="U258" s="11"/>
      <c r="V258" s="11"/>
      <c r="W258" s="11"/>
      <c r="X258" s="11"/>
      <c r="Y258" s="11"/>
      <c r="Z258" s="11"/>
      <c r="AA258" s="11"/>
      <c r="AB258" s="11"/>
      <c r="AC258" s="60">
        <f t="shared" ref="AC258" si="896">IFERROR(AC257,"")</f>
        <v>17.293675712043104</v>
      </c>
      <c r="AD258" s="61">
        <f t="shared" ref="AD258" si="897">IF(AC258="","",AC258*$G$3+$M$3)</f>
        <v>38531.621439784474</v>
      </c>
      <c r="AE258" s="60">
        <f t="shared" ref="AE258" si="898">IFERROR(AE257,"")</f>
        <v>5.7019511101143632</v>
      </c>
      <c r="AF258" s="61">
        <f t="shared" ref="AF258" si="899">IF($M$18&gt;($M$3-$M$5)/-($G$3-$G$5),"",IF(AE258="","",$G$7*$M$18+$M$7))</f>
        <v>0</v>
      </c>
      <c r="AG258" s="61">
        <f t="shared" ref="AG258" si="900">IF($M$18&gt;($M$3-$M$5)/-($G$3-$G$5),"",IF(AE258="","",$G$7*$M$18+$M$7))</f>
        <v>0</v>
      </c>
    </row>
    <row r="259" spans="1:33" x14ac:dyDescent="0.55000000000000004">
      <c r="A259" s="11"/>
      <c r="B259" s="11"/>
      <c r="C259" s="11"/>
      <c r="D259" s="11"/>
      <c r="E259" s="11"/>
      <c r="F259" s="11"/>
      <c r="G259" s="11"/>
      <c r="H259" s="11"/>
      <c r="I259" s="11"/>
      <c r="J259" s="21"/>
      <c r="K259" s="21"/>
      <c r="L259" s="57"/>
      <c r="M259" s="57"/>
      <c r="N259" s="63"/>
      <c r="O259" s="57"/>
      <c r="P259" s="57"/>
      <c r="Q259" s="58"/>
      <c r="R259" s="57"/>
      <c r="S259" s="57"/>
      <c r="T259" s="11"/>
      <c r="U259" s="11"/>
      <c r="V259" s="11"/>
      <c r="W259" s="11"/>
      <c r="X259" s="11"/>
      <c r="Y259" s="11"/>
      <c r="Z259" s="11"/>
      <c r="AA259" s="11"/>
      <c r="AB259" s="11"/>
      <c r="AC259" s="60">
        <f>IF($M$18&gt;($M$3-$M$5)/-($G$3-$G$5),AC258+($M$18-($M$3-$M$5)/-($G$3-$G$5))/342,IFERROR(IF(AC258+((($M$3-$M$5)/($G$3-$G$5)*-1)-$M$18)/343&gt;($M$3-$M$5)/-($G$3-$G$5),MAX($AC$31:AC258),AC258+((($M$3-$M$5)/($G$3-$G$5)*-1))/343),MAX($AC$31:AC258)))</f>
        <v>17.293675712043104</v>
      </c>
      <c r="AD259" s="61">
        <f t="shared" ref="AD259" si="901">IF(AC259="","",AC259*$G$5+$M$5)</f>
        <v>38349.405696344824</v>
      </c>
      <c r="AE259" s="60">
        <f>IF($M$18&gt;($M$3-$M$5)/-($G$3-$G$5),"",IFERROR(IF(AE258+(($M$3-$M$5)/($G$3-$G$5)*-1)/343&gt;$AC$24,MAX($AE$31:AE258),AE258+((($M$3-$M$5)/($G$3-$G$5)*-1))/343),MAX($AE$31:AE258)))</f>
        <v>5.7524108544516581</v>
      </c>
      <c r="AF259" s="61">
        <f t="shared" ref="AF259" si="902">IF($M$18&gt;($M$3-$M$5)/-($G$3-$G$5),"",IF(AE259="","",AE259*$G$5+$M$5))</f>
        <v>-53980.713164386732</v>
      </c>
      <c r="AG259" s="61">
        <f t="shared" ref="AG259" si="903">IF($M$18&gt;($M$3-$M$5)/-($G$3-$G$5),"",IF(AE259="","",AE259*$G$3+$M$3))</f>
        <v>96237.94572774171</v>
      </c>
    </row>
    <row r="260" spans="1:33" x14ac:dyDescent="0.55000000000000004">
      <c r="A260" s="11"/>
      <c r="B260" s="11"/>
      <c r="C260" s="11"/>
      <c r="D260" s="11"/>
      <c r="E260" s="11"/>
      <c r="F260" s="11"/>
      <c r="G260" s="11"/>
      <c r="H260" s="11"/>
      <c r="I260" s="11"/>
      <c r="J260" s="21"/>
      <c r="K260" s="21"/>
      <c r="L260" s="57"/>
      <c r="M260" s="57"/>
      <c r="N260" s="63"/>
      <c r="O260" s="57"/>
      <c r="P260" s="57"/>
      <c r="Q260" s="58"/>
      <c r="R260" s="57"/>
      <c r="S260" s="57"/>
      <c r="T260" s="11"/>
      <c r="U260" s="11"/>
      <c r="V260" s="11"/>
      <c r="W260" s="11"/>
      <c r="X260" s="11"/>
      <c r="Y260" s="11"/>
      <c r="Z260" s="11"/>
      <c r="AA260" s="11"/>
      <c r="AB260" s="11"/>
      <c r="AC260" s="60">
        <f t="shared" ref="AC260" si="904">IFERROR(AC259,"")</f>
        <v>17.293675712043104</v>
      </c>
      <c r="AD260" s="61">
        <f t="shared" ref="AD260" si="905">IF(AC260="","",AC260*$G$3+$M$3)</f>
        <v>38531.621439784474</v>
      </c>
      <c r="AE260" s="60">
        <f t="shared" ref="AE260" si="906">IFERROR(AE259,"")</f>
        <v>5.7524108544516581</v>
      </c>
      <c r="AF260" s="61">
        <f t="shared" ref="AF260" si="907">IF($M$18&gt;($M$3-$M$5)/-($G$3-$G$5),"",IF(AE260="","",$G$7*$M$18+$M$7))</f>
        <v>0</v>
      </c>
      <c r="AG260" s="61">
        <f t="shared" ref="AG260" si="908">IF($M$18&gt;($M$3-$M$5)/-($G$3-$G$5),"",IF(AE260="","",$G$7*$M$18+$M$7))</f>
        <v>0</v>
      </c>
    </row>
    <row r="261" spans="1:33" x14ac:dyDescent="0.55000000000000004">
      <c r="A261" s="11"/>
      <c r="B261" s="11"/>
      <c r="C261" s="11"/>
      <c r="D261" s="11"/>
      <c r="E261" s="11"/>
      <c r="F261" s="11"/>
      <c r="G261" s="11"/>
      <c r="H261" s="11"/>
      <c r="I261" s="11"/>
      <c r="J261" s="21"/>
      <c r="K261" s="21"/>
      <c r="L261" s="57"/>
      <c r="M261" s="57"/>
      <c r="N261" s="63"/>
      <c r="O261" s="57"/>
      <c r="P261" s="57"/>
      <c r="Q261" s="58"/>
      <c r="R261" s="57"/>
      <c r="S261" s="57"/>
      <c r="T261" s="11"/>
      <c r="U261" s="11"/>
      <c r="V261" s="11"/>
      <c r="W261" s="11"/>
      <c r="X261" s="11"/>
      <c r="Y261" s="11"/>
      <c r="Z261" s="11"/>
      <c r="AA261" s="11"/>
      <c r="AB261" s="11"/>
      <c r="AC261" s="60">
        <f>IF($M$18&gt;($M$3-$M$5)/-($G$3-$G$5),AC260+($M$18-($M$3-$M$5)/-($G$3-$G$5))/342,IFERROR(IF(AC260+((($M$3-$M$5)/($G$3-$G$5)*-1)-$M$18)/343&gt;($M$3-$M$5)/-($G$3-$G$5),MAX($AC$31:AC260),AC260+((($M$3-$M$5)/($G$3-$G$5)*-1))/343),MAX($AC$31:AC260)))</f>
        <v>17.293675712043104</v>
      </c>
      <c r="AD261" s="61">
        <f t="shared" ref="AD261" si="909">IF(AC261="","",AC261*$G$5+$M$5)</f>
        <v>38349.405696344824</v>
      </c>
      <c r="AE261" s="60">
        <f>IF($M$18&gt;($M$3-$M$5)/-($G$3-$G$5),"",IFERROR(IF(AE260+(($M$3-$M$5)/($G$3-$G$5)*-1)/343&gt;$AC$24,MAX($AE$31:AE260),AE260+((($M$3-$M$5)/($G$3-$G$5)*-1))/343),MAX($AE$31:AE260)))</f>
        <v>5.8028705987889531</v>
      </c>
      <c r="AF261" s="61">
        <f t="shared" ref="AF261" si="910">IF($M$18&gt;($M$3-$M$5)/-($G$3-$G$5),"",IF(AE261="","",AE261*$G$5+$M$5))</f>
        <v>-53577.035209688373</v>
      </c>
      <c r="AG261" s="61">
        <f t="shared" ref="AG261" si="911">IF($M$18&gt;($M$3-$M$5)/-($G$3-$G$5),"",IF(AE261="","",AE261*$G$3+$M$3))</f>
        <v>95985.647006055238</v>
      </c>
    </row>
    <row r="262" spans="1:33" x14ac:dyDescent="0.55000000000000004">
      <c r="A262" s="11"/>
      <c r="B262" s="11"/>
      <c r="C262" s="11"/>
      <c r="D262" s="11"/>
      <c r="E262" s="11"/>
      <c r="F262" s="11"/>
      <c r="G262" s="11"/>
      <c r="H262" s="11"/>
      <c r="I262" s="11"/>
      <c r="J262" s="21"/>
      <c r="K262" s="21"/>
      <c r="L262" s="57"/>
      <c r="M262" s="57"/>
      <c r="N262" s="63"/>
      <c r="O262" s="57"/>
      <c r="P262" s="57"/>
      <c r="Q262" s="58"/>
      <c r="R262" s="57"/>
      <c r="S262" s="57"/>
      <c r="T262" s="11"/>
      <c r="U262" s="11"/>
      <c r="V262" s="11"/>
      <c r="W262" s="11"/>
      <c r="X262" s="11"/>
      <c r="Y262" s="11"/>
      <c r="Z262" s="11"/>
      <c r="AA262" s="11"/>
      <c r="AB262" s="11"/>
      <c r="AC262" s="60">
        <f t="shared" ref="AC262" si="912">IFERROR(AC261,"")</f>
        <v>17.293675712043104</v>
      </c>
      <c r="AD262" s="61">
        <f t="shared" ref="AD262" si="913">IF(AC262="","",AC262*$G$3+$M$3)</f>
        <v>38531.621439784474</v>
      </c>
      <c r="AE262" s="60">
        <f t="shared" ref="AE262" si="914">IFERROR(AE261,"")</f>
        <v>5.8028705987889531</v>
      </c>
      <c r="AF262" s="61">
        <f t="shared" ref="AF262" si="915">IF($M$18&gt;($M$3-$M$5)/-($G$3-$G$5),"",IF(AE262="","",$G$7*$M$18+$M$7))</f>
        <v>0</v>
      </c>
      <c r="AG262" s="61">
        <f t="shared" ref="AG262" si="916">IF($M$18&gt;($M$3-$M$5)/-($G$3-$G$5),"",IF(AE262="","",$G$7*$M$18+$M$7))</f>
        <v>0</v>
      </c>
    </row>
    <row r="263" spans="1:33" x14ac:dyDescent="0.55000000000000004">
      <c r="A263" s="11"/>
      <c r="B263" s="11"/>
      <c r="C263" s="11"/>
      <c r="D263" s="11"/>
      <c r="E263" s="11"/>
      <c r="F263" s="11"/>
      <c r="G263" s="11"/>
      <c r="H263" s="11"/>
      <c r="I263" s="11"/>
      <c r="J263" s="21"/>
      <c r="K263" s="21"/>
      <c r="L263" s="57"/>
      <c r="M263" s="57"/>
      <c r="N263" s="63"/>
      <c r="O263" s="57"/>
      <c r="P263" s="57"/>
      <c r="Q263" s="58"/>
      <c r="R263" s="57"/>
      <c r="S263" s="57"/>
      <c r="T263" s="11"/>
      <c r="U263" s="11"/>
      <c r="V263" s="11"/>
      <c r="W263" s="11"/>
      <c r="X263" s="11"/>
      <c r="Y263" s="11"/>
      <c r="Z263" s="11"/>
      <c r="AA263" s="11"/>
      <c r="AB263" s="11"/>
      <c r="AC263" s="60">
        <f>IF($M$18&gt;($M$3-$M$5)/-($G$3-$G$5),AC262+($M$18-($M$3-$M$5)/-($G$3-$G$5))/342,IFERROR(IF(AC262+((($M$3-$M$5)/($G$3-$G$5)*-1)-$M$18)/343&gt;($M$3-$M$5)/-($G$3-$G$5),MAX($AC$31:AC262),AC262+((($M$3-$M$5)/($G$3-$G$5)*-1))/343),MAX($AC$31:AC262)))</f>
        <v>17.293675712043104</v>
      </c>
      <c r="AD263" s="61">
        <f t="shared" ref="AD263" si="917">IF(AC263="","",AC263*$G$5+$M$5)</f>
        <v>38349.405696344824</v>
      </c>
      <c r="AE263" s="60">
        <f>IF($M$18&gt;($M$3-$M$5)/-($G$3-$G$5),"",IFERROR(IF(AE262+(($M$3-$M$5)/($G$3-$G$5)*-1)/343&gt;$AC$24,MAX($AE$31:AE262),AE262+((($M$3-$M$5)/($G$3-$G$5)*-1))/343),MAX($AE$31:AE262)))</f>
        <v>5.853330343126248</v>
      </c>
      <c r="AF263" s="61">
        <f t="shared" ref="AF263" si="918">IF($M$18&gt;($M$3-$M$5)/-($G$3-$G$5),"",IF(AE263="","",AE263*$G$5+$M$5))</f>
        <v>-53173.357254990013</v>
      </c>
      <c r="AG263" s="61">
        <f t="shared" ref="AG263" si="919">IF($M$18&gt;($M$3-$M$5)/-($G$3-$G$5),"",IF(AE263="","",AE263*$G$3+$M$3))</f>
        <v>95733.348284368753</v>
      </c>
    </row>
    <row r="264" spans="1:33" x14ac:dyDescent="0.55000000000000004">
      <c r="A264" s="11"/>
      <c r="B264" s="11"/>
      <c r="C264" s="11"/>
      <c r="D264" s="11"/>
      <c r="E264" s="11"/>
      <c r="F264" s="11"/>
      <c r="G264" s="11"/>
      <c r="H264" s="11"/>
      <c r="I264" s="11"/>
      <c r="J264" s="21"/>
      <c r="K264" s="21"/>
      <c r="L264" s="57"/>
      <c r="M264" s="57"/>
      <c r="N264" s="63"/>
      <c r="O264" s="57"/>
      <c r="P264" s="57"/>
      <c r="Q264" s="58"/>
      <c r="R264" s="57"/>
      <c r="S264" s="57"/>
      <c r="T264" s="11"/>
      <c r="U264" s="11"/>
      <c r="V264" s="11"/>
      <c r="W264" s="11"/>
      <c r="X264" s="11"/>
      <c r="Y264" s="11"/>
      <c r="Z264" s="11"/>
      <c r="AA264" s="11"/>
      <c r="AB264" s="11"/>
      <c r="AC264" s="60">
        <f t="shared" ref="AC264" si="920">IFERROR(AC263,"")</f>
        <v>17.293675712043104</v>
      </c>
      <c r="AD264" s="61">
        <f t="shared" ref="AD264" si="921">IF(AC264="","",AC264*$G$3+$M$3)</f>
        <v>38531.621439784474</v>
      </c>
      <c r="AE264" s="60">
        <f t="shared" ref="AE264" si="922">IFERROR(AE263,"")</f>
        <v>5.853330343126248</v>
      </c>
      <c r="AF264" s="61">
        <f t="shared" ref="AF264" si="923">IF($M$18&gt;($M$3-$M$5)/-($G$3-$G$5),"",IF(AE264="","",$G$7*$M$18+$M$7))</f>
        <v>0</v>
      </c>
      <c r="AG264" s="61">
        <f t="shared" ref="AG264" si="924">IF($M$18&gt;($M$3-$M$5)/-($G$3-$G$5),"",IF(AE264="","",$G$7*$M$18+$M$7))</f>
        <v>0</v>
      </c>
    </row>
    <row r="265" spans="1:33" x14ac:dyDescent="0.55000000000000004">
      <c r="A265" s="11"/>
      <c r="B265" s="11"/>
      <c r="C265" s="11"/>
      <c r="D265" s="11"/>
      <c r="E265" s="11"/>
      <c r="F265" s="11"/>
      <c r="G265" s="11"/>
      <c r="H265" s="11"/>
      <c r="I265" s="11"/>
      <c r="J265" s="21"/>
      <c r="K265" s="21"/>
      <c r="L265" s="57"/>
      <c r="M265" s="57"/>
      <c r="N265" s="63"/>
      <c r="O265" s="57"/>
      <c r="P265" s="57"/>
      <c r="Q265" s="58"/>
      <c r="R265" s="57"/>
      <c r="S265" s="57"/>
      <c r="T265" s="11"/>
      <c r="U265" s="11"/>
      <c r="V265" s="11"/>
      <c r="W265" s="11"/>
      <c r="X265" s="11"/>
      <c r="Y265" s="11"/>
      <c r="Z265" s="11"/>
      <c r="AA265" s="11"/>
      <c r="AB265" s="11"/>
      <c r="AC265" s="60">
        <f>IF($M$18&gt;($M$3-$M$5)/-($G$3-$G$5),AC264+($M$18-($M$3-$M$5)/-($G$3-$G$5))/342,IFERROR(IF(AC264+((($M$3-$M$5)/($G$3-$G$5)*-1)-$M$18)/343&gt;($M$3-$M$5)/-($G$3-$G$5),MAX($AC$31:AC264),AC264+((($M$3-$M$5)/($G$3-$G$5)*-1))/343),MAX($AC$31:AC264)))</f>
        <v>17.293675712043104</v>
      </c>
      <c r="AD265" s="61">
        <f t="shared" ref="AD265" si="925">IF(AC265="","",AC265*$G$5+$M$5)</f>
        <v>38349.405696344824</v>
      </c>
      <c r="AE265" s="60">
        <f>IF($M$18&gt;($M$3-$M$5)/-($G$3-$G$5),"",IFERROR(IF(AE264+(($M$3-$M$5)/($G$3-$G$5)*-1)/343&gt;$AC$24,MAX($AE$31:AE264),AE264+((($M$3-$M$5)/($G$3-$G$5)*-1))/343),MAX($AE$31:AE264)))</f>
        <v>5.9037900874635429</v>
      </c>
      <c r="AF265" s="61">
        <f t="shared" ref="AF265" si="926">IF($M$18&gt;($M$3-$M$5)/-($G$3-$G$5),"",IF(AE265="","",AE265*$G$5+$M$5))</f>
        <v>-52769.679300291653</v>
      </c>
      <c r="AG265" s="61">
        <f t="shared" ref="AG265" si="927">IF($M$18&gt;($M$3-$M$5)/-($G$3-$G$5),"",IF(AE265="","",AE265*$G$3+$M$3))</f>
        <v>95481.049562682281</v>
      </c>
    </row>
    <row r="266" spans="1:33" x14ac:dyDescent="0.55000000000000004">
      <c r="A266" s="11"/>
      <c r="B266" s="11"/>
      <c r="C266" s="11"/>
      <c r="D266" s="11"/>
      <c r="E266" s="11"/>
      <c r="F266" s="11"/>
      <c r="G266" s="11"/>
      <c r="H266" s="11"/>
      <c r="I266" s="11"/>
      <c r="J266" s="21"/>
      <c r="K266" s="21"/>
      <c r="L266" s="57"/>
      <c r="M266" s="57"/>
      <c r="N266" s="63"/>
      <c r="O266" s="57"/>
      <c r="P266" s="57"/>
      <c r="Q266" s="58"/>
      <c r="R266" s="57"/>
      <c r="S266" s="57"/>
      <c r="T266" s="11"/>
      <c r="U266" s="11"/>
      <c r="V266" s="11"/>
      <c r="W266" s="11"/>
      <c r="X266" s="11"/>
      <c r="Y266" s="11"/>
      <c r="Z266" s="11"/>
      <c r="AA266" s="11"/>
      <c r="AB266" s="11"/>
      <c r="AC266" s="60">
        <f t="shared" ref="AC266" si="928">IFERROR(AC265,"")</f>
        <v>17.293675712043104</v>
      </c>
      <c r="AD266" s="61">
        <f t="shared" ref="AD266" si="929">IF(AC266="","",AC266*$G$3+$M$3)</f>
        <v>38531.621439784474</v>
      </c>
      <c r="AE266" s="60">
        <f t="shared" ref="AE266" si="930">IFERROR(AE265,"")</f>
        <v>5.9037900874635429</v>
      </c>
      <c r="AF266" s="61">
        <f t="shared" ref="AF266" si="931">IF($M$18&gt;($M$3-$M$5)/-($G$3-$G$5),"",IF(AE266="","",$G$7*$M$18+$M$7))</f>
        <v>0</v>
      </c>
      <c r="AG266" s="61">
        <f t="shared" ref="AG266" si="932">IF($M$18&gt;($M$3-$M$5)/-($G$3-$G$5),"",IF(AE266="","",$G$7*$M$18+$M$7))</f>
        <v>0</v>
      </c>
    </row>
    <row r="267" spans="1:33" x14ac:dyDescent="0.55000000000000004">
      <c r="A267" s="11"/>
      <c r="B267" s="11"/>
      <c r="C267" s="11"/>
      <c r="D267" s="11"/>
      <c r="E267" s="11"/>
      <c r="F267" s="11"/>
      <c r="G267" s="11"/>
      <c r="H267" s="11"/>
      <c r="I267" s="11"/>
      <c r="J267" s="21"/>
      <c r="K267" s="21"/>
      <c r="L267" s="57"/>
      <c r="M267" s="57"/>
      <c r="N267" s="63"/>
      <c r="O267" s="57"/>
      <c r="P267" s="57"/>
      <c r="Q267" s="58"/>
      <c r="R267" s="57"/>
      <c r="S267" s="57"/>
      <c r="T267" s="11"/>
      <c r="U267" s="11"/>
      <c r="V267" s="11"/>
      <c r="W267" s="11"/>
      <c r="X267" s="11"/>
      <c r="Y267" s="11"/>
      <c r="Z267" s="11"/>
      <c r="AA267" s="11"/>
      <c r="AB267" s="11"/>
      <c r="AC267" s="60">
        <f>IF($M$18&gt;($M$3-$M$5)/-($G$3-$G$5),AC266+($M$18-($M$3-$M$5)/-($G$3-$G$5))/342,IFERROR(IF(AC266+((($M$3-$M$5)/($G$3-$G$5)*-1)-$M$18)/343&gt;($M$3-$M$5)/-($G$3-$G$5),MAX($AC$31:AC266),AC266+((($M$3-$M$5)/($G$3-$G$5)*-1))/343),MAX($AC$31:AC266)))</f>
        <v>17.293675712043104</v>
      </c>
      <c r="AD267" s="61">
        <f t="shared" ref="AD267" si="933">IF(AC267="","",AC267*$G$5+$M$5)</f>
        <v>38349.405696344824</v>
      </c>
      <c r="AE267" s="60">
        <f>IF($M$18&gt;($M$3-$M$5)/-($G$3-$G$5),"",IFERROR(IF(AE266+(($M$3-$M$5)/($G$3-$G$5)*-1)/343&gt;$AC$24,MAX($AE$31:AE266),AE266+((($M$3-$M$5)/($G$3-$G$5)*-1))/343),MAX($AE$31:AE266)))</f>
        <v>5.9542498318008379</v>
      </c>
      <c r="AF267" s="61">
        <f t="shared" ref="AF267" si="934">IF($M$18&gt;($M$3-$M$5)/-($G$3-$G$5),"",IF(AE267="","",AE267*$G$5+$M$5))</f>
        <v>-52366.0013455933</v>
      </c>
      <c r="AG267" s="61">
        <f t="shared" ref="AG267" si="935">IF($M$18&gt;($M$3-$M$5)/-($G$3-$G$5),"",IF(AE267="","",AE267*$G$3+$M$3))</f>
        <v>95228.75084099581</v>
      </c>
    </row>
    <row r="268" spans="1:33" x14ac:dyDescent="0.55000000000000004">
      <c r="A268" s="11"/>
      <c r="B268" s="11"/>
      <c r="C268" s="11"/>
      <c r="D268" s="11"/>
      <c r="E268" s="11"/>
      <c r="F268" s="11"/>
      <c r="G268" s="11"/>
      <c r="H268" s="11"/>
      <c r="I268" s="11"/>
      <c r="J268" s="21"/>
      <c r="K268" s="21"/>
      <c r="L268" s="57"/>
      <c r="M268" s="57"/>
      <c r="N268" s="63"/>
      <c r="O268" s="57"/>
      <c r="P268" s="57"/>
      <c r="Q268" s="58"/>
      <c r="R268" s="57"/>
      <c r="S268" s="57"/>
      <c r="T268" s="11"/>
      <c r="U268" s="11"/>
      <c r="V268" s="11"/>
      <c r="W268" s="11"/>
      <c r="X268" s="11"/>
      <c r="Y268" s="11"/>
      <c r="Z268" s="11"/>
      <c r="AA268" s="11"/>
      <c r="AB268" s="11"/>
      <c r="AC268" s="60">
        <f t="shared" ref="AC268" si="936">IFERROR(AC267,"")</f>
        <v>17.293675712043104</v>
      </c>
      <c r="AD268" s="61">
        <f t="shared" ref="AD268" si="937">IF(AC268="","",AC268*$G$3+$M$3)</f>
        <v>38531.621439784474</v>
      </c>
      <c r="AE268" s="60">
        <f t="shared" ref="AE268" si="938">IFERROR(AE267,"")</f>
        <v>5.9542498318008379</v>
      </c>
      <c r="AF268" s="61">
        <f t="shared" ref="AF268" si="939">IF($M$18&gt;($M$3-$M$5)/-($G$3-$G$5),"",IF(AE268="","",$G$7*$M$18+$M$7))</f>
        <v>0</v>
      </c>
      <c r="AG268" s="61">
        <f t="shared" ref="AG268" si="940">IF($M$18&gt;($M$3-$M$5)/-($G$3-$G$5),"",IF(AE268="","",$G$7*$M$18+$M$7))</f>
        <v>0</v>
      </c>
    </row>
    <row r="269" spans="1:33" x14ac:dyDescent="0.55000000000000004">
      <c r="A269" s="11"/>
      <c r="B269" s="11"/>
      <c r="C269" s="11"/>
      <c r="D269" s="11"/>
      <c r="E269" s="11"/>
      <c r="F269" s="11"/>
      <c r="G269" s="11"/>
      <c r="H269" s="11"/>
      <c r="I269" s="11"/>
      <c r="J269" s="21"/>
      <c r="K269" s="21"/>
      <c r="L269" s="57"/>
      <c r="M269" s="57"/>
      <c r="N269" s="63"/>
      <c r="O269" s="57"/>
      <c r="P269" s="57"/>
      <c r="Q269" s="58"/>
      <c r="R269" s="57"/>
      <c r="S269" s="57"/>
      <c r="T269" s="11"/>
      <c r="U269" s="11"/>
      <c r="V269" s="11"/>
      <c r="W269" s="11"/>
      <c r="X269" s="11"/>
      <c r="Y269" s="11"/>
      <c r="Z269" s="11"/>
      <c r="AA269" s="11"/>
      <c r="AB269" s="11"/>
      <c r="AC269" s="60">
        <f>IF($M$18&gt;($M$3-$M$5)/-($G$3-$G$5),AC268+($M$18-($M$3-$M$5)/-($G$3-$G$5))/342,IFERROR(IF(AC268+((($M$3-$M$5)/($G$3-$G$5)*-1)-$M$18)/343&gt;($M$3-$M$5)/-($G$3-$G$5),MAX($AC$31:AC268),AC268+((($M$3-$M$5)/($G$3-$G$5)*-1))/343),MAX($AC$31:AC268)))</f>
        <v>17.293675712043104</v>
      </c>
      <c r="AD269" s="61">
        <f t="shared" ref="AD269" si="941">IF(AC269="","",AC269*$G$5+$M$5)</f>
        <v>38349.405696344824</v>
      </c>
      <c r="AE269" s="60">
        <f>IF($M$18&gt;($M$3-$M$5)/-($G$3-$G$5),"",IFERROR(IF(AE268+(($M$3-$M$5)/($G$3-$G$5)*-1)/343&gt;$AC$24,MAX($AE$31:AE268),AE268+((($M$3-$M$5)/($G$3-$G$5)*-1))/343),MAX($AE$31:AE268)))</f>
        <v>6.0047095761381328</v>
      </c>
      <c r="AF269" s="61">
        <f t="shared" ref="AF269" si="942">IF($M$18&gt;($M$3-$M$5)/-($G$3-$G$5),"",IF(AE269="","",AE269*$G$5+$M$5))</f>
        <v>-51962.323390894941</v>
      </c>
      <c r="AG269" s="61">
        <f t="shared" ref="AG269" si="943">IF($M$18&gt;($M$3-$M$5)/-($G$3-$G$5),"",IF(AE269="","",AE269*$G$3+$M$3))</f>
        <v>94976.452119309339</v>
      </c>
    </row>
    <row r="270" spans="1:33" x14ac:dyDescent="0.55000000000000004">
      <c r="A270" s="11"/>
      <c r="B270" s="11"/>
      <c r="C270" s="11"/>
      <c r="D270" s="11"/>
      <c r="E270" s="11"/>
      <c r="F270" s="11"/>
      <c r="G270" s="11"/>
      <c r="H270" s="11"/>
      <c r="I270" s="11"/>
      <c r="J270" s="21"/>
      <c r="K270" s="21"/>
      <c r="L270" s="57"/>
      <c r="M270" s="57"/>
      <c r="N270" s="63"/>
      <c r="O270" s="57"/>
      <c r="P270" s="57"/>
      <c r="Q270" s="58"/>
      <c r="R270" s="57"/>
      <c r="S270" s="57"/>
      <c r="T270" s="11"/>
      <c r="U270" s="11"/>
      <c r="V270" s="11"/>
      <c r="W270" s="11"/>
      <c r="X270" s="11"/>
      <c r="Y270" s="11"/>
      <c r="Z270" s="11"/>
      <c r="AA270" s="11"/>
      <c r="AB270" s="11"/>
      <c r="AC270" s="60">
        <f t="shared" ref="AC270" si="944">IFERROR(AC269,"")</f>
        <v>17.293675712043104</v>
      </c>
      <c r="AD270" s="61">
        <f t="shared" ref="AD270" si="945">IF(AC270="","",AC270*$G$3+$M$3)</f>
        <v>38531.621439784474</v>
      </c>
      <c r="AE270" s="60">
        <f t="shared" ref="AE270" si="946">IFERROR(AE269,"")</f>
        <v>6.0047095761381328</v>
      </c>
      <c r="AF270" s="61">
        <f t="shared" ref="AF270" si="947">IF($M$18&gt;($M$3-$M$5)/-($G$3-$G$5),"",IF(AE270="","",$G$7*$M$18+$M$7))</f>
        <v>0</v>
      </c>
      <c r="AG270" s="61">
        <f t="shared" ref="AG270" si="948">IF($M$18&gt;($M$3-$M$5)/-($G$3-$G$5),"",IF(AE270="","",$G$7*$M$18+$M$7))</f>
        <v>0</v>
      </c>
    </row>
    <row r="271" spans="1:33" x14ac:dyDescent="0.55000000000000004">
      <c r="A271" s="11"/>
      <c r="B271" s="11"/>
      <c r="C271" s="11"/>
      <c r="D271" s="11"/>
      <c r="E271" s="11"/>
      <c r="F271" s="11"/>
      <c r="G271" s="11"/>
      <c r="H271" s="11"/>
      <c r="I271" s="11"/>
      <c r="J271" s="21"/>
      <c r="K271" s="21"/>
      <c r="L271" s="57"/>
      <c r="M271" s="57"/>
      <c r="N271" s="63"/>
      <c r="O271" s="57"/>
      <c r="P271" s="57"/>
      <c r="Q271" s="58"/>
      <c r="R271" s="57"/>
      <c r="S271" s="57"/>
      <c r="T271" s="11"/>
      <c r="U271" s="11"/>
      <c r="V271" s="11"/>
      <c r="W271" s="11"/>
      <c r="X271" s="11"/>
      <c r="Y271" s="11"/>
      <c r="Z271" s="11"/>
      <c r="AA271" s="11"/>
      <c r="AB271" s="11"/>
      <c r="AC271" s="60">
        <f>IF($M$18&gt;($M$3-$M$5)/-($G$3-$G$5),AC270+($M$18-($M$3-$M$5)/-($G$3-$G$5))/342,IFERROR(IF(AC270+((($M$3-$M$5)/($G$3-$G$5)*-1)-$M$18)/343&gt;($M$3-$M$5)/-($G$3-$G$5),MAX($AC$31:AC270),AC270+((($M$3-$M$5)/($G$3-$G$5)*-1))/343),MAX($AC$31:AC270)))</f>
        <v>17.293675712043104</v>
      </c>
      <c r="AD271" s="61">
        <f t="shared" ref="AD271" si="949">IF(AC271="","",AC271*$G$5+$M$5)</f>
        <v>38349.405696344824</v>
      </c>
      <c r="AE271" s="60">
        <f>IF($M$18&gt;($M$3-$M$5)/-($G$3-$G$5),"",IFERROR(IF(AE270+(($M$3-$M$5)/($G$3-$G$5)*-1)/343&gt;$AC$24,MAX($AE$31:AE270),AE270+((($M$3-$M$5)/($G$3-$G$5)*-1))/343),MAX($AE$31:AE270)))</f>
        <v>6.0551693204754278</v>
      </c>
      <c r="AF271" s="61">
        <f t="shared" ref="AF271" si="950">IF($M$18&gt;($M$3-$M$5)/-($G$3-$G$5),"",IF(AE271="","",AE271*$G$5+$M$5))</f>
        <v>-51558.645436196581</v>
      </c>
      <c r="AG271" s="61">
        <f t="shared" ref="AG271" si="951">IF($M$18&gt;($M$3-$M$5)/-($G$3-$G$5),"",IF(AE271="","",AE271*$G$3+$M$3))</f>
        <v>94724.153397622867</v>
      </c>
    </row>
    <row r="272" spans="1:33" x14ac:dyDescent="0.55000000000000004">
      <c r="A272" s="11"/>
      <c r="B272" s="11"/>
      <c r="C272" s="11"/>
      <c r="D272" s="11"/>
      <c r="E272" s="11"/>
      <c r="F272" s="11"/>
      <c r="G272" s="11"/>
      <c r="H272" s="11"/>
      <c r="I272" s="11"/>
      <c r="J272" s="21"/>
      <c r="K272" s="21"/>
      <c r="L272" s="57"/>
      <c r="M272" s="57"/>
      <c r="N272" s="63"/>
      <c r="O272" s="57"/>
      <c r="P272" s="57"/>
      <c r="Q272" s="58"/>
      <c r="R272" s="57"/>
      <c r="S272" s="57"/>
      <c r="T272" s="11"/>
      <c r="U272" s="11"/>
      <c r="V272" s="11"/>
      <c r="W272" s="11"/>
      <c r="X272" s="11"/>
      <c r="Y272" s="11"/>
      <c r="Z272" s="11"/>
      <c r="AA272" s="11"/>
      <c r="AB272" s="11"/>
      <c r="AC272" s="60">
        <f t="shared" ref="AC272" si="952">IFERROR(AC271,"")</f>
        <v>17.293675712043104</v>
      </c>
      <c r="AD272" s="61">
        <f t="shared" ref="AD272" si="953">IF(AC272="","",AC272*$G$3+$M$3)</f>
        <v>38531.621439784474</v>
      </c>
      <c r="AE272" s="60">
        <f t="shared" ref="AE272" si="954">IFERROR(AE271,"")</f>
        <v>6.0551693204754278</v>
      </c>
      <c r="AF272" s="61">
        <f t="shared" ref="AF272" si="955">IF($M$18&gt;($M$3-$M$5)/-($G$3-$G$5),"",IF(AE272="","",$G$7*$M$18+$M$7))</f>
        <v>0</v>
      </c>
      <c r="AG272" s="61">
        <f t="shared" ref="AG272" si="956">IF($M$18&gt;($M$3-$M$5)/-($G$3-$G$5),"",IF(AE272="","",$G$7*$M$18+$M$7))</f>
        <v>0</v>
      </c>
    </row>
    <row r="273" spans="1:33" x14ac:dyDescent="0.55000000000000004">
      <c r="A273" s="11"/>
      <c r="B273" s="11"/>
      <c r="C273" s="11"/>
      <c r="D273" s="11"/>
      <c r="E273" s="11"/>
      <c r="F273" s="11"/>
      <c r="G273" s="11"/>
      <c r="H273" s="11"/>
      <c r="I273" s="11"/>
      <c r="J273" s="21"/>
      <c r="K273" s="21"/>
      <c r="L273" s="57"/>
      <c r="M273" s="57"/>
      <c r="N273" s="63"/>
      <c r="O273" s="57"/>
      <c r="P273" s="57"/>
      <c r="Q273" s="58"/>
      <c r="R273" s="57"/>
      <c r="S273" s="57"/>
      <c r="T273" s="11"/>
      <c r="U273" s="11"/>
      <c r="V273" s="11"/>
      <c r="W273" s="11"/>
      <c r="X273" s="11"/>
      <c r="Y273" s="11"/>
      <c r="Z273" s="11"/>
      <c r="AA273" s="11"/>
      <c r="AB273" s="11"/>
      <c r="AC273" s="60">
        <f>IF($M$18&gt;($M$3-$M$5)/-($G$3-$G$5),AC272+($M$18-($M$3-$M$5)/-($G$3-$G$5))/342,IFERROR(IF(AC272+((($M$3-$M$5)/($G$3-$G$5)*-1)-$M$18)/343&gt;($M$3-$M$5)/-($G$3-$G$5),MAX($AC$31:AC272),AC272+((($M$3-$M$5)/($G$3-$G$5)*-1))/343),MAX($AC$31:AC272)))</f>
        <v>17.293675712043104</v>
      </c>
      <c r="AD273" s="61">
        <f t="shared" ref="AD273" si="957">IF(AC273="","",AC273*$G$5+$M$5)</f>
        <v>38349.405696344824</v>
      </c>
      <c r="AE273" s="60">
        <f>IF($M$18&gt;($M$3-$M$5)/-($G$3-$G$5),"",IFERROR(IF(AE272+(($M$3-$M$5)/($G$3-$G$5)*-1)/343&gt;$AC$24,MAX($AE$31:AE272),AE272+((($M$3-$M$5)/($G$3-$G$5)*-1))/343),MAX($AE$31:AE272)))</f>
        <v>6.1056290648127227</v>
      </c>
      <c r="AF273" s="61">
        <f t="shared" ref="AF273" si="958">IF($M$18&gt;($M$3-$M$5)/-($G$3-$G$5),"",IF(AE273="","",AE273*$G$5+$M$5))</f>
        <v>-51154.967481498221</v>
      </c>
      <c r="AG273" s="61">
        <f t="shared" ref="AG273" si="959">IF($M$18&gt;($M$3-$M$5)/-($G$3-$G$5),"",IF(AE273="","",AE273*$G$3+$M$3))</f>
        <v>94471.854675936382</v>
      </c>
    </row>
    <row r="274" spans="1:33" x14ac:dyDescent="0.55000000000000004">
      <c r="A274" s="11"/>
      <c r="B274" s="11"/>
      <c r="C274" s="11"/>
      <c r="D274" s="11"/>
      <c r="E274" s="11"/>
      <c r="F274" s="11"/>
      <c r="G274" s="11"/>
      <c r="H274" s="11"/>
      <c r="I274" s="11"/>
      <c r="J274" s="21"/>
      <c r="K274" s="21"/>
      <c r="L274" s="57"/>
      <c r="M274" s="57"/>
      <c r="N274" s="63"/>
      <c r="O274" s="57"/>
      <c r="P274" s="57"/>
      <c r="Q274" s="58"/>
      <c r="R274" s="57"/>
      <c r="S274" s="57"/>
      <c r="T274" s="11"/>
      <c r="U274" s="11"/>
      <c r="V274" s="11"/>
      <c r="W274" s="11"/>
      <c r="X274" s="11"/>
      <c r="Y274" s="11"/>
      <c r="Z274" s="11"/>
      <c r="AA274" s="11"/>
      <c r="AB274" s="11"/>
      <c r="AC274" s="60">
        <f t="shared" ref="AC274" si="960">IFERROR(AC273,"")</f>
        <v>17.293675712043104</v>
      </c>
      <c r="AD274" s="61">
        <f t="shared" ref="AD274" si="961">IF(AC274="","",AC274*$G$3+$M$3)</f>
        <v>38531.621439784474</v>
      </c>
      <c r="AE274" s="60">
        <f t="shared" ref="AE274" si="962">IFERROR(AE273,"")</f>
        <v>6.1056290648127227</v>
      </c>
      <c r="AF274" s="61">
        <f t="shared" ref="AF274" si="963">IF($M$18&gt;($M$3-$M$5)/-($G$3-$G$5),"",IF(AE274="","",$G$7*$M$18+$M$7))</f>
        <v>0</v>
      </c>
      <c r="AG274" s="61">
        <f t="shared" ref="AG274" si="964">IF($M$18&gt;($M$3-$M$5)/-($G$3-$G$5),"",IF(AE274="","",$G$7*$M$18+$M$7))</f>
        <v>0</v>
      </c>
    </row>
    <row r="275" spans="1:33" x14ac:dyDescent="0.55000000000000004">
      <c r="A275" s="11"/>
      <c r="B275" s="11"/>
      <c r="C275" s="11"/>
      <c r="D275" s="11"/>
      <c r="E275" s="11"/>
      <c r="F275" s="11"/>
      <c r="G275" s="11"/>
      <c r="H275" s="11"/>
      <c r="I275" s="11"/>
      <c r="J275" s="21"/>
      <c r="K275" s="21"/>
      <c r="L275" s="57"/>
      <c r="M275" s="57"/>
      <c r="N275" s="63"/>
      <c r="O275" s="57"/>
      <c r="P275" s="57"/>
      <c r="Q275" s="58"/>
      <c r="R275" s="57"/>
      <c r="S275" s="57"/>
      <c r="T275" s="11"/>
      <c r="U275" s="11"/>
      <c r="V275" s="11"/>
      <c r="W275" s="11"/>
      <c r="X275" s="11"/>
      <c r="Y275" s="11"/>
      <c r="Z275" s="11"/>
      <c r="AA275" s="11"/>
      <c r="AB275" s="11"/>
      <c r="AC275" s="60">
        <f>IF($M$18&gt;($M$3-$M$5)/-($G$3-$G$5),AC274+($M$18-($M$3-$M$5)/-($G$3-$G$5))/342,IFERROR(IF(AC274+((($M$3-$M$5)/($G$3-$G$5)*-1)-$M$18)/343&gt;($M$3-$M$5)/-($G$3-$G$5),MAX($AC$31:AC274),AC274+((($M$3-$M$5)/($G$3-$G$5)*-1))/343),MAX($AC$31:AC274)))</f>
        <v>17.293675712043104</v>
      </c>
      <c r="AD275" s="61">
        <f t="shared" ref="AD275" si="965">IF(AC275="","",AC275*$G$5+$M$5)</f>
        <v>38349.405696344824</v>
      </c>
      <c r="AE275" s="60">
        <f>IF($M$18&gt;($M$3-$M$5)/-($G$3-$G$5),"",IFERROR(IF(AE274+(($M$3-$M$5)/($G$3-$G$5)*-1)/343&gt;$AC$24,MAX($AE$31:AE274),AE274+((($M$3-$M$5)/($G$3-$G$5)*-1))/343),MAX($AE$31:AE274)))</f>
        <v>6.1560888091500177</v>
      </c>
      <c r="AF275" s="61">
        <f t="shared" ref="AF275" si="966">IF($M$18&gt;($M$3-$M$5)/-($G$3-$G$5),"",IF(AE275="","",AE275*$G$5+$M$5))</f>
        <v>-50751.289526799861</v>
      </c>
      <c r="AG275" s="61">
        <f t="shared" ref="AG275" si="967">IF($M$18&gt;($M$3-$M$5)/-($G$3-$G$5),"",IF(AE275="","",AE275*$G$3+$M$3))</f>
        <v>94219.55595424991</v>
      </c>
    </row>
    <row r="276" spans="1:33" x14ac:dyDescent="0.55000000000000004">
      <c r="A276" s="11"/>
      <c r="B276" s="11"/>
      <c r="C276" s="11"/>
      <c r="D276" s="11"/>
      <c r="E276" s="11"/>
      <c r="F276" s="11"/>
      <c r="G276" s="11"/>
      <c r="H276" s="11"/>
      <c r="I276" s="11"/>
      <c r="J276" s="21"/>
      <c r="K276" s="21"/>
      <c r="L276" s="57"/>
      <c r="M276" s="57"/>
      <c r="N276" s="63"/>
      <c r="O276" s="57"/>
      <c r="P276" s="57"/>
      <c r="Q276" s="58"/>
      <c r="R276" s="57"/>
      <c r="S276" s="57"/>
      <c r="T276" s="11"/>
      <c r="U276" s="11"/>
      <c r="V276" s="11"/>
      <c r="W276" s="11"/>
      <c r="X276" s="11"/>
      <c r="Y276" s="11"/>
      <c r="Z276" s="11"/>
      <c r="AA276" s="11"/>
      <c r="AB276" s="11"/>
      <c r="AC276" s="60">
        <f t="shared" ref="AC276" si="968">IFERROR(AC275,"")</f>
        <v>17.293675712043104</v>
      </c>
      <c r="AD276" s="61">
        <f t="shared" ref="AD276" si="969">IF(AC276="","",AC276*$G$3+$M$3)</f>
        <v>38531.621439784474</v>
      </c>
      <c r="AE276" s="60">
        <f t="shared" ref="AE276" si="970">IFERROR(AE275,"")</f>
        <v>6.1560888091500177</v>
      </c>
      <c r="AF276" s="61">
        <f t="shared" ref="AF276" si="971">IF($M$18&gt;($M$3-$M$5)/-($G$3-$G$5),"",IF(AE276="","",$G$7*$M$18+$M$7))</f>
        <v>0</v>
      </c>
      <c r="AG276" s="61">
        <f t="shared" ref="AG276" si="972">IF($M$18&gt;($M$3-$M$5)/-($G$3-$G$5),"",IF(AE276="","",$G$7*$M$18+$M$7))</f>
        <v>0</v>
      </c>
    </row>
    <row r="277" spans="1:33" x14ac:dyDescent="0.55000000000000004">
      <c r="A277" s="11"/>
      <c r="B277" s="11"/>
      <c r="C277" s="11"/>
      <c r="D277" s="11"/>
      <c r="E277" s="11"/>
      <c r="F277" s="11"/>
      <c r="G277" s="11"/>
      <c r="H277" s="11"/>
      <c r="I277" s="11"/>
      <c r="J277" s="21"/>
      <c r="K277" s="21"/>
      <c r="L277" s="57"/>
      <c r="M277" s="57"/>
      <c r="N277" s="63"/>
      <c r="O277" s="57"/>
      <c r="P277" s="57"/>
      <c r="Q277" s="58"/>
      <c r="R277" s="57"/>
      <c r="S277" s="57"/>
      <c r="T277" s="11"/>
      <c r="U277" s="11"/>
      <c r="V277" s="11"/>
      <c r="W277" s="11"/>
      <c r="X277" s="11"/>
      <c r="Y277" s="11"/>
      <c r="Z277" s="11"/>
      <c r="AA277" s="11"/>
      <c r="AB277" s="11"/>
      <c r="AC277" s="60">
        <f>IF($M$18&gt;($M$3-$M$5)/-($G$3-$G$5),AC276+($M$18-($M$3-$M$5)/-($G$3-$G$5))/342,IFERROR(IF(AC276+((($M$3-$M$5)/($G$3-$G$5)*-1)-$M$18)/343&gt;($M$3-$M$5)/-($G$3-$G$5),MAX($AC$31:AC276),AC276+((($M$3-$M$5)/($G$3-$G$5)*-1))/343),MAX($AC$31:AC276)))</f>
        <v>17.293675712043104</v>
      </c>
      <c r="AD277" s="61">
        <f t="shared" ref="AD277" si="973">IF(AC277="","",AC277*$G$5+$M$5)</f>
        <v>38349.405696344824</v>
      </c>
      <c r="AE277" s="60">
        <f>IF($M$18&gt;($M$3-$M$5)/-($G$3-$G$5),"",IFERROR(IF(AE276+(($M$3-$M$5)/($G$3-$G$5)*-1)/343&gt;$AC$24,MAX($AE$31:AE276),AE276+((($M$3-$M$5)/($G$3-$G$5)*-1))/343),MAX($AE$31:AE276)))</f>
        <v>6.2065485534873126</v>
      </c>
      <c r="AF277" s="61">
        <f t="shared" ref="AF277" si="974">IF($M$18&gt;($M$3-$M$5)/-($G$3-$G$5),"",IF(AE277="","",AE277*$G$5+$M$5))</f>
        <v>-50347.611572101501</v>
      </c>
      <c r="AG277" s="61">
        <f t="shared" ref="AG277" si="975">IF($M$18&gt;($M$3-$M$5)/-($G$3-$G$5),"",IF(AE277="","",AE277*$G$3+$M$3))</f>
        <v>93967.257232563439</v>
      </c>
    </row>
    <row r="278" spans="1:33" x14ac:dyDescent="0.55000000000000004">
      <c r="A278" s="11"/>
      <c r="B278" s="11"/>
      <c r="C278" s="11"/>
      <c r="D278" s="11"/>
      <c r="E278" s="11"/>
      <c r="F278" s="11"/>
      <c r="G278" s="11"/>
      <c r="H278" s="11"/>
      <c r="I278" s="11"/>
      <c r="J278" s="21"/>
      <c r="K278" s="21"/>
      <c r="L278" s="57"/>
      <c r="M278" s="57"/>
      <c r="N278" s="63"/>
      <c r="O278" s="57"/>
      <c r="P278" s="57"/>
      <c r="Q278" s="58"/>
      <c r="R278" s="57"/>
      <c r="S278" s="57"/>
      <c r="T278" s="11"/>
      <c r="U278" s="11"/>
      <c r="V278" s="11"/>
      <c r="W278" s="11"/>
      <c r="X278" s="11"/>
      <c r="Y278" s="11"/>
      <c r="Z278" s="11"/>
      <c r="AA278" s="11"/>
      <c r="AB278" s="11"/>
      <c r="AC278" s="60">
        <f t="shared" ref="AC278" si="976">IFERROR(AC277,"")</f>
        <v>17.293675712043104</v>
      </c>
      <c r="AD278" s="61">
        <f t="shared" ref="AD278" si="977">IF(AC278="","",AC278*$G$3+$M$3)</f>
        <v>38531.621439784474</v>
      </c>
      <c r="AE278" s="60">
        <f t="shared" ref="AE278" si="978">IFERROR(AE277,"")</f>
        <v>6.2065485534873126</v>
      </c>
      <c r="AF278" s="61">
        <f t="shared" ref="AF278" si="979">IF($M$18&gt;($M$3-$M$5)/-($G$3-$G$5),"",IF(AE278="","",$G$7*$M$18+$M$7))</f>
        <v>0</v>
      </c>
      <c r="AG278" s="61">
        <f t="shared" ref="AG278" si="980">IF($M$18&gt;($M$3-$M$5)/-($G$3-$G$5),"",IF(AE278="","",$G$7*$M$18+$M$7))</f>
        <v>0</v>
      </c>
    </row>
    <row r="279" spans="1:33" x14ac:dyDescent="0.55000000000000004">
      <c r="A279" s="11"/>
      <c r="B279" s="11"/>
      <c r="C279" s="11"/>
      <c r="D279" s="11"/>
      <c r="E279" s="11"/>
      <c r="F279" s="11"/>
      <c r="G279" s="11"/>
      <c r="H279" s="11"/>
      <c r="I279" s="11"/>
      <c r="J279" s="21"/>
      <c r="K279" s="21"/>
      <c r="L279" s="57"/>
      <c r="M279" s="57"/>
      <c r="N279" s="63"/>
      <c r="O279" s="57"/>
      <c r="P279" s="57"/>
      <c r="Q279" s="58"/>
      <c r="R279" s="57"/>
      <c r="S279" s="57"/>
      <c r="T279" s="11"/>
      <c r="U279" s="11"/>
      <c r="V279" s="11"/>
      <c r="W279" s="11"/>
      <c r="X279" s="11"/>
      <c r="Y279" s="11"/>
      <c r="Z279" s="11"/>
      <c r="AA279" s="11"/>
      <c r="AB279" s="11"/>
      <c r="AC279" s="60">
        <f>IF($M$18&gt;($M$3-$M$5)/-($G$3-$G$5),AC278+($M$18-($M$3-$M$5)/-($G$3-$G$5))/342,IFERROR(IF(AC278+((($M$3-$M$5)/($G$3-$G$5)*-1)-$M$18)/343&gt;($M$3-$M$5)/-($G$3-$G$5),MAX($AC$31:AC278),AC278+((($M$3-$M$5)/($G$3-$G$5)*-1))/343),MAX($AC$31:AC278)))</f>
        <v>17.293675712043104</v>
      </c>
      <c r="AD279" s="61">
        <f t="shared" ref="AD279" si="981">IF(AC279="","",AC279*$G$5+$M$5)</f>
        <v>38349.405696344824</v>
      </c>
      <c r="AE279" s="60">
        <f>IF($M$18&gt;($M$3-$M$5)/-($G$3-$G$5),"",IFERROR(IF(AE278+(($M$3-$M$5)/($G$3-$G$5)*-1)/343&gt;$AC$24,MAX($AE$31:AE278),AE278+((($M$3-$M$5)/($G$3-$G$5)*-1))/343),MAX($AE$31:AE278)))</f>
        <v>6.2570082978246075</v>
      </c>
      <c r="AF279" s="61">
        <f t="shared" ref="AF279" si="982">IF($M$18&gt;($M$3-$M$5)/-($G$3-$G$5),"",IF(AE279="","",AE279*$G$5+$M$5))</f>
        <v>-49943.933617403141</v>
      </c>
      <c r="AG279" s="61">
        <f t="shared" ref="AG279" si="983">IF($M$18&gt;($M$3-$M$5)/-($G$3-$G$5),"",IF(AE279="","",AE279*$G$3+$M$3))</f>
        <v>93714.958510876953</v>
      </c>
    </row>
    <row r="280" spans="1:33" x14ac:dyDescent="0.55000000000000004">
      <c r="A280" s="11"/>
      <c r="B280" s="11"/>
      <c r="C280" s="11"/>
      <c r="D280" s="11"/>
      <c r="E280" s="11"/>
      <c r="F280" s="11"/>
      <c r="G280" s="11"/>
      <c r="H280" s="11"/>
      <c r="I280" s="11"/>
      <c r="J280" s="21"/>
      <c r="K280" s="21"/>
      <c r="L280" s="57"/>
      <c r="M280" s="57"/>
      <c r="N280" s="63"/>
      <c r="O280" s="57"/>
      <c r="P280" s="57"/>
      <c r="Q280" s="58"/>
      <c r="R280" s="57"/>
      <c r="S280" s="57"/>
      <c r="T280" s="11"/>
      <c r="U280" s="11"/>
      <c r="V280" s="11"/>
      <c r="W280" s="11"/>
      <c r="X280" s="11"/>
      <c r="Y280" s="11"/>
      <c r="Z280" s="11"/>
      <c r="AA280" s="11"/>
      <c r="AB280" s="11"/>
      <c r="AC280" s="60">
        <f t="shared" ref="AC280" si="984">IFERROR(AC279,"")</f>
        <v>17.293675712043104</v>
      </c>
      <c r="AD280" s="61">
        <f t="shared" ref="AD280" si="985">IF(AC280="","",AC280*$G$3+$M$3)</f>
        <v>38531.621439784474</v>
      </c>
      <c r="AE280" s="60">
        <f t="shared" ref="AE280" si="986">IFERROR(AE279,"")</f>
        <v>6.2570082978246075</v>
      </c>
      <c r="AF280" s="61">
        <f t="shared" ref="AF280" si="987">IF($M$18&gt;($M$3-$M$5)/-($G$3-$G$5),"",IF(AE280="","",$G$7*$M$18+$M$7))</f>
        <v>0</v>
      </c>
      <c r="AG280" s="61">
        <f t="shared" ref="AG280" si="988">IF($M$18&gt;($M$3-$M$5)/-($G$3-$G$5),"",IF(AE280="","",$G$7*$M$18+$M$7))</f>
        <v>0</v>
      </c>
    </row>
    <row r="281" spans="1:33" x14ac:dyDescent="0.55000000000000004">
      <c r="A281" s="11"/>
      <c r="B281" s="11"/>
      <c r="C281" s="11"/>
      <c r="D281" s="11"/>
      <c r="E281" s="11"/>
      <c r="F281" s="11"/>
      <c r="G281" s="11"/>
      <c r="H281" s="11"/>
      <c r="I281" s="11"/>
      <c r="J281" s="21"/>
      <c r="K281" s="21"/>
      <c r="L281" s="57"/>
      <c r="M281" s="57"/>
      <c r="N281" s="63"/>
      <c r="O281" s="57"/>
      <c r="P281" s="57"/>
      <c r="Q281" s="58"/>
      <c r="R281" s="57"/>
      <c r="S281" s="57"/>
      <c r="T281" s="11"/>
      <c r="U281" s="11"/>
      <c r="V281" s="11"/>
      <c r="W281" s="11"/>
      <c r="X281" s="11"/>
      <c r="Y281" s="11"/>
      <c r="Z281" s="11"/>
      <c r="AA281" s="11"/>
      <c r="AB281" s="11"/>
      <c r="AC281" s="60">
        <f>IF($M$18&gt;($M$3-$M$5)/-($G$3-$G$5),AC280+($M$18-($M$3-$M$5)/-($G$3-$G$5))/342,IFERROR(IF(AC280+((($M$3-$M$5)/($G$3-$G$5)*-1)-$M$18)/343&gt;($M$3-$M$5)/-($G$3-$G$5),MAX($AC$31:AC280),AC280+((($M$3-$M$5)/($G$3-$G$5)*-1))/343),MAX($AC$31:AC280)))</f>
        <v>17.293675712043104</v>
      </c>
      <c r="AD281" s="61">
        <f t="shared" ref="AD281" si="989">IF(AC281="","",AC281*$G$5+$M$5)</f>
        <v>38349.405696344824</v>
      </c>
      <c r="AE281" s="60">
        <f>IF($M$18&gt;($M$3-$M$5)/-($G$3-$G$5),"",IFERROR(IF(AE280+(($M$3-$M$5)/($G$3-$G$5)*-1)/343&gt;$AC$24,MAX($AE$31:AE280),AE280+((($M$3-$M$5)/($G$3-$G$5)*-1))/343),MAX($AE$31:AE280)))</f>
        <v>6.3074680421619025</v>
      </c>
      <c r="AF281" s="61">
        <f t="shared" ref="AF281" si="990">IF($M$18&gt;($M$3-$M$5)/-($G$3-$G$5),"",IF(AE281="","",AE281*$G$5+$M$5))</f>
        <v>-49540.255662704782</v>
      </c>
      <c r="AG281" s="61">
        <f t="shared" ref="AG281" si="991">IF($M$18&gt;($M$3-$M$5)/-($G$3-$G$5),"",IF(AE281="","",AE281*$G$3+$M$3))</f>
        <v>93462.659789190482</v>
      </c>
    </row>
    <row r="282" spans="1:33" x14ac:dyDescent="0.55000000000000004">
      <c r="A282" s="11"/>
      <c r="B282" s="11"/>
      <c r="C282" s="11"/>
      <c r="D282" s="11"/>
      <c r="E282" s="11"/>
      <c r="F282" s="11"/>
      <c r="G282" s="11"/>
      <c r="H282" s="11"/>
      <c r="I282" s="11"/>
      <c r="J282" s="21"/>
      <c r="K282" s="21"/>
      <c r="L282" s="57"/>
      <c r="M282" s="57"/>
      <c r="N282" s="63"/>
      <c r="O282" s="57"/>
      <c r="P282" s="57"/>
      <c r="Q282" s="58"/>
      <c r="R282" s="57"/>
      <c r="S282" s="57"/>
      <c r="T282" s="11"/>
      <c r="U282" s="11"/>
      <c r="V282" s="11"/>
      <c r="W282" s="11"/>
      <c r="X282" s="11"/>
      <c r="Y282" s="11"/>
      <c r="Z282" s="11"/>
      <c r="AA282" s="11"/>
      <c r="AB282" s="11"/>
      <c r="AC282" s="60">
        <f t="shared" ref="AC282" si="992">IFERROR(AC281,"")</f>
        <v>17.293675712043104</v>
      </c>
      <c r="AD282" s="61">
        <f t="shared" ref="AD282" si="993">IF(AC282="","",AC282*$G$3+$M$3)</f>
        <v>38531.621439784474</v>
      </c>
      <c r="AE282" s="60">
        <f t="shared" ref="AE282" si="994">IFERROR(AE281,"")</f>
        <v>6.3074680421619025</v>
      </c>
      <c r="AF282" s="61">
        <f t="shared" ref="AF282" si="995">IF($M$18&gt;($M$3-$M$5)/-($G$3-$G$5),"",IF(AE282="","",$G$7*$M$18+$M$7))</f>
        <v>0</v>
      </c>
      <c r="AG282" s="61">
        <f t="shared" ref="AG282" si="996">IF($M$18&gt;($M$3-$M$5)/-($G$3-$G$5),"",IF(AE282="","",$G$7*$M$18+$M$7))</f>
        <v>0</v>
      </c>
    </row>
    <row r="283" spans="1:33" x14ac:dyDescent="0.55000000000000004">
      <c r="A283" s="11"/>
      <c r="B283" s="11"/>
      <c r="C283" s="11"/>
      <c r="D283" s="11"/>
      <c r="E283" s="11"/>
      <c r="F283" s="11"/>
      <c r="G283" s="11"/>
      <c r="H283" s="11"/>
      <c r="I283" s="11"/>
      <c r="J283" s="21"/>
      <c r="K283" s="21"/>
      <c r="L283" s="57"/>
      <c r="M283" s="57"/>
      <c r="N283" s="63"/>
      <c r="O283" s="57"/>
      <c r="P283" s="57"/>
      <c r="Q283" s="58"/>
      <c r="R283" s="57"/>
      <c r="S283" s="57"/>
      <c r="T283" s="11"/>
      <c r="U283" s="11"/>
      <c r="V283" s="11"/>
      <c r="W283" s="11"/>
      <c r="X283" s="11"/>
      <c r="Y283" s="11"/>
      <c r="Z283" s="11"/>
      <c r="AA283" s="11"/>
      <c r="AB283" s="11"/>
      <c r="AC283" s="60">
        <f>IF($M$18&gt;($M$3-$M$5)/-($G$3-$G$5),AC282+($M$18-($M$3-$M$5)/-($G$3-$G$5))/342,IFERROR(IF(AC282+((($M$3-$M$5)/($G$3-$G$5)*-1)-$M$18)/343&gt;($M$3-$M$5)/-($G$3-$G$5),MAX($AC$31:AC282),AC282+((($M$3-$M$5)/($G$3-$G$5)*-1))/343),MAX($AC$31:AC282)))</f>
        <v>17.293675712043104</v>
      </c>
      <c r="AD283" s="61">
        <f t="shared" ref="AD283" si="997">IF(AC283="","",AC283*$G$5+$M$5)</f>
        <v>38349.405696344824</v>
      </c>
      <c r="AE283" s="60">
        <f>IF($M$18&gt;($M$3-$M$5)/-($G$3-$G$5),"",IFERROR(IF(AE282+(($M$3-$M$5)/($G$3-$G$5)*-1)/343&gt;$AC$24,MAX($AE$31:AE282),AE282+((($M$3-$M$5)/($G$3-$G$5)*-1))/343),MAX($AE$31:AE282)))</f>
        <v>6.3579277864991974</v>
      </c>
      <c r="AF283" s="61">
        <f t="shared" ref="AF283" si="998">IF($M$18&gt;($M$3-$M$5)/-($G$3-$G$5),"",IF(AE283="","",AE283*$G$5+$M$5))</f>
        <v>-49136.577708006422</v>
      </c>
      <c r="AG283" s="61">
        <f t="shared" ref="AG283" si="999">IF($M$18&gt;($M$3-$M$5)/-($G$3-$G$5),"",IF(AE283="","",AE283*$G$3+$M$3))</f>
        <v>93210.361067504011</v>
      </c>
    </row>
    <row r="284" spans="1:33" x14ac:dyDescent="0.55000000000000004">
      <c r="A284" s="11"/>
      <c r="B284" s="11"/>
      <c r="C284" s="11"/>
      <c r="D284" s="11"/>
      <c r="E284" s="11"/>
      <c r="F284" s="11"/>
      <c r="G284" s="11"/>
      <c r="H284" s="11"/>
      <c r="I284" s="11"/>
      <c r="J284" s="21"/>
      <c r="K284" s="21"/>
      <c r="L284" s="57"/>
      <c r="M284" s="57"/>
      <c r="N284" s="63"/>
      <c r="O284" s="57"/>
      <c r="P284" s="57"/>
      <c r="Q284" s="58"/>
      <c r="R284" s="57"/>
      <c r="S284" s="57"/>
      <c r="T284" s="11"/>
      <c r="U284" s="11"/>
      <c r="V284" s="11"/>
      <c r="W284" s="11"/>
      <c r="X284" s="11"/>
      <c r="Y284" s="11"/>
      <c r="Z284" s="11"/>
      <c r="AA284" s="11"/>
      <c r="AB284" s="11"/>
      <c r="AC284" s="60">
        <f t="shared" ref="AC284" si="1000">IFERROR(AC283,"")</f>
        <v>17.293675712043104</v>
      </c>
      <c r="AD284" s="61">
        <f t="shared" ref="AD284" si="1001">IF(AC284="","",AC284*$G$3+$M$3)</f>
        <v>38531.621439784474</v>
      </c>
      <c r="AE284" s="60">
        <f t="shared" ref="AE284" si="1002">IFERROR(AE283,"")</f>
        <v>6.3579277864991974</v>
      </c>
      <c r="AF284" s="61">
        <f t="shared" ref="AF284" si="1003">IF($M$18&gt;($M$3-$M$5)/-($G$3-$G$5),"",IF(AE284="","",$G$7*$M$18+$M$7))</f>
        <v>0</v>
      </c>
      <c r="AG284" s="61">
        <f t="shared" ref="AG284" si="1004">IF($M$18&gt;($M$3-$M$5)/-($G$3-$G$5),"",IF(AE284="","",$G$7*$M$18+$M$7))</f>
        <v>0</v>
      </c>
    </row>
    <row r="285" spans="1:33" x14ac:dyDescent="0.55000000000000004">
      <c r="A285" s="11"/>
      <c r="B285" s="11"/>
      <c r="C285" s="11"/>
      <c r="D285" s="11"/>
      <c r="E285" s="11"/>
      <c r="F285" s="11"/>
      <c r="G285" s="11"/>
      <c r="H285" s="11"/>
      <c r="I285" s="11"/>
      <c r="J285" s="21"/>
      <c r="K285" s="21"/>
      <c r="L285" s="57"/>
      <c r="M285" s="57"/>
      <c r="N285" s="63"/>
      <c r="O285" s="57"/>
      <c r="P285" s="57"/>
      <c r="Q285" s="58"/>
      <c r="R285" s="57"/>
      <c r="S285" s="57"/>
      <c r="T285" s="11"/>
      <c r="U285" s="11"/>
      <c r="V285" s="11"/>
      <c r="W285" s="11"/>
      <c r="X285" s="11"/>
      <c r="Y285" s="11"/>
      <c r="Z285" s="11"/>
      <c r="AA285" s="11"/>
      <c r="AB285" s="11"/>
      <c r="AC285" s="60">
        <f>IF($M$18&gt;($M$3-$M$5)/-($G$3-$G$5),AC284+($M$18-($M$3-$M$5)/-($G$3-$G$5))/342,IFERROR(IF(AC284+((($M$3-$M$5)/($G$3-$G$5)*-1)-$M$18)/343&gt;($M$3-$M$5)/-($G$3-$G$5),MAX($AC$31:AC284),AC284+((($M$3-$M$5)/($G$3-$G$5)*-1))/343),MAX($AC$31:AC284)))</f>
        <v>17.293675712043104</v>
      </c>
      <c r="AD285" s="61">
        <f t="shared" ref="AD285" si="1005">IF(AC285="","",AC285*$G$5+$M$5)</f>
        <v>38349.405696344824</v>
      </c>
      <c r="AE285" s="60">
        <f>IF($M$18&gt;($M$3-$M$5)/-($G$3-$G$5),"",IFERROR(IF(AE284+(($M$3-$M$5)/($G$3-$G$5)*-1)/343&gt;$AC$24,MAX($AE$31:AE284),AE284+((($M$3-$M$5)/($G$3-$G$5)*-1))/343),MAX($AE$31:AE284)))</f>
        <v>6.4083875308364924</v>
      </c>
      <c r="AF285" s="61">
        <f t="shared" ref="AF285" si="1006">IF($M$18&gt;($M$3-$M$5)/-($G$3-$G$5),"",IF(AE285="","",AE285*$G$5+$M$5))</f>
        <v>-48732.899753308062</v>
      </c>
      <c r="AG285" s="61">
        <f t="shared" ref="AG285" si="1007">IF($M$18&gt;($M$3-$M$5)/-($G$3-$G$5),"",IF(AE285="","",AE285*$G$3+$M$3))</f>
        <v>92958.06234581754</v>
      </c>
    </row>
    <row r="286" spans="1:33" x14ac:dyDescent="0.55000000000000004">
      <c r="A286" s="11"/>
      <c r="B286" s="11"/>
      <c r="C286" s="11"/>
      <c r="D286" s="11"/>
      <c r="E286" s="11"/>
      <c r="F286" s="11"/>
      <c r="G286" s="11"/>
      <c r="H286" s="11"/>
      <c r="I286" s="11"/>
      <c r="J286" s="21"/>
      <c r="K286" s="21"/>
      <c r="L286" s="57"/>
      <c r="M286" s="57"/>
      <c r="N286" s="63"/>
      <c r="O286" s="57"/>
      <c r="P286" s="57"/>
      <c r="Q286" s="58"/>
      <c r="R286" s="57"/>
      <c r="S286" s="57"/>
      <c r="T286" s="11"/>
      <c r="U286" s="11"/>
      <c r="V286" s="11"/>
      <c r="W286" s="11"/>
      <c r="X286" s="11"/>
      <c r="Y286" s="11"/>
      <c r="Z286" s="11"/>
      <c r="AA286" s="11"/>
      <c r="AB286" s="11"/>
      <c r="AC286" s="60">
        <f t="shared" ref="AC286" si="1008">IFERROR(AC285,"")</f>
        <v>17.293675712043104</v>
      </c>
      <c r="AD286" s="61">
        <f t="shared" ref="AD286" si="1009">IF(AC286="","",AC286*$G$3+$M$3)</f>
        <v>38531.621439784474</v>
      </c>
      <c r="AE286" s="60">
        <f t="shared" ref="AE286" si="1010">IFERROR(AE285,"")</f>
        <v>6.4083875308364924</v>
      </c>
      <c r="AF286" s="61">
        <f t="shared" ref="AF286" si="1011">IF($M$18&gt;($M$3-$M$5)/-($G$3-$G$5),"",IF(AE286="","",$G$7*$M$18+$M$7))</f>
        <v>0</v>
      </c>
      <c r="AG286" s="61">
        <f t="shared" ref="AG286" si="1012">IF($M$18&gt;($M$3-$M$5)/-($G$3-$G$5),"",IF(AE286="","",$G$7*$M$18+$M$7))</f>
        <v>0</v>
      </c>
    </row>
    <row r="287" spans="1:33" x14ac:dyDescent="0.55000000000000004">
      <c r="A287" s="11"/>
      <c r="B287" s="11"/>
      <c r="C287" s="11"/>
      <c r="D287" s="11"/>
      <c r="E287" s="11"/>
      <c r="F287" s="11"/>
      <c r="G287" s="11"/>
      <c r="H287" s="11"/>
      <c r="I287" s="11"/>
      <c r="J287" s="21"/>
      <c r="K287" s="21"/>
      <c r="L287" s="57"/>
      <c r="M287" s="57"/>
      <c r="N287" s="63"/>
      <c r="O287" s="57"/>
      <c r="P287" s="57"/>
      <c r="Q287" s="58"/>
      <c r="R287" s="57"/>
      <c r="S287" s="57"/>
      <c r="T287" s="11"/>
      <c r="U287" s="11"/>
      <c r="V287" s="11"/>
      <c r="W287" s="11"/>
      <c r="X287" s="11"/>
      <c r="Y287" s="11"/>
      <c r="Z287" s="11"/>
      <c r="AA287" s="11"/>
      <c r="AB287" s="11"/>
      <c r="AC287" s="60">
        <f>IF($M$18&gt;($M$3-$M$5)/-($G$3-$G$5),AC286+($M$18-($M$3-$M$5)/-($G$3-$G$5))/342,IFERROR(IF(AC286+((($M$3-$M$5)/($G$3-$G$5)*-1)-$M$18)/343&gt;($M$3-$M$5)/-($G$3-$G$5),MAX($AC$31:AC286),AC286+((($M$3-$M$5)/($G$3-$G$5)*-1))/343),MAX($AC$31:AC286)))</f>
        <v>17.293675712043104</v>
      </c>
      <c r="AD287" s="61">
        <f t="shared" ref="AD287" si="1013">IF(AC287="","",AC287*$G$5+$M$5)</f>
        <v>38349.405696344824</v>
      </c>
      <c r="AE287" s="60">
        <f>IF($M$18&gt;($M$3-$M$5)/-($G$3-$G$5),"",IFERROR(IF(AE286+(($M$3-$M$5)/($G$3-$G$5)*-1)/343&gt;$AC$24,MAX($AE$31:AE286),AE286+((($M$3-$M$5)/($G$3-$G$5)*-1))/343),MAX($AE$31:AE286)))</f>
        <v>6.4588472751737873</v>
      </c>
      <c r="AF287" s="61">
        <f t="shared" ref="AF287" si="1014">IF($M$18&gt;($M$3-$M$5)/-($G$3-$G$5),"",IF(AE287="","",AE287*$G$5+$M$5))</f>
        <v>-48329.221798609702</v>
      </c>
      <c r="AG287" s="61">
        <f t="shared" ref="AG287" si="1015">IF($M$18&gt;($M$3-$M$5)/-($G$3-$G$5),"",IF(AE287="","",AE287*$G$3+$M$3))</f>
        <v>92705.763624131068</v>
      </c>
    </row>
    <row r="288" spans="1:33" x14ac:dyDescent="0.55000000000000004">
      <c r="A288" s="11"/>
      <c r="B288" s="11"/>
      <c r="C288" s="11"/>
      <c r="D288" s="11"/>
      <c r="E288" s="11"/>
      <c r="F288" s="11"/>
      <c r="G288" s="11"/>
      <c r="H288" s="11"/>
      <c r="I288" s="11"/>
      <c r="J288" s="21"/>
      <c r="K288" s="21"/>
      <c r="L288" s="57"/>
      <c r="M288" s="57"/>
      <c r="N288" s="63"/>
      <c r="O288" s="57"/>
      <c r="P288" s="57"/>
      <c r="Q288" s="58"/>
      <c r="R288" s="57"/>
      <c r="S288" s="57"/>
      <c r="T288" s="11"/>
      <c r="U288" s="11"/>
      <c r="V288" s="11"/>
      <c r="W288" s="11"/>
      <c r="X288" s="11"/>
      <c r="Y288" s="11"/>
      <c r="Z288" s="11"/>
      <c r="AA288" s="11"/>
      <c r="AB288" s="11"/>
      <c r="AC288" s="60">
        <f t="shared" ref="AC288" si="1016">IFERROR(AC287,"")</f>
        <v>17.293675712043104</v>
      </c>
      <c r="AD288" s="61">
        <f t="shared" ref="AD288" si="1017">IF(AC288="","",AC288*$G$3+$M$3)</f>
        <v>38531.621439784474</v>
      </c>
      <c r="AE288" s="60">
        <f t="shared" ref="AE288" si="1018">IFERROR(AE287,"")</f>
        <v>6.4588472751737873</v>
      </c>
      <c r="AF288" s="61">
        <f t="shared" ref="AF288" si="1019">IF($M$18&gt;($M$3-$M$5)/-($G$3-$G$5),"",IF(AE288="","",$G$7*$M$18+$M$7))</f>
        <v>0</v>
      </c>
      <c r="AG288" s="61">
        <f t="shared" ref="AG288" si="1020">IF($M$18&gt;($M$3-$M$5)/-($G$3-$G$5),"",IF(AE288="","",$G$7*$M$18+$M$7))</f>
        <v>0</v>
      </c>
    </row>
    <row r="289" spans="1:33" x14ac:dyDescent="0.55000000000000004">
      <c r="A289" s="11"/>
      <c r="B289" s="11"/>
      <c r="C289" s="11"/>
      <c r="D289" s="11"/>
      <c r="E289" s="11"/>
      <c r="F289" s="11"/>
      <c r="G289" s="11"/>
      <c r="H289" s="11"/>
      <c r="I289" s="11"/>
      <c r="J289" s="21"/>
      <c r="K289" s="21"/>
      <c r="L289" s="57"/>
      <c r="M289" s="57"/>
      <c r="N289" s="63"/>
      <c r="O289" s="57"/>
      <c r="P289" s="57"/>
      <c r="Q289" s="58"/>
      <c r="R289" s="57"/>
      <c r="S289" s="57"/>
      <c r="T289" s="11"/>
      <c r="U289" s="11"/>
      <c r="V289" s="11"/>
      <c r="W289" s="11"/>
      <c r="X289" s="11"/>
      <c r="Y289" s="11"/>
      <c r="Z289" s="11"/>
      <c r="AA289" s="11"/>
      <c r="AB289" s="11"/>
      <c r="AC289" s="60">
        <f>IF($M$18&gt;($M$3-$M$5)/-($G$3-$G$5),AC288+($M$18-($M$3-$M$5)/-($G$3-$G$5))/342,IFERROR(IF(AC288+((($M$3-$M$5)/($G$3-$G$5)*-1)-$M$18)/343&gt;($M$3-$M$5)/-($G$3-$G$5),MAX($AC$31:AC288),AC288+((($M$3-$M$5)/($G$3-$G$5)*-1))/343),MAX($AC$31:AC288)))</f>
        <v>17.293675712043104</v>
      </c>
      <c r="AD289" s="61">
        <f t="shared" ref="AD289" si="1021">IF(AC289="","",AC289*$G$5+$M$5)</f>
        <v>38349.405696344824</v>
      </c>
      <c r="AE289" s="60">
        <f>IF($M$18&gt;($M$3-$M$5)/-($G$3-$G$5),"",IFERROR(IF(AE288+(($M$3-$M$5)/($G$3-$G$5)*-1)/343&gt;$AC$24,MAX($AE$31:AE288),AE288+((($M$3-$M$5)/($G$3-$G$5)*-1))/343),MAX($AE$31:AE288)))</f>
        <v>6.5093070195110823</v>
      </c>
      <c r="AF289" s="61">
        <f t="shared" ref="AF289" si="1022">IF($M$18&gt;($M$3-$M$5)/-($G$3-$G$5),"",IF(AE289="","",AE289*$G$5+$M$5))</f>
        <v>-47925.543843911342</v>
      </c>
      <c r="AG289" s="61">
        <f t="shared" ref="AG289" si="1023">IF($M$18&gt;($M$3-$M$5)/-($G$3-$G$5),"",IF(AE289="","",AE289*$G$3+$M$3))</f>
        <v>92453.464902444597</v>
      </c>
    </row>
    <row r="290" spans="1:33" x14ac:dyDescent="0.55000000000000004">
      <c r="A290" s="11"/>
      <c r="B290" s="11"/>
      <c r="C290" s="11"/>
      <c r="D290" s="11"/>
      <c r="E290" s="11"/>
      <c r="F290" s="11"/>
      <c r="G290" s="11"/>
      <c r="H290" s="11"/>
      <c r="I290" s="11"/>
      <c r="J290" s="21"/>
      <c r="K290" s="21"/>
      <c r="L290" s="57"/>
      <c r="M290" s="57"/>
      <c r="N290" s="63"/>
      <c r="O290" s="57"/>
      <c r="P290" s="57"/>
      <c r="Q290" s="58"/>
      <c r="R290" s="57"/>
      <c r="S290" s="57"/>
      <c r="T290" s="11"/>
      <c r="U290" s="11"/>
      <c r="V290" s="11"/>
      <c r="W290" s="11"/>
      <c r="X290" s="11"/>
      <c r="Y290" s="11"/>
      <c r="Z290" s="11"/>
      <c r="AA290" s="11"/>
      <c r="AB290" s="11"/>
      <c r="AC290" s="60">
        <f t="shared" ref="AC290" si="1024">IFERROR(AC289,"")</f>
        <v>17.293675712043104</v>
      </c>
      <c r="AD290" s="61">
        <f t="shared" ref="AD290" si="1025">IF(AC290="","",AC290*$G$3+$M$3)</f>
        <v>38531.621439784474</v>
      </c>
      <c r="AE290" s="60">
        <f t="shared" ref="AE290" si="1026">IFERROR(AE289,"")</f>
        <v>6.5093070195110823</v>
      </c>
      <c r="AF290" s="61">
        <f t="shared" ref="AF290" si="1027">IF($M$18&gt;($M$3-$M$5)/-($G$3-$G$5),"",IF(AE290="","",$G$7*$M$18+$M$7))</f>
        <v>0</v>
      </c>
      <c r="AG290" s="61">
        <f t="shared" ref="AG290" si="1028">IF($M$18&gt;($M$3-$M$5)/-($G$3-$G$5),"",IF(AE290="","",$G$7*$M$18+$M$7))</f>
        <v>0</v>
      </c>
    </row>
    <row r="291" spans="1:33" x14ac:dyDescent="0.55000000000000004">
      <c r="A291" s="11"/>
      <c r="B291" s="11"/>
      <c r="C291" s="11"/>
      <c r="D291" s="11"/>
      <c r="E291" s="11"/>
      <c r="F291" s="11"/>
      <c r="G291" s="11"/>
      <c r="H291" s="11"/>
      <c r="I291" s="11"/>
      <c r="J291" s="21"/>
      <c r="K291" s="21"/>
      <c r="L291" s="57"/>
      <c r="M291" s="57"/>
      <c r="N291" s="63"/>
      <c r="O291" s="57"/>
      <c r="P291" s="57"/>
      <c r="Q291" s="58"/>
      <c r="R291" s="57"/>
      <c r="S291" s="57"/>
      <c r="T291" s="11"/>
      <c r="U291" s="11"/>
      <c r="V291" s="11"/>
      <c r="W291" s="11"/>
      <c r="X291" s="11"/>
      <c r="Y291" s="11"/>
      <c r="Z291" s="11"/>
      <c r="AA291" s="11"/>
      <c r="AB291" s="11"/>
      <c r="AC291" s="60">
        <f>IF($M$18&gt;($M$3-$M$5)/-($G$3-$G$5),AC290+($M$18-($M$3-$M$5)/-($G$3-$G$5))/342,IFERROR(IF(AC290+((($M$3-$M$5)/($G$3-$G$5)*-1)-$M$18)/343&gt;($M$3-$M$5)/-($G$3-$G$5),MAX($AC$31:AC290),AC290+((($M$3-$M$5)/($G$3-$G$5)*-1))/343),MAX($AC$31:AC290)))</f>
        <v>17.293675712043104</v>
      </c>
      <c r="AD291" s="61">
        <f t="shared" ref="AD291" si="1029">IF(AC291="","",AC291*$G$5+$M$5)</f>
        <v>38349.405696344824</v>
      </c>
      <c r="AE291" s="60">
        <f>IF($M$18&gt;($M$3-$M$5)/-($G$3-$G$5),"",IFERROR(IF(AE290+(($M$3-$M$5)/($G$3-$G$5)*-1)/343&gt;$AC$24,MAX($AE$31:AE290),AE290+((($M$3-$M$5)/($G$3-$G$5)*-1))/343),MAX($AE$31:AE290)))</f>
        <v>6.5597667638483772</v>
      </c>
      <c r="AF291" s="61">
        <f t="shared" ref="AF291" si="1030">IF($M$18&gt;($M$3-$M$5)/-($G$3-$G$5),"",IF(AE291="","",AE291*$G$5+$M$5))</f>
        <v>-47521.865889212982</v>
      </c>
      <c r="AG291" s="61">
        <f t="shared" ref="AG291" si="1031">IF($M$18&gt;($M$3-$M$5)/-($G$3-$G$5),"",IF(AE291="","",AE291*$G$3+$M$3))</f>
        <v>92201.166180758111</v>
      </c>
    </row>
    <row r="292" spans="1:33" x14ac:dyDescent="0.55000000000000004">
      <c r="A292" s="11"/>
      <c r="B292" s="11"/>
      <c r="C292" s="11"/>
      <c r="D292" s="11"/>
      <c r="E292" s="11"/>
      <c r="F292" s="11"/>
      <c r="G292" s="11"/>
      <c r="H292" s="11"/>
      <c r="I292" s="11"/>
      <c r="J292" s="21"/>
      <c r="K292" s="21"/>
      <c r="L292" s="57"/>
      <c r="M292" s="57"/>
      <c r="N292" s="63"/>
      <c r="O292" s="57"/>
      <c r="P292" s="57"/>
      <c r="Q292" s="58"/>
      <c r="R292" s="57"/>
      <c r="S292" s="57"/>
      <c r="T292" s="11"/>
      <c r="U292" s="11"/>
      <c r="V292" s="11"/>
      <c r="W292" s="11"/>
      <c r="X292" s="11"/>
      <c r="Y292" s="11"/>
      <c r="Z292" s="11"/>
      <c r="AA292" s="11"/>
      <c r="AB292" s="11"/>
      <c r="AC292" s="60">
        <f t="shared" ref="AC292" si="1032">IFERROR(AC291,"")</f>
        <v>17.293675712043104</v>
      </c>
      <c r="AD292" s="61">
        <f t="shared" ref="AD292" si="1033">IF(AC292="","",AC292*$G$3+$M$3)</f>
        <v>38531.621439784474</v>
      </c>
      <c r="AE292" s="60">
        <f t="shared" ref="AE292" si="1034">IFERROR(AE291,"")</f>
        <v>6.5597667638483772</v>
      </c>
      <c r="AF292" s="61">
        <f t="shared" ref="AF292" si="1035">IF($M$18&gt;($M$3-$M$5)/-($G$3-$G$5),"",IF(AE292="","",$G$7*$M$18+$M$7))</f>
        <v>0</v>
      </c>
      <c r="AG292" s="61">
        <f t="shared" ref="AG292" si="1036">IF($M$18&gt;($M$3-$M$5)/-($G$3-$G$5),"",IF(AE292="","",$G$7*$M$18+$M$7))</f>
        <v>0</v>
      </c>
    </row>
    <row r="293" spans="1:33" x14ac:dyDescent="0.55000000000000004">
      <c r="A293" s="11"/>
      <c r="B293" s="11"/>
      <c r="C293" s="11"/>
      <c r="D293" s="11"/>
      <c r="E293" s="11"/>
      <c r="F293" s="11"/>
      <c r="G293" s="11"/>
      <c r="H293" s="11"/>
      <c r="I293" s="11"/>
      <c r="J293" s="21"/>
      <c r="K293" s="21"/>
      <c r="L293" s="57"/>
      <c r="M293" s="57"/>
      <c r="N293" s="63"/>
      <c r="O293" s="57"/>
      <c r="P293" s="57"/>
      <c r="Q293" s="58"/>
      <c r="R293" s="57"/>
      <c r="S293" s="57"/>
      <c r="T293" s="11"/>
      <c r="U293" s="11"/>
      <c r="V293" s="11"/>
      <c r="W293" s="11"/>
      <c r="X293" s="11"/>
      <c r="Y293" s="11"/>
      <c r="Z293" s="11"/>
      <c r="AA293" s="11"/>
      <c r="AB293" s="11"/>
      <c r="AC293" s="60">
        <f>IF($M$18&gt;($M$3-$M$5)/-($G$3-$G$5),AC292+($M$18-($M$3-$M$5)/-($G$3-$G$5))/342,IFERROR(IF(AC292+((($M$3-$M$5)/($G$3-$G$5)*-1)-$M$18)/343&gt;($M$3-$M$5)/-($G$3-$G$5),MAX($AC$31:AC292),AC292+((($M$3-$M$5)/($G$3-$G$5)*-1))/343),MAX($AC$31:AC292)))</f>
        <v>17.293675712043104</v>
      </c>
      <c r="AD293" s="61">
        <f t="shared" ref="AD293" si="1037">IF(AC293="","",AC293*$G$5+$M$5)</f>
        <v>38349.405696344824</v>
      </c>
      <c r="AE293" s="60">
        <f>IF($M$18&gt;($M$3-$M$5)/-($G$3-$G$5),"",IFERROR(IF(AE292+(($M$3-$M$5)/($G$3-$G$5)*-1)/343&gt;$AC$24,MAX($AE$31:AE292),AE292+((($M$3-$M$5)/($G$3-$G$5)*-1))/343),MAX($AE$31:AE292)))</f>
        <v>6.6102265081856721</v>
      </c>
      <c r="AF293" s="61">
        <f t="shared" ref="AF293" si="1038">IF($M$18&gt;($M$3-$M$5)/-($G$3-$G$5),"",IF(AE293="","",AE293*$G$5+$M$5))</f>
        <v>-47118.187934514623</v>
      </c>
      <c r="AG293" s="61">
        <f t="shared" ref="AG293" si="1039">IF($M$18&gt;($M$3-$M$5)/-($G$3-$G$5),"",IF(AE293="","",AE293*$G$3+$M$3))</f>
        <v>91948.86745907164</v>
      </c>
    </row>
    <row r="294" spans="1:33" x14ac:dyDescent="0.55000000000000004">
      <c r="A294" s="11"/>
      <c r="B294" s="11"/>
      <c r="C294" s="11"/>
      <c r="D294" s="11"/>
      <c r="E294" s="11"/>
      <c r="F294" s="11"/>
      <c r="G294" s="11"/>
      <c r="H294" s="11"/>
      <c r="I294" s="11"/>
      <c r="J294" s="21"/>
      <c r="K294" s="21"/>
      <c r="L294" s="57"/>
      <c r="M294" s="57"/>
      <c r="N294" s="63"/>
      <c r="O294" s="57"/>
      <c r="P294" s="57"/>
      <c r="Q294" s="58"/>
      <c r="R294" s="57"/>
      <c r="S294" s="57"/>
      <c r="T294" s="11"/>
      <c r="U294" s="11"/>
      <c r="V294" s="11"/>
      <c r="W294" s="11"/>
      <c r="X294" s="11"/>
      <c r="Y294" s="11"/>
      <c r="Z294" s="11"/>
      <c r="AA294" s="11"/>
      <c r="AB294" s="11"/>
      <c r="AC294" s="60">
        <f t="shared" ref="AC294" si="1040">IFERROR(AC293,"")</f>
        <v>17.293675712043104</v>
      </c>
      <c r="AD294" s="61">
        <f t="shared" ref="AD294" si="1041">IF(AC294="","",AC294*$G$3+$M$3)</f>
        <v>38531.621439784474</v>
      </c>
      <c r="AE294" s="60">
        <f t="shared" ref="AE294" si="1042">IFERROR(AE293,"")</f>
        <v>6.6102265081856721</v>
      </c>
      <c r="AF294" s="61">
        <f t="shared" ref="AF294" si="1043">IF($M$18&gt;($M$3-$M$5)/-($G$3-$G$5),"",IF(AE294="","",$G$7*$M$18+$M$7))</f>
        <v>0</v>
      </c>
      <c r="AG294" s="61">
        <f t="shared" ref="AG294" si="1044">IF($M$18&gt;($M$3-$M$5)/-($G$3-$G$5),"",IF(AE294="","",$G$7*$M$18+$M$7))</f>
        <v>0</v>
      </c>
    </row>
    <row r="295" spans="1:33" x14ac:dyDescent="0.55000000000000004">
      <c r="A295" s="11"/>
      <c r="B295" s="11"/>
      <c r="C295" s="11"/>
      <c r="D295" s="11"/>
      <c r="E295" s="11"/>
      <c r="F295" s="11"/>
      <c r="G295" s="11"/>
      <c r="H295" s="11"/>
      <c r="I295" s="11"/>
      <c r="J295" s="21"/>
      <c r="K295" s="21"/>
      <c r="L295" s="57"/>
      <c r="M295" s="57"/>
      <c r="N295" s="63"/>
      <c r="O295" s="57"/>
      <c r="P295" s="57"/>
      <c r="Q295" s="58"/>
      <c r="R295" s="57"/>
      <c r="S295" s="57"/>
      <c r="T295" s="11"/>
      <c r="U295" s="11"/>
      <c r="V295" s="11"/>
      <c r="W295" s="11"/>
      <c r="X295" s="11"/>
      <c r="Y295" s="11"/>
      <c r="Z295" s="11"/>
      <c r="AA295" s="11"/>
      <c r="AB295" s="11"/>
      <c r="AC295" s="60">
        <f>IF($M$18&gt;($M$3-$M$5)/-($G$3-$G$5),AC294+($M$18-($M$3-$M$5)/-($G$3-$G$5))/342,IFERROR(IF(AC294+((($M$3-$M$5)/($G$3-$G$5)*-1)-$M$18)/343&gt;($M$3-$M$5)/-($G$3-$G$5),MAX($AC$31:AC294),AC294+((($M$3-$M$5)/($G$3-$G$5)*-1))/343),MAX($AC$31:AC294)))</f>
        <v>17.293675712043104</v>
      </c>
      <c r="AD295" s="61">
        <f t="shared" ref="AD295" si="1045">IF(AC295="","",AC295*$G$5+$M$5)</f>
        <v>38349.405696344824</v>
      </c>
      <c r="AE295" s="60">
        <f>IF($M$18&gt;($M$3-$M$5)/-($G$3-$G$5),"",IFERROR(IF(AE294+(($M$3-$M$5)/($G$3-$G$5)*-1)/343&gt;$AC$24,MAX($AE$31:AE294),AE294+((($M$3-$M$5)/($G$3-$G$5)*-1))/343),MAX($AE$31:AE294)))</f>
        <v>6.6606862525229671</v>
      </c>
      <c r="AF295" s="61">
        <f t="shared" ref="AF295" si="1046">IF($M$18&gt;($M$3-$M$5)/-($G$3-$G$5),"",IF(AE295="","",AE295*$G$5+$M$5))</f>
        <v>-46714.509979816263</v>
      </c>
      <c r="AG295" s="61">
        <f t="shared" ref="AG295" si="1047">IF($M$18&gt;($M$3-$M$5)/-($G$3-$G$5),"",IF(AE295="","",AE295*$G$3+$M$3))</f>
        <v>91696.568737385154</v>
      </c>
    </row>
    <row r="296" spans="1:33" x14ac:dyDescent="0.55000000000000004">
      <c r="A296" s="11"/>
      <c r="B296" s="11"/>
      <c r="C296" s="11"/>
      <c r="D296" s="11"/>
      <c r="E296" s="11"/>
      <c r="F296" s="11"/>
      <c r="G296" s="11"/>
      <c r="H296" s="11"/>
      <c r="I296" s="11"/>
      <c r="J296" s="21"/>
      <c r="K296" s="21"/>
      <c r="L296" s="57"/>
      <c r="M296" s="57"/>
      <c r="N296" s="63"/>
      <c r="O296" s="57"/>
      <c r="P296" s="57"/>
      <c r="Q296" s="58"/>
      <c r="R296" s="57"/>
      <c r="S296" s="57"/>
      <c r="T296" s="11"/>
      <c r="U296" s="11"/>
      <c r="V296" s="11"/>
      <c r="W296" s="11"/>
      <c r="X296" s="11"/>
      <c r="Y296" s="11"/>
      <c r="Z296" s="11"/>
      <c r="AA296" s="11"/>
      <c r="AB296" s="11"/>
      <c r="AC296" s="60">
        <f t="shared" ref="AC296" si="1048">IFERROR(AC295,"")</f>
        <v>17.293675712043104</v>
      </c>
      <c r="AD296" s="61">
        <f t="shared" ref="AD296" si="1049">IF(AC296="","",AC296*$G$3+$M$3)</f>
        <v>38531.621439784474</v>
      </c>
      <c r="AE296" s="60">
        <f t="shared" ref="AE296" si="1050">IFERROR(AE295,"")</f>
        <v>6.6606862525229671</v>
      </c>
      <c r="AF296" s="61">
        <f t="shared" ref="AF296" si="1051">IF($M$18&gt;($M$3-$M$5)/-($G$3-$G$5),"",IF(AE296="","",$G$7*$M$18+$M$7))</f>
        <v>0</v>
      </c>
      <c r="AG296" s="61">
        <f t="shared" ref="AG296" si="1052">IF($M$18&gt;($M$3-$M$5)/-($G$3-$G$5),"",IF(AE296="","",$G$7*$M$18+$M$7))</f>
        <v>0</v>
      </c>
    </row>
    <row r="297" spans="1:33" x14ac:dyDescent="0.55000000000000004">
      <c r="A297" s="11"/>
      <c r="B297" s="11"/>
      <c r="C297" s="11"/>
      <c r="D297" s="11"/>
      <c r="E297" s="11"/>
      <c r="F297" s="11"/>
      <c r="G297" s="11"/>
      <c r="H297" s="11"/>
      <c r="I297" s="11"/>
      <c r="J297" s="21"/>
      <c r="K297" s="21"/>
      <c r="L297" s="57"/>
      <c r="M297" s="57"/>
      <c r="N297" s="63"/>
      <c r="O297" s="57"/>
      <c r="P297" s="57"/>
      <c r="Q297" s="58"/>
      <c r="R297" s="57"/>
      <c r="S297" s="57"/>
      <c r="T297" s="11"/>
      <c r="U297" s="11"/>
      <c r="V297" s="11"/>
      <c r="W297" s="11"/>
      <c r="X297" s="11"/>
      <c r="Y297" s="11"/>
      <c r="Z297" s="11"/>
      <c r="AA297" s="11"/>
      <c r="AB297" s="11"/>
      <c r="AC297" s="60">
        <f>IF($M$18&gt;($M$3-$M$5)/-($G$3-$G$5),AC296+($M$18-($M$3-$M$5)/-($G$3-$G$5))/342,IFERROR(IF(AC296+((($M$3-$M$5)/($G$3-$G$5)*-1)-$M$18)/343&gt;($M$3-$M$5)/-($G$3-$G$5),MAX($AC$31:AC296),AC296+((($M$3-$M$5)/($G$3-$G$5)*-1))/343),MAX($AC$31:AC296)))</f>
        <v>17.293675712043104</v>
      </c>
      <c r="AD297" s="61">
        <f t="shared" ref="AD297" si="1053">IF(AC297="","",AC297*$G$5+$M$5)</f>
        <v>38349.405696344824</v>
      </c>
      <c r="AE297" s="60">
        <f>IF($M$18&gt;($M$3-$M$5)/-($G$3-$G$5),"",IFERROR(IF(AE296+(($M$3-$M$5)/($G$3-$G$5)*-1)/343&gt;$AC$24,MAX($AE$31:AE296),AE296+((($M$3-$M$5)/($G$3-$G$5)*-1))/343),MAX($AE$31:AE296)))</f>
        <v>6.711145996860262</v>
      </c>
      <c r="AF297" s="61">
        <f t="shared" ref="AF297" si="1054">IF($M$18&gt;($M$3-$M$5)/-($G$3-$G$5),"",IF(AE297="","",AE297*$G$5+$M$5))</f>
        <v>-46310.832025117903</v>
      </c>
      <c r="AG297" s="61">
        <f t="shared" ref="AG297" si="1055">IF($M$18&gt;($M$3-$M$5)/-($G$3-$G$5),"",IF(AE297="","",AE297*$G$3+$M$3))</f>
        <v>91444.270015698683</v>
      </c>
    </row>
    <row r="298" spans="1:33" x14ac:dyDescent="0.55000000000000004">
      <c r="A298" s="11"/>
      <c r="B298" s="11"/>
      <c r="C298" s="11"/>
      <c r="D298" s="11"/>
      <c r="E298" s="11"/>
      <c r="F298" s="11"/>
      <c r="G298" s="11"/>
      <c r="H298" s="11"/>
      <c r="I298" s="11"/>
      <c r="J298" s="21"/>
      <c r="K298" s="21"/>
      <c r="L298" s="57"/>
      <c r="M298" s="57"/>
      <c r="N298" s="63"/>
      <c r="O298" s="57"/>
      <c r="P298" s="57"/>
      <c r="Q298" s="58"/>
      <c r="R298" s="57"/>
      <c r="S298" s="57"/>
      <c r="T298" s="11"/>
      <c r="U298" s="11"/>
      <c r="V298" s="11"/>
      <c r="W298" s="11"/>
      <c r="X298" s="11"/>
      <c r="Y298" s="11"/>
      <c r="Z298" s="11"/>
      <c r="AA298" s="11"/>
      <c r="AB298" s="11"/>
      <c r="AC298" s="60">
        <f t="shared" ref="AC298" si="1056">IFERROR(AC297,"")</f>
        <v>17.293675712043104</v>
      </c>
      <c r="AD298" s="61">
        <f t="shared" ref="AD298" si="1057">IF(AC298="","",AC298*$G$3+$M$3)</f>
        <v>38531.621439784474</v>
      </c>
      <c r="AE298" s="60">
        <f t="shared" ref="AE298" si="1058">IFERROR(AE297,"")</f>
        <v>6.711145996860262</v>
      </c>
      <c r="AF298" s="61">
        <f t="shared" ref="AF298" si="1059">IF($M$18&gt;($M$3-$M$5)/-($G$3-$G$5),"",IF(AE298="","",$G$7*$M$18+$M$7))</f>
        <v>0</v>
      </c>
      <c r="AG298" s="61">
        <f t="shared" ref="AG298" si="1060">IF($M$18&gt;($M$3-$M$5)/-($G$3-$G$5),"",IF(AE298="","",$G$7*$M$18+$M$7))</f>
        <v>0</v>
      </c>
    </row>
    <row r="299" spans="1:33" x14ac:dyDescent="0.55000000000000004">
      <c r="A299" s="11"/>
      <c r="B299" s="11"/>
      <c r="C299" s="11"/>
      <c r="D299" s="11"/>
      <c r="E299" s="11"/>
      <c r="F299" s="11"/>
      <c r="G299" s="11"/>
      <c r="H299" s="11"/>
      <c r="I299" s="11"/>
      <c r="J299" s="21"/>
      <c r="K299" s="21"/>
      <c r="L299" s="57"/>
      <c r="M299" s="57"/>
      <c r="N299" s="63"/>
      <c r="O299" s="57"/>
      <c r="P299" s="57"/>
      <c r="Q299" s="58"/>
      <c r="R299" s="57"/>
      <c r="S299" s="57"/>
      <c r="T299" s="11"/>
      <c r="U299" s="11"/>
      <c r="V299" s="11"/>
      <c r="W299" s="11"/>
      <c r="X299" s="11"/>
      <c r="Y299" s="11"/>
      <c r="Z299" s="11"/>
      <c r="AA299" s="11"/>
      <c r="AB299" s="11"/>
      <c r="AC299" s="60">
        <f>IF($M$18&gt;($M$3-$M$5)/-($G$3-$G$5),AC298+($M$18-($M$3-$M$5)/-($G$3-$G$5))/342,IFERROR(IF(AC298+((($M$3-$M$5)/($G$3-$G$5)*-1)-$M$18)/343&gt;($M$3-$M$5)/-($G$3-$G$5),MAX($AC$31:AC298),AC298+((($M$3-$M$5)/($G$3-$G$5)*-1))/343),MAX($AC$31:AC298)))</f>
        <v>17.293675712043104</v>
      </c>
      <c r="AD299" s="61">
        <f t="shared" ref="AD299" si="1061">IF(AC299="","",AC299*$G$5+$M$5)</f>
        <v>38349.405696344824</v>
      </c>
      <c r="AE299" s="60">
        <f>IF($M$18&gt;($M$3-$M$5)/-($G$3-$G$5),"",IFERROR(IF(AE298+(($M$3-$M$5)/($G$3-$G$5)*-1)/343&gt;$AC$24,MAX($AE$31:AE298),AE298+((($M$3-$M$5)/($G$3-$G$5)*-1))/343),MAX($AE$31:AE298)))</f>
        <v>6.761605741197557</v>
      </c>
      <c r="AF299" s="61">
        <f t="shared" ref="AF299" si="1062">IF($M$18&gt;($M$3-$M$5)/-($G$3-$G$5),"",IF(AE299="","",AE299*$G$5+$M$5))</f>
        <v>-45907.154070419543</v>
      </c>
      <c r="AG299" s="61">
        <f t="shared" ref="AG299" si="1063">IF($M$18&gt;($M$3-$M$5)/-($G$3-$G$5),"",IF(AE299="","",AE299*$G$3+$M$3))</f>
        <v>91191.971294012212</v>
      </c>
    </row>
    <row r="300" spans="1:33" x14ac:dyDescent="0.55000000000000004">
      <c r="A300" s="11"/>
      <c r="B300" s="11"/>
      <c r="C300" s="11"/>
      <c r="D300" s="11"/>
      <c r="E300" s="11"/>
      <c r="F300" s="11"/>
      <c r="G300" s="11"/>
      <c r="H300" s="11"/>
      <c r="I300" s="11"/>
      <c r="J300" s="21"/>
      <c r="K300" s="21"/>
      <c r="L300" s="57"/>
      <c r="M300" s="57"/>
      <c r="N300" s="63"/>
      <c r="O300" s="57"/>
      <c r="P300" s="57"/>
      <c r="Q300" s="58"/>
      <c r="R300" s="57"/>
      <c r="S300" s="57"/>
      <c r="T300" s="11"/>
      <c r="U300" s="11"/>
      <c r="V300" s="11"/>
      <c r="W300" s="11"/>
      <c r="X300" s="11"/>
      <c r="Y300" s="11"/>
      <c r="Z300" s="11"/>
      <c r="AA300" s="11"/>
      <c r="AB300" s="11"/>
      <c r="AC300" s="60">
        <f t="shared" ref="AC300" si="1064">IFERROR(AC299,"")</f>
        <v>17.293675712043104</v>
      </c>
      <c r="AD300" s="61">
        <f t="shared" ref="AD300" si="1065">IF(AC300="","",AC300*$G$3+$M$3)</f>
        <v>38531.621439784474</v>
      </c>
      <c r="AE300" s="60">
        <f t="shared" ref="AE300" si="1066">IFERROR(AE299,"")</f>
        <v>6.761605741197557</v>
      </c>
      <c r="AF300" s="61">
        <f t="shared" ref="AF300" si="1067">IF($M$18&gt;($M$3-$M$5)/-($G$3-$G$5),"",IF(AE300="","",$G$7*$M$18+$M$7))</f>
        <v>0</v>
      </c>
      <c r="AG300" s="61">
        <f t="shared" ref="AG300" si="1068">IF($M$18&gt;($M$3-$M$5)/-($G$3-$G$5),"",IF(AE300="","",$G$7*$M$18+$M$7))</f>
        <v>0</v>
      </c>
    </row>
    <row r="301" spans="1:33" x14ac:dyDescent="0.55000000000000004">
      <c r="A301" s="11"/>
      <c r="B301" s="11"/>
      <c r="C301" s="11"/>
      <c r="D301" s="11"/>
      <c r="E301" s="11"/>
      <c r="F301" s="11"/>
      <c r="G301" s="11"/>
      <c r="H301" s="11"/>
      <c r="I301" s="11"/>
      <c r="J301" s="21"/>
      <c r="K301" s="21"/>
      <c r="L301" s="57"/>
      <c r="M301" s="57"/>
      <c r="N301" s="63"/>
      <c r="O301" s="57"/>
      <c r="P301" s="57"/>
      <c r="Q301" s="58"/>
      <c r="R301" s="57"/>
      <c r="S301" s="57"/>
      <c r="T301" s="11"/>
      <c r="U301" s="11"/>
      <c r="V301" s="11"/>
      <c r="W301" s="11"/>
      <c r="X301" s="11"/>
      <c r="Y301" s="11"/>
      <c r="Z301" s="11"/>
      <c r="AA301" s="11"/>
      <c r="AB301" s="11"/>
      <c r="AC301" s="60">
        <f>IF($M$18&gt;($M$3-$M$5)/-($G$3-$G$5),AC300+($M$18-($M$3-$M$5)/-($G$3-$G$5))/342,IFERROR(IF(AC300+((($M$3-$M$5)/($G$3-$G$5)*-1)-$M$18)/343&gt;($M$3-$M$5)/-($G$3-$G$5),MAX($AC$31:AC300),AC300+((($M$3-$M$5)/($G$3-$G$5)*-1))/343),MAX($AC$31:AC300)))</f>
        <v>17.293675712043104</v>
      </c>
      <c r="AD301" s="61">
        <f t="shared" ref="AD301" si="1069">IF(AC301="","",AC301*$G$5+$M$5)</f>
        <v>38349.405696344824</v>
      </c>
      <c r="AE301" s="60">
        <f>IF($M$18&gt;($M$3-$M$5)/-($G$3-$G$5),"",IFERROR(IF(AE300+(($M$3-$M$5)/($G$3-$G$5)*-1)/343&gt;$AC$24,MAX($AE$31:AE300),AE300+((($M$3-$M$5)/($G$3-$G$5)*-1))/343),MAX($AE$31:AE300)))</f>
        <v>6.8120654855348519</v>
      </c>
      <c r="AF301" s="61">
        <f t="shared" ref="AF301" si="1070">IF($M$18&gt;($M$3-$M$5)/-($G$3-$G$5),"",IF(AE301="","",AE301*$G$5+$M$5))</f>
        <v>-45503.476115721183</v>
      </c>
      <c r="AG301" s="61">
        <f t="shared" ref="AG301" si="1071">IF($M$18&gt;($M$3-$M$5)/-($G$3-$G$5),"",IF(AE301="","",AE301*$G$3+$M$3))</f>
        <v>90939.67257232574</v>
      </c>
    </row>
    <row r="302" spans="1:33" x14ac:dyDescent="0.55000000000000004">
      <c r="A302" s="11"/>
      <c r="B302" s="11"/>
      <c r="C302" s="11"/>
      <c r="D302" s="11"/>
      <c r="E302" s="11"/>
      <c r="F302" s="11"/>
      <c r="G302" s="11"/>
      <c r="H302" s="11"/>
      <c r="I302" s="11"/>
      <c r="J302" s="21"/>
      <c r="K302" s="21"/>
      <c r="L302" s="57"/>
      <c r="M302" s="57"/>
      <c r="N302" s="63"/>
      <c r="O302" s="57"/>
      <c r="P302" s="57"/>
      <c r="Q302" s="58"/>
      <c r="R302" s="57"/>
      <c r="S302" s="57"/>
      <c r="T302" s="11"/>
      <c r="U302" s="11"/>
      <c r="V302" s="11"/>
      <c r="W302" s="11"/>
      <c r="X302" s="11"/>
      <c r="Y302" s="11"/>
      <c r="Z302" s="11"/>
      <c r="AA302" s="11"/>
      <c r="AB302" s="11"/>
      <c r="AC302" s="60">
        <f t="shared" ref="AC302" si="1072">IFERROR(AC301,"")</f>
        <v>17.293675712043104</v>
      </c>
      <c r="AD302" s="61">
        <f t="shared" ref="AD302" si="1073">IF(AC302="","",AC302*$G$3+$M$3)</f>
        <v>38531.621439784474</v>
      </c>
      <c r="AE302" s="60">
        <f t="shared" ref="AE302" si="1074">IFERROR(AE301,"")</f>
        <v>6.8120654855348519</v>
      </c>
      <c r="AF302" s="61">
        <f t="shared" ref="AF302" si="1075">IF($M$18&gt;($M$3-$M$5)/-($G$3-$G$5),"",IF(AE302="","",$G$7*$M$18+$M$7))</f>
        <v>0</v>
      </c>
      <c r="AG302" s="61">
        <f t="shared" ref="AG302" si="1076">IF($M$18&gt;($M$3-$M$5)/-($G$3-$G$5),"",IF(AE302="","",$G$7*$M$18+$M$7))</f>
        <v>0</v>
      </c>
    </row>
    <row r="303" spans="1:33" x14ac:dyDescent="0.55000000000000004">
      <c r="A303" s="11"/>
      <c r="B303" s="11"/>
      <c r="C303" s="11"/>
      <c r="D303" s="11"/>
      <c r="E303" s="11"/>
      <c r="F303" s="11"/>
      <c r="G303" s="11"/>
      <c r="H303" s="11"/>
      <c r="I303" s="11"/>
      <c r="J303" s="21"/>
      <c r="K303" s="21"/>
      <c r="L303" s="57"/>
      <c r="M303" s="57"/>
      <c r="N303" s="63"/>
      <c r="O303" s="57"/>
      <c r="P303" s="57"/>
      <c r="Q303" s="58"/>
      <c r="R303" s="57"/>
      <c r="S303" s="57"/>
      <c r="T303" s="11"/>
      <c r="U303" s="11"/>
      <c r="V303" s="11"/>
      <c r="W303" s="11"/>
      <c r="X303" s="11"/>
      <c r="Y303" s="11"/>
      <c r="Z303" s="11"/>
      <c r="AA303" s="11"/>
      <c r="AB303" s="11"/>
      <c r="AC303" s="60">
        <f>IF($M$18&gt;($M$3-$M$5)/-($G$3-$G$5),AC302+($M$18-($M$3-$M$5)/-($G$3-$G$5))/342,IFERROR(IF(AC302+((($M$3-$M$5)/($G$3-$G$5)*-1)-$M$18)/343&gt;($M$3-$M$5)/-($G$3-$G$5),MAX($AC$31:AC302),AC302+((($M$3-$M$5)/($G$3-$G$5)*-1))/343),MAX($AC$31:AC302)))</f>
        <v>17.293675712043104</v>
      </c>
      <c r="AD303" s="61">
        <f t="shared" ref="AD303" si="1077">IF(AC303="","",AC303*$G$5+$M$5)</f>
        <v>38349.405696344824</v>
      </c>
      <c r="AE303" s="60">
        <f>IF($M$18&gt;($M$3-$M$5)/-($G$3-$G$5),"",IFERROR(IF(AE302+(($M$3-$M$5)/($G$3-$G$5)*-1)/343&gt;$AC$24,MAX($AE$31:AE302),AE302+((($M$3-$M$5)/($G$3-$G$5)*-1))/343),MAX($AE$31:AE302)))</f>
        <v>6.8625252298721469</v>
      </c>
      <c r="AF303" s="61">
        <f t="shared" ref="AF303" si="1078">IF($M$18&gt;($M$3-$M$5)/-($G$3-$G$5),"",IF(AE303="","",AE303*$G$5+$M$5))</f>
        <v>-45099.798161022823</v>
      </c>
      <c r="AG303" s="61">
        <f t="shared" ref="AG303" si="1079">IF($M$18&gt;($M$3-$M$5)/-($G$3-$G$5),"",IF(AE303="","",AE303*$G$3+$M$3))</f>
        <v>90687.373850639269</v>
      </c>
    </row>
    <row r="304" spans="1:33" x14ac:dyDescent="0.55000000000000004">
      <c r="A304" s="11"/>
      <c r="B304" s="11"/>
      <c r="C304" s="11"/>
      <c r="D304" s="11"/>
      <c r="E304" s="11"/>
      <c r="F304" s="11"/>
      <c r="G304" s="11"/>
      <c r="H304" s="11"/>
      <c r="I304" s="11"/>
      <c r="J304" s="21"/>
      <c r="K304" s="21"/>
      <c r="L304" s="57"/>
      <c r="M304" s="57"/>
      <c r="N304" s="63"/>
      <c r="O304" s="57"/>
      <c r="P304" s="57"/>
      <c r="Q304" s="58"/>
      <c r="R304" s="57"/>
      <c r="S304" s="57"/>
      <c r="T304" s="11"/>
      <c r="U304" s="11"/>
      <c r="V304" s="11"/>
      <c r="W304" s="11"/>
      <c r="X304" s="11"/>
      <c r="Y304" s="11"/>
      <c r="Z304" s="11"/>
      <c r="AA304" s="11"/>
      <c r="AB304" s="11"/>
      <c r="AC304" s="60">
        <f t="shared" ref="AC304" si="1080">IFERROR(AC303,"")</f>
        <v>17.293675712043104</v>
      </c>
      <c r="AD304" s="61">
        <f t="shared" ref="AD304" si="1081">IF(AC304="","",AC304*$G$3+$M$3)</f>
        <v>38531.621439784474</v>
      </c>
      <c r="AE304" s="60">
        <f t="shared" ref="AE304" si="1082">IFERROR(AE303,"")</f>
        <v>6.8625252298721469</v>
      </c>
      <c r="AF304" s="61">
        <f t="shared" ref="AF304" si="1083">IF($M$18&gt;($M$3-$M$5)/-($G$3-$G$5),"",IF(AE304="","",$G$7*$M$18+$M$7))</f>
        <v>0</v>
      </c>
      <c r="AG304" s="61">
        <f t="shared" ref="AG304" si="1084">IF($M$18&gt;($M$3-$M$5)/-($G$3-$G$5),"",IF(AE304="","",$G$7*$M$18+$M$7))</f>
        <v>0</v>
      </c>
    </row>
    <row r="305" spans="1:33" x14ac:dyDescent="0.55000000000000004">
      <c r="A305" s="11"/>
      <c r="B305" s="11"/>
      <c r="C305" s="11"/>
      <c r="D305" s="11"/>
      <c r="E305" s="11"/>
      <c r="F305" s="11"/>
      <c r="G305" s="11"/>
      <c r="H305" s="11"/>
      <c r="I305" s="11"/>
      <c r="J305" s="21"/>
      <c r="K305" s="21"/>
      <c r="L305" s="57"/>
      <c r="M305" s="57"/>
      <c r="N305" s="63"/>
      <c r="O305" s="57"/>
      <c r="P305" s="57"/>
      <c r="Q305" s="58"/>
      <c r="R305" s="57"/>
      <c r="S305" s="57"/>
      <c r="T305" s="11"/>
      <c r="U305" s="11"/>
      <c r="V305" s="11"/>
      <c r="W305" s="11"/>
      <c r="X305" s="11"/>
      <c r="Y305" s="11"/>
      <c r="Z305" s="11"/>
      <c r="AA305" s="11"/>
      <c r="AB305" s="11"/>
      <c r="AC305" s="60">
        <f>IF($M$18&gt;($M$3-$M$5)/-($G$3-$G$5),AC304+($M$18-($M$3-$M$5)/-($G$3-$G$5))/342,IFERROR(IF(AC304+((($M$3-$M$5)/($G$3-$G$5)*-1)-$M$18)/343&gt;($M$3-$M$5)/-($G$3-$G$5),MAX($AC$31:AC304),AC304+((($M$3-$M$5)/($G$3-$G$5)*-1))/343),MAX($AC$31:AC304)))</f>
        <v>17.293675712043104</v>
      </c>
      <c r="AD305" s="61">
        <f t="shared" ref="AD305" si="1085">IF(AC305="","",AC305*$G$5+$M$5)</f>
        <v>38349.405696344824</v>
      </c>
      <c r="AE305" s="60">
        <f>IF($M$18&gt;($M$3-$M$5)/-($G$3-$G$5),"",IFERROR(IF(AE304+(($M$3-$M$5)/($G$3-$G$5)*-1)/343&gt;$AC$24,MAX($AE$31:AE304),AE304+((($M$3-$M$5)/($G$3-$G$5)*-1))/343),MAX($AE$31:AE304)))</f>
        <v>6.9129849742094418</v>
      </c>
      <c r="AF305" s="61">
        <f t="shared" ref="AF305" si="1086">IF($M$18&gt;($M$3-$M$5)/-($G$3-$G$5),"",IF(AE305="","",AE305*$G$5+$M$5))</f>
        <v>-44696.120206324464</v>
      </c>
      <c r="AG305" s="61">
        <f t="shared" ref="AG305" si="1087">IF($M$18&gt;($M$3-$M$5)/-($G$3-$G$5),"",IF(AE305="","",AE305*$G$3+$M$3))</f>
        <v>90435.075128952798</v>
      </c>
    </row>
    <row r="306" spans="1:33" x14ac:dyDescent="0.55000000000000004">
      <c r="A306" s="11"/>
      <c r="B306" s="11"/>
      <c r="C306" s="11"/>
      <c r="D306" s="11"/>
      <c r="E306" s="11"/>
      <c r="F306" s="11"/>
      <c r="G306" s="11"/>
      <c r="H306" s="11"/>
      <c r="I306" s="11"/>
      <c r="J306" s="21"/>
      <c r="K306" s="21"/>
      <c r="L306" s="57"/>
      <c r="M306" s="57"/>
      <c r="N306" s="63"/>
      <c r="O306" s="57"/>
      <c r="P306" s="57"/>
      <c r="Q306" s="58"/>
      <c r="R306" s="57"/>
      <c r="S306" s="57"/>
      <c r="T306" s="11"/>
      <c r="U306" s="11"/>
      <c r="V306" s="11"/>
      <c r="W306" s="11"/>
      <c r="X306" s="11"/>
      <c r="Y306" s="11"/>
      <c r="Z306" s="11"/>
      <c r="AA306" s="11"/>
      <c r="AB306" s="11"/>
      <c r="AC306" s="60">
        <f t="shared" ref="AC306" si="1088">IFERROR(AC305,"")</f>
        <v>17.293675712043104</v>
      </c>
      <c r="AD306" s="61">
        <f t="shared" ref="AD306" si="1089">IF(AC306="","",AC306*$G$3+$M$3)</f>
        <v>38531.621439784474</v>
      </c>
      <c r="AE306" s="60">
        <f t="shared" ref="AE306" si="1090">IFERROR(AE305,"")</f>
        <v>6.9129849742094418</v>
      </c>
      <c r="AF306" s="61">
        <f t="shared" ref="AF306" si="1091">IF($M$18&gt;($M$3-$M$5)/-($G$3-$G$5),"",IF(AE306="","",$G$7*$M$18+$M$7))</f>
        <v>0</v>
      </c>
      <c r="AG306" s="61">
        <f t="shared" ref="AG306" si="1092">IF($M$18&gt;($M$3-$M$5)/-($G$3-$G$5),"",IF(AE306="","",$G$7*$M$18+$M$7))</f>
        <v>0</v>
      </c>
    </row>
    <row r="307" spans="1:33" x14ac:dyDescent="0.55000000000000004">
      <c r="A307" s="11"/>
      <c r="B307" s="11"/>
      <c r="C307" s="11"/>
      <c r="D307" s="11"/>
      <c r="E307" s="11"/>
      <c r="F307" s="11"/>
      <c r="G307" s="11"/>
      <c r="H307" s="11"/>
      <c r="I307" s="11"/>
      <c r="J307" s="21"/>
      <c r="K307" s="21"/>
      <c r="L307" s="57"/>
      <c r="M307" s="57"/>
      <c r="N307" s="63"/>
      <c r="O307" s="57"/>
      <c r="P307" s="57"/>
      <c r="Q307" s="58"/>
      <c r="R307" s="57"/>
      <c r="S307" s="57"/>
      <c r="T307" s="11"/>
      <c r="U307" s="11"/>
      <c r="V307" s="11"/>
      <c r="W307" s="11"/>
      <c r="X307" s="11"/>
      <c r="Y307" s="11"/>
      <c r="Z307" s="11"/>
      <c r="AA307" s="11"/>
      <c r="AB307" s="11"/>
      <c r="AC307" s="60">
        <f>IF($M$18&gt;($M$3-$M$5)/-($G$3-$G$5),AC306+($M$18-($M$3-$M$5)/-($G$3-$G$5))/342,IFERROR(IF(AC306+((($M$3-$M$5)/($G$3-$G$5)*-1)-$M$18)/343&gt;($M$3-$M$5)/-($G$3-$G$5),MAX($AC$31:AC306),AC306+((($M$3-$M$5)/($G$3-$G$5)*-1))/343),MAX($AC$31:AC306)))</f>
        <v>17.293675712043104</v>
      </c>
      <c r="AD307" s="61">
        <f t="shared" ref="AD307" si="1093">IF(AC307="","",AC307*$G$5+$M$5)</f>
        <v>38349.405696344824</v>
      </c>
      <c r="AE307" s="60">
        <f>IF($M$18&gt;($M$3-$M$5)/-($G$3-$G$5),"",IFERROR(IF(AE306+(($M$3-$M$5)/($G$3-$G$5)*-1)/343&gt;$AC$24,MAX($AE$31:AE306),AE306+((($M$3-$M$5)/($G$3-$G$5)*-1))/343),MAX($AE$31:AE306)))</f>
        <v>6.9634447185467367</v>
      </c>
      <c r="AF307" s="61">
        <f t="shared" ref="AF307" si="1094">IF($M$18&gt;($M$3-$M$5)/-($G$3-$G$5),"",IF(AE307="","",AE307*$G$5+$M$5))</f>
        <v>-44292.442251626104</v>
      </c>
      <c r="AG307" s="61">
        <f t="shared" ref="AG307" si="1095">IF($M$18&gt;($M$3-$M$5)/-($G$3-$G$5),"",IF(AE307="","",AE307*$G$3+$M$3))</f>
        <v>90182.776407266327</v>
      </c>
    </row>
    <row r="308" spans="1:33" x14ac:dyDescent="0.55000000000000004">
      <c r="A308" s="11"/>
      <c r="B308" s="11"/>
      <c r="C308" s="11"/>
      <c r="D308" s="11"/>
      <c r="E308" s="11"/>
      <c r="F308" s="11"/>
      <c r="G308" s="11"/>
      <c r="H308" s="11"/>
      <c r="I308" s="11"/>
      <c r="J308" s="21"/>
      <c r="K308" s="21"/>
      <c r="L308" s="57"/>
      <c r="M308" s="57"/>
      <c r="N308" s="63"/>
      <c r="O308" s="57"/>
      <c r="P308" s="57"/>
      <c r="Q308" s="58"/>
      <c r="R308" s="57"/>
      <c r="S308" s="57"/>
      <c r="T308" s="11"/>
      <c r="U308" s="11"/>
      <c r="V308" s="11"/>
      <c r="W308" s="11"/>
      <c r="X308" s="11"/>
      <c r="Y308" s="11"/>
      <c r="Z308" s="11"/>
      <c r="AA308" s="11"/>
      <c r="AB308" s="11"/>
      <c r="AC308" s="60">
        <f t="shared" ref="AC308" si="1096">IFERROR(AC307,"")</f>
        <v>17.293675712043104</v>
      </c>
      <c r="AD308" s="61">
        <f t="shared" ref="AD308" si="1097">IF(AC308="","",AC308*$G$3+$M$3)</f>
        <v>38531.621439784474</v>
      </c>
      <c r="AE308" s="60">
        <f t="shared" ref="AE308" si="1098">IFERROR(AE307,"")</f>
        <v>6.9634447185467367</v>
      </c>
      <c r="AF308" s="61">
        <f t="shared" ref="AF308" si="1099">IF($M$18&gt;($M$3-$M$5)/-($G$3-$G$5),"",IF(AE308="","",$G$7*$M$18+$M$7))</f>
        <v>0</v>
      </c>
      <c r="AG308" s="61">
        <f t="shared" ref="AG308" si="1100">IF($M$18&gt;($M$3-$M$5)/-($G$3-$G$5),"",IF(AE308="","",$G$7*$M$18+$M$7))</f>
        <v>0</v>
      </c>
    </row>
    <row r="309" spans="1:33" x14ac:dyDescent="0.55000000000000004">
      <c r="A309" s="11"/>
      <c r="B309" s="11"/>
      <c r="C309" s="11"/>
      <c r="D309" s="11"/>
      <c r="E309" s="11"/>
      <c r="F309" s="11"/>
      <c r="G309" s="11"/>
      <c r="H309" s="11"/>
      <c r="I309" s="11"/>
      <c r="J309" s="21"/>
      <c r="K309" s="21"/>
      <c r="L309" s="57"/>
      <c r="M309" s="57"/>
      <c r="N309" s="63"/>
      <c r="O309" s="57"/>
      <c r="P309" s="57"/>
      <c r="Q309" s="58"/>
      <c r="R309" s="57"/>
      <c r="S309" s="57"/>
      <c r="T309" s="11"/>
      <c r="U309" s="11"/>
      <c r="V309" s="11"/>
      <c r="W309" s="11"/>
      <c r="X309" s="11"/>
      <c r="Y309" s="11"/>
      <c r="Z309" s="11"/>
      <c r="AA309" s="11"/>
      <c r="AB309" s="11"/>
      <c r="AC309" s="60">
        <f>IF($M$18&gt;($M$3-$M$5)/-($G$3-$G$5),AC308+($M$18-($M$3-$M$5)/-($G$3-$G$5))/342,IFERROR(IF(AC308+((($M$3-$M$5)/($G$3-$G$5)*-1)-$M$18)/343&gt;($M$3-$M$5)/-($G$3-$G$5),MAX($AC$31:AC308),AC308+((($M$3-$M$5)/($G$3-$G$5)*-1))/343),MAX($AC$31:AC308)))</f>
        <v>17.293675712043104</v>
      </c>
      <c r="AD309" s="61">
        <f t="shared" ref="AD309" si="1101">IF(AC309="","",AC309*$G$5+$M$5)</f>
        <v>38349.405696344824</v>
      </c>
      <c r="AE309" s="60">
        <f>IF($M$18&gt;($M$3-$M$5)/-($G$3-$G$5),"",IFERROR(IF(AE308+(($M$3-$M$5)/($G$3-$G$5)*-1)/343&gt;$AC$24,MAX($AE$31:AE308),AE308+((($M$3-$M$5)/($G$3-$G$5)*-1))/343),MAX($AE$31:AE308)))</f>
        <v>7.0139044628840317</v>
      </c>
      <c r="AF309" s="61">
        <f t="shared" ref="AF309" si="1102">IF($M$18&gt;($M$3-$M$5)/-($G$3-$G$5),"",IF(AE309="","",AE309*$G$5+$M$5))</f>
        <v>-43888.764296927744</v>
      </c>
      <c r="AG309" s="61">
        <f t="shared" ref="AG309" si="1103">IF($M$18&gt;($M$3-$M$5)/-($G$3-$G$5),"",IF(AE309="","",AE309*$G$3+$M$3))</f>
        <v>89930.477685579841</v>
      </c>
    </row>
    <row r="310" spans="1:33" x14ac:dyDescent="0.55000000000000004">
      <c r="A310" s="11"/>
      <c r="B310" s="11"/>
      <c r="C310" s="11"/>
      <c r="D310" s="11"/>
      <c r="E310" s="11"/>
      <c r="F310" s="11"/>
      <c r="G310" s="11"/>
      <c r="H310" s="11"/>
      <c r="I310" s="11"/>
      <c r="J310" s="21"/>
      <c r="K310" s="21"/>
      <c r="L310" s="57"/>
      <c r="M310" s="57"/>
      <c r="N310" s="63"/>
      <c r="O310" s="57"/>
      <c r="P310" s="57"/>
      <c r="Q310" s="58"/>
      <c r="R310" s="57"/>
      <c r="S310" s="57"/>
      <c r="T310" s="11"/>
      <c r="U310" s="11"/>
      <c r="V310" s="11"/>
      <c r="W310" s="11"/>
      <c r="X310" s="11"/>
      <c r="Y310" s="11"/>
      <c r="Z310" s="11"/>
      <c r="AA310" s="11"/>
      <c r="AB310" s="11"/>
      <c r="AC310" s="60">
        <f t="shared" ref="AC310" si="1104">IFERROR(AC309,"")</f>
        <v>17.293675712043104</v>
      </c>
      <c r="AD310" s="61">
        <f t="shared" ref="AD310" si="1105">IF(AC310="","",AC310*$G$3+$M$3)</f>
        <v>38531.621439784474</v>
      </c>
      <c r="AE310" s="60">
        <f t="shared" ref="AE310" si="1106">IFERROR(AE309,"")</f>
        <v>7.0139044628840317</v>
      </c>
      <c r="AF310" s="61">
        <f t="shared" ref="AF310" si="1107">IF($M$18&gt;($M$3-$M$5)/-($G$3-$G$5),"",IF(AE310="","",$G$7*$M$18+$M$7))</f>
        <v>0</v>
      </c>
      <c r="AG310" s="61">
        <f t="shared" ref="AG310" si="1108">IF($M$18&gt;($M$3-$M$5)/-($G$3-$G$5),"",IF(AE310="","",$G$7*$M$18+$M$7))</f>
        <v>0</v>
      </c>
    </row>
    <row r="311" spans="1:33" x14ac:dyDescent="0.55000000000000004">
      <c r="A311" s="11"/>
      <c r="B311" s="11"/>
      <c r="C311" s="11"/>
      <c r="D311" s="11"/>
      <c r="E311" s="11"/>
      <c r="F311" s="11"/>
      <c r="G311" s="11"/>
      <c r="H311" s="11"/>
      <c r="I311" s="11"/>
      <c r="J311" s="21"/>
      <c r="K311" s="21"/>
      <c r="L311" s="57"/>
      <c r="M311" s="57"/>
      <c r="N311" s="63"/>
      <c r="O311" s="57"/>
      <c r="P311" s="57"/>
      <c r="Q311" s="58"/>
      <c r="R311" s="57"/>
      <c r="S311" s="57"/>
      <c r="T311" s="11"/>
      <c r="U311" s="11"/>
      <c r="V311" s="11"/>
      <c r="W311" s="11"/>
      <c r="X311" s="11"/>
      <c r="Y311" s="11"/>
      <c r="Z311" s="11"/>
      <c r="AA311" s="11"/>
      <c r="AB311" s="11"/>
      <c r="AC311" s="60">
        <f>IF($M$18&gt;($M$3-$M$5)/-($G$3-$G$5),AC310+($M$18-($M$3-$M$5)/-($G$3-$G$5))/342,IFERROR(IF(AC310+((($M$3-$M$5)/($G$3-$G$5)*-1)-$M$18)/343&gt;($M$3-$M$5)/-($G$3-$G$5),MAX($AC$31:AC310),AC310+((($M$3-$M$5)/($G$3-$G$5)*-1))/343),MAX($AC$31:AC310)))</f>
        <v>17.293675712043104</v>
      </c>
      <c r="AD311" s="61">
        <f t="shared" ref="AD311" si="1109">IF(AC311="","",AC311*$G$5+$M$5)</f>
        <v>38349.405696344824</v>
      </c>
      <c r="AE311" s="60">
        <f>IF($M$18&gt;($M$3-$M$5)/-($G$3-$G$5),"",IFERROR(IF(AE310+(($M$3-$M$5)/($G$3-$G$5)*-1)/343&gt;$AC$24,MAX($AE$31:AE310),AE310+((($M$3-$M$5)/($G$3-$G$5)*-1))/343),MAX($AE$31:AE310)))</f>
        <v>7.0643642072213266</v>
      </c>
      <c r="AF311" s="61">
        <f t="shared" ref="AF311" si="1110">IF($M$18&gt;($M$3-$M$5)/-($G$3-$G$5),"",IF(AE311="","",AE311*$G$5+$M$5))</f>
        <v>-43485.086342229384</v>
      </c>
      <c r="AG311" s="61">
        <f t="shared" ref="AG311" si="1111">IF($M$18&gt;($M$3-$M$5)/-($G$3-$G$5),"",IF(AE311="","",AE311*$G$3+$M$3))</f>
        <v>89678.17896389337</v>
      </c>
    </row>
    <row r="312" spans="1:33" x14ac:dyDescent="0.55000000000000004">
      <c r="A312" s="11"/>
      <c r="B312" s="11"/>
      <c r="C312" s="11"/>
      <c r="D312" s="11"/>
      <c r="E312" s="11"/>
      <c r="F312" s="11"/>
      <c r="G312" s="11"/>
      <c r="H312" s="11"/>
      <c r="I312" s="11"/>
      <c r="J312" s="21"/>
      <c r="K312" s="21"/>
      <c r="L312" s="57"/>
      <c r="M312" s="57"/>
      <c r="N312" s="63"/>
      <c r="O312" s="57"/>
      <c r="P312" s="57"/>
      <c r="Q312" s="58"/>
      <c r="R312" s="57"/>
      <c r="S312" s="57"/>
      <c r="T312" s="11"/>
      <c r="U312" s="11"/>
      <c r="V312" s="11"/>
      <c r="W312" s="11"/>
      <c r="X312" s="11"/>
      <c r="Y312" s="11"/>
      <c r="Z312" s="11"/>
      <c r="AA312" s="11"/>
      <c r="AB312" s="11"/>
      <c r="AC312" s="60">
        <f t="shared" ref="AC312" si="1112">IFERROR(AC311,"")</f>
        <v>17.293675712043104</v>
      </c>
      <c r="AD312" s="61">
        <f t="shared" ref="AD312" si="1113">IF(AC312="","",AC312*$G$3+$M$3)</f>
        <v>38531.621439784474</v>
      </c>
      <c r="AE312" s="60">
        <f t="shared" ref="AE312" si="1114">IFERROR(AE311,"")</f>
        <v>7.0643642072213266</v>
      </c>
      <c r="AF312" s="61">
        <f t="shared" ref="AF312" si="1115">IF($M$18&gt;($M$3-$M$5)/-($G$3-$G$5),"",IF(AE312="","",$G$7*$M$18+$M$7))</f>
        <v>0</v>
      </c>
      <c r="AG312" s="61">
        <f t="shared" ref="AG312" si="1116">IF($M$18&gt;($M$3-$M$5)/-($G$3-$G$5),"",IF(AE312="","",$G$7*$M$18+$M$7))</f>
        <v>0</v>
      </c>
    </row>
    <row r="313" spans="1:33" x14ac:dyDescent="0.55000000000000004">
      <c r="A313" s="11"/>
      <c r="B313" s="11"/>
      <c r="C313" s="11"/>
      <c r="D313" s="11"/>
      <c r="E313" s="11"/>
      <c r="F313" s="11"/>
      <c r="G313" s="11"/>
      <c r="H313" s="11"/>
      <c r="I313" s="11"/>
      <c r="J313" s="21"/>
      <c r="K313" s="21"/>
      <c r="L313" s="57"/>
      <c r="M313" s="57"/>
      <c r="N313" s="63"/>
      <c r="O313" s="57"/>
      <c r="P313" s="57"/>
      <c r="Q313" s="58"/>
      <c r="R313" s="57"/>
      <c r="S313" s="57"/>
      <c r="T313" s="11"/>
      <c r="U313" s="11"/>
      <c r="V313" s="11"/>
      <c r="W313" s="11"/>
      <c r="X313" s="11"/>
      <c r="Y313" s="11"/>
      <c r="Z313" s="11"/>
      <c r="AA313" s="11"/>
      <c r="AB313" s="11"/>
      <c r="AC313" s="60">
        <f>IF($M$18&gt;($M$3-$M$5)/-($G$3-$G$5),AC312+($M$18-($M$3-$M$5)/-($G$3-$G$5))/342,IFERROR(IF(AC312+((($M$3-$M$5)/($G$3-$G$5)*-1)-$M$18)/343&gt;($M$3-$M$5)/-($G$3-$G$5),MAX($AC$31:AC312),AC312+((($M$3-$M$5)/($G$3-$G$5)*-1))/343),MAX($AC$31:AC312)))</f>
        <v>17.293675712043104</v>
      </c>
      <c r="AD313" s="61">
        <f t="shared" ref="AD313" si="1117">IF(AC313="","",AC313*$G$5+$M$5)</f>
        <v>38349.405696344824</v>
      </c>
      <c r="AE313" s="60">
        <f>IF($M$18&gt;($M$3-$M$5)/-($G$3-$G$5),"",IFERROR(IF(AE312+(($M$3-$M$5)/($G$3-$G$5)*-1)/343&gt;$AC$24,MAX($AE$31:AE312),AE312+((($M$3-$M$5)/($G$3-$G$5)*-1))/343),MAX($AE$31:AE312)))</f>
        <v>7.1148239515586216</v>
      </c>
      <c r="AF313" s="61">
        <f t="shared" ref="AF313" si="1118">IF($M$18&gt;($M$3-$M$5)/-($G$3-$G$5),"",IF(AE313="","",AE313*$G$5+$M$5))</f>
        <v>-43081.408387531024</v>
      </c>
      <c r="AG313" s="61">
        <f t="shared" ref="AG313" si="1119">IF($M$18&gt;($M$3-$M$5)/-($G$3-$G$5),"",IF(AE313="","",AE313*$G$3+$M$3))</f>
        <v>89425.880242206884</v>
      </c>
    </row>
    <row r="314" spans="1:33" x14ac:dyDescent="0.55000000000000004">
      <c r="A314" s="11"/>
      <c r="B314" s="11"/>
      <c r="C314" s="11"/>
      <c r="D314" s="11"/>
      <c r="E314" s="11"/>
      <c r="F314" s="11"/>
      <c r="G314" s="11"/>
      <c r="H314" s="11"/>
      <c r="I314" s="11"/>
      <c r="J314" s="21"/>
      <c r="K314" s="21"/>
      <c r="L314" s="57"/>
      <c r="M314" s="57"/>
      <c r="N314" s="63"/>
      <c r="O314" s="57"/>
      <c r="P314" s="57"/>
      <c r="Q314" s="58"/>
      <c r="R314" s="57"/>
      <c r="S314" s="57"/>
      <c r="T314" s="11"/>
      <c r="U314" s="11"/>
      <c r="V314" s="11"/>
      <c r="W314" s="11"/>
      <c r="X314" s="11"/>
      <c r="Y314" s="11"/>
      <c r="Z314" s="11"/>
      <c r="AA314" s="11"/>
      <c r="AB314" s="11"/>
      <c r="AC314" s="60">
        <f t="shared" ref="AC314" si="1120">IFERROR(AC313,"")</f>
        <v>17.293675712043104</v>
      </c>
      <c r="AD314" s="61">
        <f t="shared" ref="AD314" si="1121">IF(AC314="","",AC314*$G$3+$M$3)</f>
        <v>38531.621439784474</v>
      </c>
      <c r="AE314" s="60">
        <f t="shared" ref="AE314" si="1122">IFERROR(AE313,"")</f>
        <v>7.1148239515586216</v>
      </c>
      <c r="AF314" s="61">
        <f t="shared" ref="AF314" si="1123">IF($M$18&gt;($M$3-$M$5)/-($G$3-$G$5),"",IF(AE314="","",$G$7*$M$18+$M$7))</f>
        <v>0</v>
      </c>
      <c r="AG314" s="61">
        <f t="shared" ref="AG314" si="1124">IF($M$18&gt;($M$3-$M$5)/-($G$3-$G$5),"",IF(AE314="","",$G$7*$M$18+$M$7))</f>
        <v>0</v>
      </c>
    </row>
    <row r="315" spans="1:33" x14ac:dyDescent="0.55000000000000004">
      <c r="A315" s="11"/>
      <c r="B315" s="11"/>
      <c r="C315" s="11"/>
      <c r="D315" s="11"/>
      <c r="E315" s="11"/>
      <c r="F315" s="11"/>
      <c r="G315" s="11"/>
      <c r="H315" s="11"/>
      <c r="I315" s="11"/>
      <c r="J315" s="21"/>
      <c r="K315" s="21"/>
      <c r="L315" s="57"/>
      <c r="M315" s="57"/>
      <c r="N315" s="63"/>
      <c r="O315" s="57"/>
      <c r="P315" s="57"/>
      <c r="Q315" s="58"/>
      <c r="R315" s="57"/>
      <c r="S315" s="57"/>
      <c r="T315" s="11"/>
      <c r="U315" s="11"/>
      <c r="V315" s="11"/>
      <c r="W315" s="11"/>
      <c r="X315" s="11"/>
      <c r="Y315" s="11"/>
      <c r="Z315" s="11"/>
      <c r="AA315" s="11"/>
      <c r="AB315" s="11"/>
      <c r="AC315" s="60">
        <f>IF($M$18&gt;($M$3-$M$5)/-($G$3-$G$5),AC314+($M$18-($M$3-$M$5)/-($G$3-$G$5))/342,IFERROR(IF(AC314+((($M$3-$M$5)/($G$3-$G$5)*-1)-$M$18)/343&gt;($M$3-$M$5)/-($G$3-$G$5),MAX($AC$31:AC314),AC314+((($M$3-$M$5)/($G$3-$G$5)*-1))/343),MAX($AC$31:AC314)))</f>
        <v>17.293675712043104</v>
      </c>
      <c r="AD315" s="61">
        <f t="shared" ref="AD315" si="1125">IF(AC315="","",AC315*$G$5+$M$5)</f>
        <v>38349.405696344824</v>
      </c>
      <c r="AE315" s="60">
        <f>IF($M$18&gt;($M$3-$M$5)/-($G$3-$G$5),"",IFERROR(IF(AE314+(($M$3-$M$5)/($G$3-$G$5)*-1)/343&gt;$AC$24,MAX($AE$31:AE314),AE314+((($M$3-$M$5)/($G$3-$G$5)*-1))/343),MAX($AE$31:AE314)))</f>
        <v>7.1652836958959165</v>
      </c>
      <c r="AF315" s="61">
        <f t="shared" ref="AF315" si="1126">IF($M$18&gt;($M$3-$M$5)/-($G$3-$G$5),"",IF(AE315="","",AE315*$G$5+$M$5))</f>
        <v>-42677.730432832665</v>
      </c>
      <c r="AG315" s="61">
        <f t="shared" ref="AG315" si="1127">IF($M$18&gt;($M$3-$M$5)/-($G$3-$G$5),"",IF(AE315="","",AE315*$G$3+$M$3))</f>
        <v>89173.581520520413</v>
      </c>
    </row>
    <row r="316" spans="1:33" x14ac:dyDescent="0.55000000000000004">
      <c r="A316" s="11"/>
      <c r="B316" s="11"/>
      <c r="C316" s="11"/>
      <c r="D316" s="11"/>
      <c r="E316" s="11"/>
      <c r="F316" s="11"/>
      <c r="G316" s="11"/>
      <c r="H316" s="11"/>
      <c r="I316" s="11"/>
      <c r="J316" s="21"/>
      <c r="K316" s="21"/>
      <c r="L316" s="57"/>
      <c r="M316" s="57"/>
      <c r="N316" s="63"/>
      <c r="O316" s="57"/>
      <c r="P316" s="57"/>
      <c r="Q316" s="58"/>
      <c r="R316" s="57"/>
      <c r="S316" s="57"/>
      <c r="T316" s="11"/>
      <c r="U316" s="11"/>
      <c r="V316" s="11"/>
      <c r="W316" s="11"/>
      <c r="X316" s="11"/>
      <c r="Y316" s="11"/>
      <c r="Z316" s="11"/>
      <c r="AA316" s="11"/>
      <c r="AB316" s="11"/>
      <c r="AC316" s="60">
        <f t="shared" ref="AC316" si="1128">IFERROR(AC315,"")</f>
        <v>17.293675712043104</v>
      </c>
      <c r="AD316" s="61">
        <f t="shared" ref="AD316" si="1129">IF(AC316="","",AC316*$G$3+$M$3)</f>
        <v>38531.621439784474</v>
      </c>
      <c r="AE316" s="60">
        <f t="shared" ref="AE316" si="1130">IFERROR(AE315,"")</f>
        <v>7.1652836958959165</v>
      </c>
      <c r="AF316" s="61">
        <f t="shared" ref="AF316" si="1131">IF($M$18&gt;($M$3-$M$5)/-($G$3-$G$5),"",IF(AE316="","",$G$7*$M$18+$M$7))</f>
        <v>0</v>
      </c>
      <c r="AG316" s="61">
        <f t="shared" ref="AG316" si="1132">IF($M$18&gt;($M$3-$M$5)/-($G$3-$G$5),"",IF(AE316="","",$G$7*$M$18+$M$7))</f>
        <v>0</v>
      </c>
    </row>
    <row r="317" spans="1:33" x14ac:dyDescent="0.55000000000000004">
      <c r="A317" s="11"/>
      <c r="B317" s="11"/>
      <c r="C317" s="11"/>
      <c r="D317" s="11"/>
      <c r="E317" s="11"/>
      <c r="F317" s="11"/>
      <c r="G317" s="11"/>
      <c r="H317" s="11"/>
      <c r="I317" s="11"/>
      <c r="J317" s="21"/>
      <c r="K317" s="21"/>
      <c r="L317" s="57"/>
      <c r="M317" s="57"/>
      <c r="N317" s="63"/>
      <c r="O317" s="57"/>
      <c r="P317" s="57"/>
      <c r="Q317" s="58"/>
      <c r="R317" s="57"/>
      <c r="S317" s="57"/>
      <c r="T317" s="11"/>
      <c r="U317" s="11"/>
      <c r="V317" s="11"/>
      <c r="W317" s="11"/>
      <c r="X317" s="11"/>
      <c r="Y317" s="11"/>
      <c r="Z317" s="11"/>
      <c r="AA317" s="11"/>
      <c r="AB317" s="11"/>
      <c r="AC317" s="60">
        <f>IF($M$18&gt;($M$3-$M$5)/-($G$3-$G$5),AC316+($M$18-($M$3-$M$5)/-($G$3-$G$5))/342,IFERROR(IF(AC316+((($M$3-$M$5)/($G$3-$G$5)*-1)-$M$18)/343&gt;($M$3-$M$5)/-($G$3-$G$5),MAX($AC$31:AC316),AC316+((($M$3-$M$5)/($G$3-$G$5)*-1))/343),MAX($AC$31:AC316)))</f>
        <v>17.293675712043104</v>
      </c>
      <c r="AD317" s="61">
        <f t="shared" ref="AD317" si="1133">IF(AC317="","",AC317*$G$5+$M$5)</f>
        <v>38349.405696344824</v>
      </c>
      <c r="AE317" s="60">
        <f>IF($M$18&gt;($M$3-$M$5)/-($G$3-$G$5),"",IFERROR(IF(AE316+(($M$3-$M$5)/($G$3-$G$5)*-1)/343&gt;$AC$24,MAX($AE$31:AE316),AE316+((($M$3-$M$5)/($G$3-$G$5)*-1))/343),MAX($AE$31:AE316)))</f>
        <v>7.2157434402332115</v>
      </c>
      <c r="AF317" s="61">
        <f t="shared" ref="AF317" si="1134">IF($M$18&gt;($M$3-$M$5)/-($G$3-$G$5),"",IF(AE317="","",AE317*$G$5+$M$5))</f>
        <v>-42274.052478134312</v>
      </c>
      <c r="AG317" s="61">
        <f t="shared" ref="AG317" si="1135">IF($M$18&gt;($M$3-$M$5)/-($G$3-$G$5),"",IF(AE317="","",AE317*$G$3+$M$3))</f>
        <v>88921.282798833941</v>
      </c>
    </row>
    <row r="318" spans="1:33" x14ac:dyDescent="0.55000000000000004">
      <c r="A318" s="11"/>
      <c r="B318" s="11"/>
      <c r="C318" s="11"/>
      <c r="D318" s="11"/>
      <c r="E318" s="11"/>
      <c r="F318" s="11"/>
      <c r="G318" s="11"/>
      <c r="H318" s="11"/>
      <c r="I318" s="11"/>
      <c r="J318" s="21"/>
      <c r="K318" s="21"/>
      <c r="L318" s="57"/>
      <c r="M318" s="57"/>
      <c r="N318" s="63"/>
      <c r="O318" s="57"/>
      <c r="P318" s="57"/>
      <c r="Q318" s="58"/>
      <c r="R318" s="57"/>
      <c r="S318" s="57"/>
      <c r="T318" s="11"/>
      <c r="U318" s="11"/>
      <c r="V318" s="11"/>
      <c r="W318" s="11"/>
      <c r="X318" s="11"/>
      <c r="Y318" s="11"/>
      <c r="Z318" s="11"/>
      <c r="AA318" s="11"/>
      <c r="AB318" s="11"/>
      <c r="AC318" s="60">
        <f t="shared" ref="AC318" si="1136">IFERROR(AC317,"")</f>
        <v>17.293675712043104</v>
      </c>
      <c r="AD318" s="61">
        <f t="shared" ref="AD318" si="1137">IF(AC318="","",AC318*$G$3+$M$3)</f>
        <v>38531.621439784474</v>
      </c>
      <c r="AE318" s="60">
        <f t="shared" ref="AE318" si="1138">IFERROR(AE317,"")</f>
        <v>7.2157434402332115</v>
      </c>
      <c r="AF318" s="61">
        <f t="shared" ref="AF318" si="1139">IF($M$18&gt;($M$3-$M$5)/-($G$3-$G$5),"",IF(AE318="","",$G$7*$M$18+$M$7))</f>
        <v>0</v>
      </c>
      <c r="AG318" s="61">
        <f t="shared" ref="AG318" si="1140">IF($M$18&gt;($M$3-$M$5)/-($G$3-$G$5),"",IF(AE318="","",$G$7*$M$18+$M$7))</f>
        <v>0</v>
      </c>
    </row>
    <row r="319" spans="1:33" x14ac:dyDescent="0.55000000000000004">
      <c r="A319" s="11"/>
      <c r="B319" s="11"/>
      <c r="C319" s="11"/>
      <c r="D319" s="11"/>
      <c r="E319" s="11"/>
      <c r="F319" s="11"/>
      <c r="G319" s="11"/>
      <c r="H319" s="11"/>
      <c r="I319" s="11"/>
      <c r="J319" s="21"/>
      <c r="K319" s="21"/>
      <c r="L319" s="57"/>
      <c r="M319" s="57"/>
      <c r="N319" s="63"/>
      <c r="O319" s="57"/>
      <c r="P319" s="57"/>
      <c r="Q319" s="58"/>
      <c r="R319" s="57"/>
      <c r="S319" s="57"/>
      <c r="T319" s="11"/>
      <c r="U319" s="11"/>
      <c r="V319" s="11"/>
      <c r="W319" s="11"/>
      <c r="X319" s="11"/>
      <c r="Y319" s="11"/>
      <c r="Z319" s="11"/>
      <c r="AA319" s="11"/>
      <c r="AB319" s="11"/>
      <c r="AC319" s="60">
        <f>IF($M$18&gt;($M$3-$M$5)/-($G$3-$G$5),AC318+($M$18-($M$3-$M$5)/-($G$3-$G$5))/342,IFERROR(IF(AC318+((($M$3-$M$5)/($G$3-$G$5)*-1)-$M$18)/343&gt;($M$3-$M$5)/-($G$3-$G$5),MAX($AC$31:AC318),AC318+((($M$3-$M$5)/($G$3-$G$5)*-1))/343),MAX($AC$31:AC318)))</f>
        <v>17.293675712043104</v>
      </c>
      <c r="AD319" s="61">
        <f t="shared" ref="AD319" si="1141">IF(AC319="","",AC319*$G$5+$M$5)</f>
        <v>38349.405696344824</v>
      </c>
      <c r="AE319" s="60">
        <f>IF($M$18&gt;($M$3-$M$5)/-($G$3-$G$5),"",IFERROR(IF(AE318+(($M$3-$M$5)/($G$3-$G$5)*-1)/343&gt;$AC$24,MAX($AE$31:AE318),AE318+((($M$3-$M$5)/($G$3-$G$5)*-1))/343),MAX($AE$31:AE318)))</f>
        <v>7.2662031845705064</v>
      </c>
      <c r="AF319" s="61">
        <f t="shared" ref="AF319" si="1142">IF($M$18&gt;($M$3-$M$5)/-($G$3-$G$5),"",IF(AE319="","",AE319*$G$5+$M$5))</f>
        <v>-41870.374523435952</v>
      </c>
      <c r="AG319" s="61">
        <f t="shared" ref="AG319" si="1143">IF($M$18&gt;($M$3-$M$5)/-($G$3-$G$5),"",IF(AE319="","",AE319*$G$3+$M$3))</f>
        <v>88668.98407714747</v>
      </c>
    </row>
    <row r="320" spans="1:33" x14ac:dyDescent="0.55000000000000004">
      <c r="A320" s="11"/>
      <c r="B320" s="11"/>
      <c r="C320" s="11"/>
      <c r="D320" s="11"/>
      <c r="E320" s="11"/>
      <c r="F320" s="11"/>
      <c r="G320" s="11"/>
      <c r="H320" s="11"/>
      <c r="I320" s="11"/>
      <c r="J320" s="21"/>
      <c r="K320" s="21"/>
      <c r="L320" s="57"/>
      <c r="M320" s="57"/>
      <c r="N320" s="63"/>
      <c r="O320" s="57"/>
      <c r="P320" s="57"/>
      <c r="Q320" s="58"/>
      <c r="R320" s="57"/>
      <c r="S320" s="57"/>
      <c r="T320" s="11"/>
      <c r="U320" s="11"/>
      <c r="V320" s="11"/>
      <c r="W320" s="11"/>
      <c r="X320" s="11"/>
      <c r="Y320" s="11"/>
      <c r="Z320" s="11"/>
      <c r="AA320" s="11"/>
      <c r="AB320" s="11"/>
      <c r="AC320" s="60">
        <f t="shared" ref="AC320" si="1144">IFERROR(AC319,"")</f>
        <v>17.293675712043104</v>
      </c>
      <c r="AD320" s="61">
        <f t="shared" ref="AD320" si="1145">IF(AC320="","",AC320*$G$3+$M$3)</f>
        <v>38531.621439784474</v>
      </c>
      <c r="AE320" s="60">
        <f t="shared" ref="AE320" si="1146">IFERROR(AE319,"")</f>
        <v>7.2662031845705064</v>
      </c>
      <c r="AF320" s="61">
        <f t="shared" ref="AF320" si="1147">IF($M$18&gt;($M$3-$M$5)/-($G$3-$G$5),"",IF(AE320="","",$G$7*$M$18+$M$7))</f>
        <v>0</v>
      </c>
      <c r="AG320" s="61">
        <f t="shared" ref="AG320" si="1148">IF($M$18&gt;($M$3-$M$5)/-($G$3-$G$5),"",IF(AE320="","",$G$7*$M$18+$M$7))</f>
        <v>0</v>
      </c>
    </row>
    <row r="321" spans="1:33" x14ac:dyDescent="0.55000000000000004">
      <c r="A321" s="11"/>
      <c r="B321" s="11"/>
      <c r="C321" s="11"/>
      <c r="D321" s="11"/>
      <c r="E321" s="11"/>
      <c r="F321" s="11"/>
      <c r="G321" s="11"/>
      <c r="H321" s="11"/>
      <c r="I321" s="11"/>
      <c r="J321" s="21"/>
      <c r="K321" s="21"/>
      <c r="L321" s="57"/>
      <c r="M321" s="57"/>
      <c r="N321" s="63"/>
      <c r="O321" s="57"/>
      <c r="P321" s="57"/>
      <c r="Q321" s="58"/>
      <c r="R321" s="57"/>
      <c r="S321" s="57"/>
      <c r="T321" s="11"/>
      <c r="U321" s="11"/>
      <c r="V321" s="11"/>
      <c r="W321" s="11"/>
      <c r="X321" s="11"/>
      <c r="Y321" s="11"/>
      <c r="Z321" s="11"/>
      <c r="AA321" s="11"/>
      <c r="AB321" s="11"/>
      <c r="AC321" s="60">
        <f>IF($M$18&gt;($M$3-$M$5)/-($G$3-$G$5),AC320+($M$18-($M$3-$M$5)/-($G$3-$G$5))/342,IFERROR(IF(AC320+((($M$3-$M$5)/($G$3-$G$5)*-1)-$M$18)/343&gt;($M$3-$M$5)/-($G$3-$G$5),MAX($AC$31:AC320),AC320+((($M$3-$M$5)/($G$3-$G$5)*-1))/343),MAX($AC$31:AC320)))</f>
        <v>17.293675712043104</v>
      </c>
      <c r="AD321" s="61">
        <f t="shared" ref="AD321" si="1149">IF(AC321="","",AC321*$G$5+$M$5)</f>
        <v>38349.405696344824</v>
      </c>
      <c r="AE321" s="60">
        <f>IF($M$18&gt;($M$3-$M$5)/-($G$3-$G$5),"",IFERROR(IF(AE320+(($M$3-$M$5)/($G$3-$G$5)*-1)/343&gt;$AC$24,MAX($AE$31:AE320),AE320+((($M$3-$M$5)/($G$3-$G$5)*-1))/343),MAX($AE$31:AE320)))</f>
        <v>7.3166629289078013</v>
      </c>
      <c r="AF321" s="61">
        <f t="shared" ref="AF321" si="1150">IF($M$18&gt;($M$3-$M$5)/-($G$3-$G$5),"",IF(AE321="","",AE321*$G$5+$M$5))</f>
        <v>-41466.696568737592</v>
      </c>
      <c r="AG321" s="61">
        <f t="shared" ref="AG321" si="1151">IF($M$18&gt;($M$3-$M$5)/-($G$3-$G$5),"",IF(AE321="","",AE321*$G$3+$M$3))</f>
        <v>88416.685355460999</v>
      </c>
    </row>
    <row r="322" spans="1:33" x14ac:dyDescent="0.55000000000000004">
      <c r="A322" s="11"/>
      <c r="B322" s="11"/>
      <c r="C322" s="11"/>
      <c r="D322" s="11"/>
      <c r="E322" s="11"/>
      <c r="F322" s="11"/>
      <c r="G322" s="11"/>
      <c r="H322" s="11"/>
      <c r="I322" s="11"/>
      <c r="J322" s="21"/>
      <c r="K322" s="21"/>
      <c r="L322" s="57"/>
      <c r="M322" s="57"/>
      <c r="N322" s="63"/>
      <c r="O322" s="57"/>
      <c r="P322" s="57"/>
      <c r="Q322" s="58"/>
      <c r="R322" s="57"/>
      <c r="S322" s="57"/>
      <c r="T322" s="11"/>
      <c r="U322" s="11"/>
      <c r="V322" s="11"/>
      <c r="W322" s="11"/>
      <c r="X322" s="11"/>
      <c r="Y322" s="11"/>
      <c r="Z322" s="11"/>
      <c r="AA322" s="11"/>
      <c r="AB322" s="11"/>
      <c r="AC322" s="60">
        <f t="shared" ref="AC322" si="1152">IFERROR(AC321,"")</f>
        <v>17.293675712043104</v>
      </c>
      <c r="AD322" s="61">
        <f t="shared" ref="AD322" si="1153">IF(AC322="","",AC322*$G$3+$M$3)</f>
        <v>38531.621439784474</v>
      </c>
      <c r="AE322" s="60">
        <f t="shared" ref="AE322" si="1154">IFERROR(AE321,"")</f>
        <v>7.3166629289078013</v>
      </c>
      <c r="AF322" s="61">
        <f t="shared" ref="AF322" si="1155">IF($M$18&gt;($M$3-$M$5)/-($G$3-$G$5),"",IF(AE322="","",$G$7*$M$18+$M$7))</f>
        <v>0</v>
      </c>
      <c r="AG322" s="61">
        <f t="shared" ref="AG322" si="1156">IF($M$18&gt;($M$3-$M$5)/-($G$3-$G$5),"",IF(AE322="","",$G$7*$M$18+$M$7))</f>
        <v>0</v>
      </c>
    </row>
    <row r="323" spans="1:33" x14ac:dyDescent="0.55000000000000004">
      <c r="A323" s="11"/>
      <c r="B323" s="11"/>
      <c r="C323" s="11"/>
      <c r="D323" s="11"/>
      <c r="E323" s="11"/>
      <c r="F323" s="11"/>
      <c r="G323" s="11"/>
      <c r="H323" s="11"/>
      <c r="I323" s="11"/>
      <c r="J323" s="21"/>
      <c r="K323" s="21"/>
      <c r="L323" s="57"/>
      <c r="M323" s="57"/>
      <c r="N323" s="63"/>
      <c r="O323" s="57"/>
      <c r="P323" s="57"/>
      <c r="Q323" s="58"/>
      <c r="R323" s="57"/>
      <c r="S323" s="57"/>
      <c r="T323" s="11"/>
      <c r="U323" s="11"/>
      <c r="V323" s="11"/>
      <c r="W323" s="11"/>
      <c r="X323" s="11"/>
      <c r="Y323" s="11"/>
      <c r="Z323" s="11"/>
      <c r="AA323" s="11"/>
      <c r="AB323" s="11"/>
      <c r="AC323" s="60">
        <f>IF($M$18&gt;($M$3-$M$5)/-($G$3-$G$5),AC322+($M$18-($M$3-$M$5)/-($G$3-$G$5))/342,IFERROR(IF(AC322+((($M$3-$M$5)/($G$3-$G$5)*-1)-$M$18)/343&gt;($M$3-$M$5)/-($G$3-$G$5),MAX($AC$31:AC322),AC322+((($M$3-$M$5)/($G$3-$G$5)*-1))/343),MAX($AC$31:AC322)))</f>
        <v>17.293675712043104</v>
      </c>
      <c r="AD323" s="61">
        <f t="shared" ref="AD323" si="1157">IF(AC323="","",AC323*$G$5+$M$5)</f>
        <v>38349.405696344824</v>
      </c>
      <c r="AE323" s="60">
        <f>IF($M$18&gt;($M$3-$M$5)/-($G$3-$G$5),"",IFERROR(IF(AE322+(($M$3-$M$5)/($G$3-$G$5)*-1)/343&gt;$AC$24,MAX($AE$31:AE322),AE322+((($M$3-$M$5)/($G$3-$G$5)*-1))/343),MAX($AE$31:AE322)))</f>
        <v>7.3671226732450963</v>
      </c>
      <c r="AF323" s="61">
        <f t="shared" ref="AF323" si="1158">IF($M$18&gt;($M$3-$M$5)/-($G$3-$G$5),"",IF(AE323="","",AE323*$G$5+$M$5))</f>
        <v>-41063.018614039232</v>
      </c>
      <c r="AG323" s="61">
        <f t="shared" ref="AG323" si="1159">IF($M$18&gt;($M$3-$M$5)/-($G$3-$G$5),"",IF(AE323="","",AE323*$G$3+$M$3))</f>
        <v>88164.386633774528</v>
      </c>
    </row>
    <row r="324" spans="1:33" x14ac:dyDescent="0.55000000000000004">
      <c r="A324" s="11"/>
      <c r="B324" s="11"/>
      <c r="C324" s="11"/>
      <c r="D324" s="11"/>
      <c r="E324" s="11"/>
      <c r="F324" s="11"/>
      <c r="G324" s="11"/>
      <c r="H324" s="11"/>
      <c r="I324" s="11"/>
      <c r="J324" s="21"/>
      <c r="K324" s="21"/>
      <c r="L324" s="57"/>
      <c r="M324" s="57"/>
      <c r="N324" s="63"/>
      <c r="O324" s="57"/>
      <c r="P324" s="57"/>
      <c r="Q324" s="58"/>
      <c r="R324" s="57"/>
      <c r="S324" s="57"/>
      <c r="T324" s="11"/>
      <c r="U324" s="11"/>
      <c r="V324" s="11"/>
      <c r="W324" s="11"/>
      <c r="X324" s="11"/>
      <c r="Y324" s="11"/>
      <c r="Z324" s="11"/>
      <c r="AA324" s="11"/>
      <c r="AB324" s="11"/>
      <c r="AC324" s="60">
        <f t="shared" ref="AC324" si="1160">IFERROR(AC323,"")</f>
        <v>17.293675712043104</v>
      </c>
      <c r="AD324" s="61">
        <f t="shared" ref="AD324" si="1161">IF(AC324="","",AC324*$G$3+$M$3)</f>
        <v>38531.621439784474</v>
      </c>
      <c r="AE324" s="60">
        <f t="shared" ref="AE324" si="1162">IFERROR(AE323,"")</f>
        <v>7.3671226732450963</v>
      </c>
      <c r="AF324" s="61">
        <f t="shared" ref="AF324" si="1163">IF($M$18&gt;($M$3-$M$5)/-($G$3-$G$5),"",IF(AE324="","",$G$7*$M$18+$M$7))</f>
        <v>0</v>
      </c>
      <c r="AG324" s="61">
        <f t="shared" ref="AG324" si="1164">IF($M$18&gt;($M$3-$M$5)/-($G$3-$G$5),"",IF(AE324="","",$G$7*$M$18+$M$7))</f>
        <v>0</v>
      </c>
    </row>
    <row r="325" spans="1:33" x14ac:dyDescent="0.55000000000000004">
      <c r="A325" s="11"/>
      <c r="B325" s="11"/>
      <c r="C325" s="11"/>
      <c r="D325" s="11"/>
      <c r="E325" s="11"/>
      <c r="F325" s="11"/>
      <c r="G325" s="11"/>
      <c r="H325" s="11"/>
      <c r="I325" s="11"/>
      <c r="J325" s="21"/>
      <c r="K325" s="21"/>
      <c r="L325" s="57"/>
      <c r="M325" s="57"/>
      <c r="N325" s="63"/>
      <c r="O325" s="57"/>
      <c r="P325" s="57"/>
      <c r="Q325" s="58"/>
      <c r="R325" s="57"/>
      <c r="S325" s="57"/>
      <c r="T325" s="11"/>
      <c r="U325" s="11"/>
      <c r="V325" s="11"/>
      <c r="W325" s="11"/>
      <c r="X325" s="11"/>
      <c r="Y325" s="11"/>
      <c r="Z325" s="11"/>
      <c r="AA325" s="11"/>
      <c r="AB325" s="11"/>
      <c r="AC325" s="60">
        <f>IF($M$18&gt;($M$3-$M$5)/-($G$3-$G$5),AC324+($M$18-($M$3-$M$5)/-($G$3-$G$5))/342,IFERROR(IF(AC324+((($M$3-$M$5)/($G$3-$G$5)*-1)-$M$18)/343&gt;($M$3-$M$5)/-($G$3-$G$5),MAX($AC$31:AC324),AC324+((($M$3-$M$5)/($G$3-$G$5)*-1))/343),MAX($AC$31:AC324)))</f>
        <v>17.293675712043104</v>
      </c>
      <c r="AD325" s="61">
        <f t="shared" ref="AD325" si="1165">IF(AC325="","",AC325*$G$5+$M$5)</f>
        <v>38349.405696344824</v>
      </c>
      <c r="AE325" s="60">
        <f>IF($M$18&gt;($M$3-$M$5)/-($G$3-$G$5),"",IFERROR(IF(AE324+(($M$3-$M$5)/($G$3-$G$5)*-1)/343&gt;$AC$24,MAX($AE$31:AE324),AE324+((($M$3-$M$5)/($G$3-$G$5)*-1))/343),MAX($AE$31:AE324)))</f>
        <v>7.4175824175823912</v>
      </c>
      <c r="AF325" s="61">
        <f t="shared" ref="AF325" si="1166">IF($M$18&gt;($M$3-$M$5)/-($G$3-$G$5),"",IF(AE325="","",AE325*$G$5+$M$5))</f>
        <v>-40659.340659340873</v>
      </c>
      <c r="AG325" s="61">
        <f t="shared" ref="AG325" si="1167">IF($M$18&gt;($M$3-$M$5)/-($G$3-$G$5),"",IF(AE325="","",AE325*$G$3+$M$3))</f>
        <v>87912.087912088042</v>
      </c>
    </row>
    <row r="326" spans="1:33" x14ac:dyDescent="0.55000000000000004">
      <c r="A326" s="11"/>
      <c r="B326" s="11"/>
      <c r="C326" s="11"/>
      <c r="D326" s="11"/>
      <c r="E326" s="11"/>
      <c r="F326" s="11"/>
      <c r="G326" s="11"/>
      <c r="H326" s="11"/>
      <c r="I326" s="11"/>
      <c r="J326" s="21"/>
      <c r="K326" s="21"/>
      <c r="L326" s="57"/>
      <c r="M326" s="57"/>
      <c r="N326" s="63"/>
      <c r="O326" s="57"/>
      <c r="P326" s="57"/>
      <c r="Q326" s="58"/>
      <c r="R326" s="57"/>
      <c r="S326" s="57"/>
      <c r="T326" s="11"/>
      <c r="U326" s="11"/>
      <c r="V326" s="11"/>
      <c r="W326" s="11"/>
      <c r="X326" s="11"/>
      <c r="Y326" s="11"/>
      <c r="Z326" s="11"/>
      <c r="AA326" s="11"/>
      <c r="AB326" s="11"/>
      <c r="AC326" s="60">
        <f t="shared" ref="AC326" si="1168">IFERROR(AC325,"")</f>
        <v>17.293675712043104</v>
      </c>
      <c r="AD326" s="61">
        <f t="shared" ref="AD326" si="1169">IF(AC326="","",AC326*$G$3+$M$3)</f>
        <v>38531.621439784474</v>
      </c>
      <c r="AE326" s="60">
        <f t="shared" ref="AE326" si="1170">IFERROR(AE325,"")</f>
        <v>7.4175824175823912</v>
      </c>
      <c r="AF326" s="61">
        <f t="shared" ref="AF326" si="1171">IF($M$18&gt;($M$3-$M$5)/-($G$3-$G$5),"",IF(AE326="","",$G$7*$M$18+$M$7))</f>
        <v>0</v>
      </c>
      <c r="AG326" s="61">
        <f t="shared" ref="AG326" si="1172">IF($M$18&gt;($M$3-$M$5)/-($G$3-$G$5),"",IF(AE326="","",$G$7*$M$18+$M$7))</f>
        <v>0</v>
      </c>
    </row>
    <row r="327" spans="1:33" x14ac:dyDescent="0.55000000000000004">
      <c r="A327" s="11"/>
      <c r="B327" s="11"/>
      <c r="C327" s="11"/>
      <c r="D327" s="11"/>
      <c r="E327" s="11"/>
      <c r="F327" s="11"/>
      <c r="G327" s="11"/>
      <c r="H327" s="11"/>
      <c r="I327" s="11"/>
      <c r="J327" s="21"/>
      <c r="K327" s="21"/>
      <c r="L327" s="57"/>
      <c r="M327" s="57"/>
      <c r="N327" s="63"/>
      <c r="O327" s="57"/>
      <c r="P327" s="57"/>
      <c r="Q327" s="58"/>
      <c r="R327" s="57"/>
      <c r="S327" s="57"/>
      <c r="T327" s="11"/>
      <c r="U327" s="11"/>
      <c r="V327" s="11"/>
      <c r="W327" s="11"/>
      <c r="X327" s="11"/>
      <c r="Y327" s="11"/>
      <c r="Z327" s="11"/>
      <c r="AA327" s="11"/>
      <c r="AB327" s="11"/>
      <c r="AC327" s="60">
        <f>IF($M$18&gt;($M$3-$M$5)/-($G$3-$G$5),AC326+($M$18-($M$3-$M$5)/-($G$3-$G$5))/342,IFERROR(IF(AC326+((($M$3-$M$5)/($G$3-$G$5)*-1)-$M$18)/343&gt;($M$3-$M$5)/-($G$3-$G$5),MAX($AC$31:AC326),AC326+((($M$3-$M$5)/($G$3-$G$5)*-1))/343),MAX($AC$31:AC326)))</f>
        <v>17.293675712043104</v>
      </c>
      <c r="AD327" s="61">
        <f t="shared" ref="AD327" si="1173">IF(AC327="","",AC327*$G$5+$M$5)</f>
        <v>38349.405696344824</v>
      </c>
      <c r="AE327" s="60">
        <f>IF($M$18&gt;($M$3-$M$5)/-($G$3-$G$5),"",IFERROR(IF(AE326+(($M$3-$M$5)/($G$3-$G$5)*-1)/343&gt;$AC$24,MAX($AE$31:AE326),AE326+((($M$3-$M$5)/($G$3-$G$5)*-1))/343),MAX($AE$31:AE326)))</f>
        <v>7.4680421619196862</v>
      </c>
      <c r="AF327" s="61">
        <f t="shared" ref="AF327" si="1174">IF($M$18&gt;($M$3-$M$5)/-($G$3-$G$5),"",IF(AE327="","",AE327*$G$5+$M$5))</f>
        <v>-40255.662704642513</v>
      </c>
      <c r="AG327" s="61">
        <f t="shared" ref="AG327" si="1175">IF($M$18&gt;($M$3-$M$5)/-($G$3-$G$5),"",IF(AE327="","",AE327*$G$3+$M$3))</f>
        <v>87659.789190401571</v>
      </c>
    </row>
    <row r="328" spans="1:33" x14ac:dyDescent="0.55000000000000004">
      <c r="A328" s="11"/>
      <c r="B328" s="11"/>
      <c r="C328" s="11"/>
      <c r="D328" s="11"/>
      <c r="E328" s="11"/>
      <c r="F328" s="11"/>
      <c r="G328" s="11"/>
      <c r="H328" s="11"/>
      <c r="I328" s="11"/>
      <c r="J328" s="21"/>
      <c r="K328" s="21"/>
      <c r="L328" s="57"/>
      <c r="M328" s="57"/>
      <c r="N328" s="63"/>
      <c r="O328" s="57"/>
      <c r="P328" s="57"/>
      <c r="Q328" s="58"/>
      <c r="R328" s="57"/>
      <c r="S328" s="57"/>
      <c r="T328" s="11"/>
      <c r="U328" s="11"/>
      <c r="V328" s="11"/>
      <c r="W328" s="11"/>
      <c r="X328" s="11"/>
      <c r="Y328" s="11"/>
      <c r="Z328" s="11"/>
      <c r="AA328" s="11"/>
      <c r="AB328" s="11"/>
      <c r="AC328" s="60">
        <f t="shared" ref="AC328" si="1176">IFERROR(AC327,"")</f>
        <v>17.293675712043104</v>
      </c>
      <c r="AD328" s="61">
        <f t="shared" ref="AD328" si="1177">IF(AC328="","",AC328*$G$3+$M$3)</f>
        <v>38531.621439784474</v>
      </c>
      <c r="AE328" s="60">
        <f t="shared" ref="AE328" si="1178">IFERROR(AE327,"")</f>
        <v>7.4680421619196862</v>
      </c>
      <c r="AF328" s="61">
        <f t="shared" ref="AF328" si="1179">IF($M$18&gt;($M$3-$M$5)/-($G$3-$G$5),"",IF(AE328="","",$G$7*$M$18+$M$7))</f>
        <v>0</v>
      </c>
      <c r="AG328" s="61">
        <f t="shared" ref="AG328" si="1180">IF($M$18&gt;($M$3-$M$5)/-($G$3-$G$5),"",IF(AE328="","",$G$7*$M$18+$M$7))</f>
        <v>0</v>
      </c>
    </row>
    <row r="329" spans="1:33" x14ac:dyDescent="0.55000000000000004">
      <c r="A329" s="11"/>
      <c r="B329" s="11"/>
      <c r="C329" s="11"/>
      <c r="D329" s="11"/>
      <c r="E329" s="11"/>
      <c r="F329" s="11"/>
      <c r="G329" s="11"/>
      <c r="H329" s="11"/>
      <c r="I329" s="11"/>
      <c r="J329" s="21"/>
      <c r="K329" s="21"/>
      <c r="L329" s="57"/>
      <c r="M329" s="57"/>
      <c r="N329" s="63"/>
      <c r="O329" s="57"/>
      <c r="P329" s="57"/>
      <c r="Q329" s="58"/>
      <c r="R329" s="57"/>
      <c r="S329" s="57"/>
      <c r="T329" s="11"/>
      <c r="U329" s="11"/>
      <c r="V329" s="11"/>
      <c r="W329" s="11"/>
      <c r="X329" s="11"/>
      <c r="Y329" s="11"/>
      <c r="Z329" s="11"/>
      <c r="AA329" s="11"/>
      <c r="AB329" s="11"/>
      <c r="AC329" s="60">
        <f>IF($M$18&gt;($M$3-$M$5)/-($G$3-$G$5),AC328+($M$18-($M$3-$M$5)/-($G$3-$G$5))/342,IFERROR(IF(AC328+((($M$3-$M$5)/($G$3-$G$5)*-1)-$M$18)/343&gt;($M$3-$M$5)/-($G$3-$G$5),MAX($AC$31:AC328),AC328+((($M$3-$M$5)/($G$3-$G$5)*-1))/343),MAX($AC$31:AC328)))</f>
        <v>17.293675712043104</v>
      </c>
      <c r="AD329" s="61">
        <f t="shared" ref="AD329" si="1181">IF(AC329="","",AC329*$G$5+$M$5)</f>
        <v>38349.405696344824</v>
      </c>
      <c r="AE329" s="60">
        <f>IF($M$18&gt;($M$3-$M$5)/-($G$3-$G$5),"",IFERROR(IF(AE328+(($M$3-$M$5)/($G$3-$G$5)*-1)/343&gt;$AC$24,MAX($AE$31:AE328),AE328+((($M$3-$M$5)/($G$3-$G$5)*-1))/343),MAX($AE$31:AE328)))</f>
        <v>7.5185019062569811</v>
      </c>
      <c r="AF329" s="61">
        <f t="shared" ref="AF329" si="1182">IF($M$18&gt;($M$3-$M$5)/-($G$3-$G$5),"",IF(AE329="","",AE329*$G$5+$M$5))</f>
        <v>-39851.984749944153</v>
      </c>
      <c r="AG329" s="61">
        <f t="shared" ref="AG329" si="1183">IF($M$18&gt;($M$3-$M$5)/-($G$3-$G$5),"",IF(AE329="","",AE329*$G$3+$M$3))</f>
        <v>87407.490468715085</v>
      </c>
    </row>
    <row r="330" spans="1:33" x14ac:dyDescent="0.55000000000000004">
      <c r="A330" s="11"/>
      <c r="B330" s="11"/>
      <c r="C330" s="11"/>
      <c r="D330" s="11"/>
      <c r="E330" s="11"/>
      <c r="F330" s="11"/>
      <c r="G330" s="11"/>
      <c r="H330" s="11"/>
      <c r="I330" s="11"/>
      <c r="J330" s="21"/>
      <c r="K330" s="21"/>
      <c r="L330" s="57"/>
      <c r="M330" s="57"/>
      <c r="N330" s="63"/>
      <c r="O330" s="57"/>
      <c r="P330" s="57"/>
      <c r="Q330" s="58"/>
      <c r="R330" s="57"/>
      <c r="S330" s="57"/>
      <c r="T330" s="11"/>
      <c r="U330" s="11"/>
      <c r="V330" s="11"/>
      <c r="W330" s="11"/>
      <c r="X330" s="11"/>
      <c r="Y330" s="11"/>
      <c r="Z330" s="11"/>
      <c r="AA330" s="11"/>
      <c r="AB330" s="11"/>
      <c r="AC330" s="60">
        <f t="shared" ref="AC330" si="1184">IFERROR(AC329,"")</f>
        <v>17.293675712043104</v>
      </c>
      <c r="AD330" s="61">
        <f t="shared" ref="AD330" si="1185">IF(AC330="","",AC330*$G$3+$M$3)</f>
        <v>38531.621439784474</v>
      </c>
      <c r="AE330" s="60">
        <f t="shared" ref="AE330" si="1186">IFERROR(AE329,"")</f>
        <v>7.5185019062569811</v>
      </c>
      <c r="AF330" s="61">
        <f t="shared" ref="AF330" si="1187">IF($M$18&gt;($M$3-$M$5)/-($G$3-$G$5),"",IF(AE330="","",$G$7*$M$18+$M$7))</f>
        <v>0</v>
      </c>
      <c r="AG330" s="61">
        <f t="shared" ref="AG330" si="1188">IF($M$18&gt;($M$3-$M$5)/-($G$3-$G$5),"",IF(AE330="","",$G$7*$M$18+$M$7))</f>
        <v>0</v>
      </c>
    </row>
    <row r="331" spans="1:33" x14ac:dyDescent="0.55000000000000004">
      <c r="A331" s="11"/>
      <c r="B331" s="11"/>
      <c r="C331" s="11"/>
      <c r="D331" s="11"/>
      <c r="E331" s="11"/>
      <c r="F331" s="11"/>
      <c r="G331" s="11"/>
      <c r="H331" s="11"/>
      <c r="I331" s="11"/>
      <c r="J331" s="21"/>
      <c r="K331" s="21"/>
      <c r="L331" s="57"/>
      <c r="M331" s="57"/>
      <c r="N331" s="63"/>
      <c r="O331" s="57"/>
      <c r="P331" s="57"/>
      <c r="Q331" s="58"/>
      <c r="R331" s="57"/>
      <c r="S331" s="57"/>
      <c r="T331" s="11"/>
      <c r="U331" s="11"/>
      <c r="V331" s="11"/>
      <c r="W331" s="11"/>
      <c r="X331" s="11"/>
      <c r="Y331" s="11"/>
      <c r="Z331" s="11"/>
      <c r="AA331" s="11"/>
      <c r="AB331" s="11"/>
      <c r="AC331" s="60">
        <f>IF($M$18&gt;($M$3-$M$5)/-($G$3-$G$5),AC330+($M$18-($M$3-$M$5)/-($G$3-$G$5))/342,IFERROR(IF(AC330+((($M$3-$M$5)/($G$3-$G$5)*-1)-$M$18)/343&gt;($M$3-$M$5)/-($G$3-$G$5),MAX($AC$31:AC330),AC330+((($M$3-$M$5)/($G$3-$G$5)*-1))/343),MAX($AC$31:AC330)))</f>
        <v>17.293675712043104</v>
      </c>
      <c r="AD331" s="61">
        <f t="shared" ref="AD331" si="1189">IF(AC331="","",AC331*$G$5+$M$5)</f>
        <v>38349.405696344824</v>
      </c>
      <c r="AE331" s="60">
        <f>IF($M$18&gt;($M$3-$M$5)/-($G$3-$G$5),"",IFERROR(IF(AE330+(($M$3-$M$5)/($G$3-$G$5)*-1)/343&gt;$AC$24,MAX($AE$31:AE330),AE330+((($M$3-$M$5)/($G$3-$G$5)*-1))/343),MAX($AE$31:AE330)))</f>
        <v>7.5689616505942761</v>
      </c>
      <c r="AF331" s="61">
        <f t="shared" ref="AF331" si="1190">IF($M$18&gt;($M$3-$M$5)/-($G$3-$G$5),"",IF(AE331="","",AE331*$G$5+$M$5))</f>
        <v>-39448.306795245793</v>
      </c>
      <c r="AG331" s="61">
        <f t="shared" ref="AG331" si="1191">IF($M$18&gt;($M$3-$M$5)/-($G$3-$G$5),"",IF(AE331="","",AE331*$G$3+$M$3))</f>
        <v>87155.191747028613</v>
      </c>
    </row>
    <row r="332" spans="1:33" x14ac:dyDescent="0.55000000000000004">
      <c r="A332" s="11"/>
      <c r="B332" s="11"/>
      <c r="C332" s="11"/>
      <c r="D332" s="11"/>
      <c r="E332" s="11"/>
      <c r="F332" s="11"/>
      <c r="G332" s="11"/>
      <c r="H332" s="11"/>
      <c r="I332" s="11"/>
      <c r="J332" s="21"/>
      <c r="K332" s="21"/>
      <c r="L332" s="57"/>
      <c r="M332" s="57"/>
      <c r="N332" s="63"/>
      <c r="O332" s="57"/>
      <c r="P332" s="57"/>
      <c r="Q332" s="58"/>
      <c r="R332" s="57"/>
      <c r="S332" s="57"/>
      <c r="T332" s="11"/>
      <c r="U332" s="11"/>
      <c r="V332" s="11"/>
      <c r="W332" s="11"/>
      <c r="X332" s="11"/>
      <c r="Y332" s="11"/>
      <c r="Z332" s="11"/>
      <c r="AA332" s="11"/>
      <c r="AB332" s="11"/>
      <c r="AC332" s="60">
        <f t="shared" ref="AC332" si="1192">IFERROR(AC331,"")</f>
        <v>17.293675712043104</v>
      </c>
      <c r="AD332" s="61">
        <f t="shared" ref="AD332" si="1193">IF(AC332="","",AC332*$G$3+$M$3)</f>
        <v>38531.621439784474</v>
      </c>
      <c r="AE332" s="60">
        <f t="shared" ref="AE332" si="1194">IFERROR(AE331,"")</f>
        <v>7.5689616505942761</v>
      </c>
      <c r="AF332" s="61">
        <f t="shared" ref="AF332" si="1195">IF($M$18&gt;($M$3-$M$5)/-($G$3-$G$5),"",IF(AE332="","",$G$7*$M$18+$M$7))</f>
        <v>0</v>
      </c>
      <c r="AG332" s="61">
        <f t="shared" ref="AG332" si="1196">IF($M$18&gt;($M$3-$M$5)/-($G$3-$G$5),"",IF(AE332="","",$G$7*$M$18+$M$7))</f>
        <v>0</v>
      </c>
    </row>
    <row r="333" spans="1:33" x14ac:dyDescent="0.55000000000000004">
      <c r="A333" s="11"/>
      <c r="B333" s="11"/>
      <c r="C333" s="11"/>
      <c r="D333" s="11"/>
      <c r="E333" s="11"/>
      <c r="F333" s="11"/>
      <c r="G333" s="11"/>
      <c r="H333" s="11"/>
      <c r="I333" s="11"/>
      <c r="J333" s="21"/>
      <c r="K333" s="21"/>
      <c r="L333" s="57"/>
      <c r="M333" s="57"/>
      <c r="N333" s="63"/>
      <c r="O333" s="57"/>
      <c r="P333" s="57"/>
      <c r="Q333" s="58"/>
      <c r="R333" s="57"/>
      <c r="S333" s="57"/>
      <c r="T333" s="11"/>
      <c r="U333" s="11"/>
      <c r="V333" s="11"/>
      <c r="W333" s="11"/>
      <c r="X333" s="11"/>
      <c r="Y333" s="11"/>
      <c r="Z333" s="11"/>
      <c r="AA333" s="11"/>
      <c r="AB333" s="11"/>
      <c r="AC333" s="60">
        <f>IF($M$18&gt;($M$3-$M$5)/-($G$3-$G$5),AC332+($M$18-($M$3-$M$5)/-($G$3-$G$5))/342,IFERROR(IF(AC332+((($M$3-$M$5)/($G$3-$G$5)*-1)-$M$18)/343&gt;($M$3-$M$5)/-($G$3-$G$5),MAX($AC$31:AC332),AC332+((($M$3-$M$5)/($G$3-$G$5)*-1))/343),MAX($AC$31:AC332)))</f>
        <v>17.293675712043104</v>
      </c>
      <c r="AD333" s="61">
        <f t="shared" ref="AD333" si="1197">IF(AC333="","",AC333*$G$5+$M$5)</f>
        <v>38349.405696344824</v>
      </c>
      <c r="AE333" s="60">
        <f>IF($M$18&gt;($M$3-$M$5)/-($G$3-$G$5),"",IFERROR(IF(AE332+(($M$3-$M$5)/($G$3-$G$5)*-1)/343&gt;$AC$24,MAX($AE$31:AE332),AE332+((($M$3-$M$5)/($G$3-$G$5)*-1))/343),MAX($AE$31:AE332)))</f>
        <v>7.619421394931571</v>
      </c>
      <c r="AF333" s="61">
        <f t="shared" ref="AF333" si="1198">IF($M$18&gt;($M$3-$M$5)/-($G$3-$G$5),"",IF(AE333="","",AE333*$G$5+$M$5))</f>
        <v>-39044.628840547433</v>
      </c>
      <c r="AG333" s="61">
        <f t="shared" ref="AG333" si="1199">IF($M$18&gt;($M$3-$M$5)/-($G$3-$G$5),"",IF(AE333="","",AE333*$G$3+$M$3))</f>
        <v>86902.893025342142</v>
      </c>
    </row>
    <row r="334" spans="1:33" x14ac:dyDescent="0.55000000000000004">
      <c r="A334" s="11"/>
      <c r="B334" s="11"/>
      <c r="C334" s="11"/>
      <c r="D334" s="11"/>
      <c r="E334" s="11"/>
      <c r="F334" s="11"/>
      <c r="G334" s="11"/>
      <c r="H334" s="11"/>
      <c r="I334" s="11"/>
      <c r="J334" s="21"/>
      <c r="K334" s="21"/>
      <c r="L334" s="57"/>
      <c r="M334" s="57"/>
      <c r="N334" s="63"/>
      <c r="O334" s="57"/>
      <c r="P334" s="57"/>
      <c r="Q334" s="58"/>
      <c r="R334" s="57"/>
      <c r="S334" s="57"/>
      <c r="T334" s="11"/>
      <c r="U334" s="11"/>
      <c r="V334" s="11"/>
      <c r="W334" s="11"/>
      <c r="X334" s="11"/>
      <c r="Y334" s="11"/>
      <c r="Z334" s="11"/>
      <c r="AA334" s="11"/>
      <c r="AB334" s="11"/>
      <c r="AC334" s="60">
        <f t="shared" ref="AC334" si="1200">IFERROR(AC333,"")</f>
        <v>17.293675712043104</v>
      </c>
      <c r="AD334" s="61">
        <f t="shared" ref="AD334" si="1201">IF(AC334="","",AC334*$G$3+$M$3)</f>
        <v>38531.621439784474</v>
      </c>
      <c r="AE334" s="60">
        <f t="shared" ref="AE334" si="1202">IFERROR(AE333,"")</f>
        <v>7.619421394931571</v>
      </c>
      <c r="AF334" s="61">
        <f t="shared" ref="AF334" si="1203">IF($M$18&gt;($M$3-$M$5)/-($G$3-$G$5),"",IF(AE334="","",$G$7*$M$18+$M$7))</f>
        <v>0</v>
      </c>
      <c r="AG334" s="61">
        <f t="shared" ref="AG334" si="1204">IF($M$18&gt;($M$3-$M$5)/-($G$3-$G$5),"",IF(AE334="","",$G$7*$M$18+$M$7))</f>
        <v>0</v>
      </c>
    </row>
    <row r="335" spans="1:33" x14ac:dyDescent="0.55000000000000004">
      <c r="A335" s="11"/>
      <c r="B335" s="11"/>
      <c r="C335" s="11"/>
      <c r="D335" s="11"/>
      <c r="E335" s="11"/>
      <c r="F335" s="11"/>
      <c r="G335" s="11"/>
      <c r="H335" s="11"/>
      <c r="I335" s="11"/>
      <c r="J335" s="21"/>
      <c r="K335" s="21"/>
      <c r="L335" s="57"/>
      <c r="M335" s="57"/>
      <c r="N335" s="63"/>
      <c r="O335" s="57"/>
      <c r="P335" s="57"/>
      <c r="Q335" s="58"/>
      <c r="R335" s="57"/>
      <c r="S335" s="57"/>
      <c r="T335" s="11"/>
      <c r="U335" s="11"/>
      <c r="V335" s="11"/>
      <c r="W335" s="11"/>
      <c r="X335" s="11"/>
      <c r="Y335" s="11"/>
      <c r="Z335" s="11"/>
      <c r="AA335" s="11"/>
      <c r="AB335" s="11"/>
      <c r="AC335" s="60">
        <f>IF($M$18&gt;($M$3-$M$5)/-($G$3-$G$5),AC334+($M$18-($M$3-$M$5)/-($G$3-$G$5))/342,IFERROR(IF(AC334+((($M$3-$M$5)/($G$3-$G$5)*-1)-$M$18)/343&gt;($M$3-$M$5)/-($G$3-$G$5),MAX($AC$31:AC334),AC334+((($M$3-$M$5)/($G$3-$G$5)*-1))/343),MAX($AC$31:AC334)))</f>
        <v>17.293675712043104</v>
      </c>
      <c r="AD335" s="61">
        <f t="shared" ref="AD335" si="1205">IF(AC335="","",AC335*$G$5+$M$5)</f>
        <v>38349.405696344824</v>
      </c>
      <c r="AE335" s="60">
        <f>IF($M$18&gt;($M$3-$M$5)/-($G$3-$G$5),"",IFERROR(IF(AE334+(($M$3-$M$5)/($G$3-$G$5)*-1)/343&gt;$AC$24,MAX($AE$31:AE334),AE334+((($M$3-$M$5)/($G$3-$G$5)*-1))/343),MAX($AE$31:AE334)))</f>
        <v>7.6698811392688659</v>
      </c>
      <c r="AF335" s="61">
        <f t="shared" ref="AF335" si="1206">IF($M$18&gt;($M$3-$M$5)/-($G$3-$G$5),"",IF(AE335="","",AE335*$G$5+$M$5))</f>
        <v>-38640.950885849074</v>
      </c>
      <c r="AG335" s="61">
        <f t="shared" ref="AG335" si="1207">IF($M$18&gt;($M$3-$M$5)/-($G$3-$G$5),"",IF(AE335="","",AE335*$G$3+$M$3))</f>
        <v>86650.594303655671</v>
      </c>
    </row>
    <row r="336" spans="1:33" x14ac:dyDescent="0.55000000000000004">
      <c r="A336" s="11"/>
      <c r="B336" s="11"/>
      <c r="C336" s="11"/>
      <c r="D336" s="11"/>
      <c r="E336" s="11"/>
      <c r="F336" s="11"/>
      <c r="G336" s="11"/>
      <c r="H336" s="11"/>
      <c r="I336" s="11"/>
      <c r="J336" s="21"/>
      <c r="K336" s="21"/>
      <c r="L336" s="57"/>
      <c r="M336" s="57"/>
      <c r="N336" s="63"/>
      <c r="O336" s="57"/>
      <c r="P336" s="57"/>
      <c r="Q336" s="58"/>
      <c r="R336" s="57"/>
      <c r="S336" s="57"/>
      <c r="T336" s="11"/>
      <c r="U336" s="11"/>
      <c r="V336" s="11"/>
      <c r="W336" s="11"/>
      <c r="X336" s="11"/>
      <c r="Y336" s="11"/>
      <c r="Z336" s="11"/>
      <c r="AA336" s="11"/>
      <c r="AB336" s="11"/>
      <c r="AC336" s="60">
        <f t="shared" ref="AC336" si="1208">IFERROR(AC335,"")</f>
        <v>17.293675712043104</v>
      </c>
      <c r="AD336" s="61">
        <f t="shared" ref="AD336" si="1209">IF(AC336="","",AC336*$G$3+$M$3)</f>
        <v>38531.621439784474</v>
      </c>
      <c r="AE336" s="60">
        <f t="shared" ref="AE336" si="1210">IFERROR(AE335,"")</f>
        <v>7.6698811392688659</v>
      </c>
      <c r="AF336" s="61">
        <f t="shared" ref="AF336" si="1211">IF($M$18&gt;($M$3-$M$5)/-($G$3-$G$5),"",IF(AE336="","",$G$7*$M$18+$M$7))</f>
        <v>0</v>
      </c>
      <c r="AG336" s="61">
        <f t="shared" ref="AG336" si="1212">IF($M$18&gt;($M$3-$M$5)/-($G$3-$G$5),"",IF(AE336="","",$G$7*$M$18+$M$7))</f>
        <v>0</v>
      </c>
    </row>
    <row r="337" spans="1:33" x14ac:dyDescent="0.55000000000000004">
      <c r="A337" s="11"/>
      <c r="B337" s="11"/>
      <c r="C337" s="11"/>
      <c r="D337" s="11"/>
      <c r="E337" s="11"/>
      <c r="F337" s="11"/>
      <c r="G337" s="11"/>
      <c r="H337" s="11"/>
      <c r="I337" s="11"/>
      <c r="J337" s="21"/>
      <c r="K337" s="21"/>
      <c r="L337" s="57"/>
      <c r="M337" s="57"/>
      <c r="N337" s="63"/>
      <c r="O337" s="57"/>
      <c r="P337" s="57"/>
      <c r="Q337" s="58"/>
      <c r="R337" s="57"/>
      <c r="S337" s="57"/>
      <c r="T337" s="11"/>
      <c r="U337" s="11"/>
      <c r="V337" s="11"/>
      <c r="W337" s="11"/>
      <c r="X337" s="11"/>
      <c r="Y337" s="11"/>
      <c r="Z337" s="11"/>
      <c r="AA337" s="11"/>
      <c r="AB337" s="11"/>
      <c r="AC337" s="60">
        <f>IF($M$18&gt;($M$3-$M$5)/-($G$3-$G$5),AC336+($M$18-($M$3-$M$5)/-($G$3-$G$5))/342,IFERROR(IF(AC336+((($M$3-$M$5)/($G$3-$G$5)*-1)-$M$18)/343&gt;($M$3-$M$5)/-($G$3-$G$5),MAX($AC$31:AC336),AC336+((($M$3-$M$5)/($G$3-$G$5)*-1))/343),MAX($AC$31:AC336)))</f>
        <v>17.293675712043104</v>
      </c>
      <c r="AD337" s="61">
        <f t="shared" ref="AD337" si="1213">IF(AC337="","",AC337*$G$5+$M$5)</f>
        <v>38349.405696344824</v>
      </c>
      <c r="AE337" s="60">
        <f>IF($M$18&gt;($M$3-$M$5)/-($G$3-$G$5),"",IFERROR(IF(AE336+(($M$3-$M$5)/($G$3-$G$5)*-1)/343&gt;$AC$24,MAX($AE$31:AE336),AE336+((($M$3-$M$5)/($G$3-$G$5)*-1))/343),MAX($AE$31:AE336)))</f>
        <v>7.7203408836061609</v>
      </c>
      <c r="AF337" s="61">
        <f t="shared" ref="AF337" si="1214">IF($M$18&gt;($M$3-$M$5)/-($G$3-$G$5),"",IF(AE337="","",AE337*$G$5+$M$5))</f>
        <v>-38237.272931150714</v>
      </c>
      <c r="AG337" s="61">
        <f t="shared" ref="AG337" si="1215">IF($M$18&gt;($M$3-$M$5)/-($G$3-$G$5),"",IF(AE337="","",AE337*$G$3+$M$3))</f>
        <v>86398.2955819692</v>
      </c>
    </row>
    <row r="338" spans="1:33" x14ac:dyDescent="0.55000000000000004">
      <c r="A338" s="11"/>
      <c r="B338" s="11"/>
      <c r="C338" s="11"/>
      <c r="D338" s="11"/>
      <c r="E338" s="11"/>
      <c r="F338" s="11"/>
      <c r="G338" s="11"/>
      <c r="H338" s="11"/>
      <c r="I338" s="11"/>
      <c r="J338" s="21"/>
      <c r="K338" s="21"/>
      <c r="L338" s="57"/>
      <c r="M338" s="57"/>
      <c r="N338" s="63"/>
      <c r="O338" s="57"/>
      <c r="P338" s="57"/>
      <c r="Q338" s="58"/>
      <c r="R338" s="57"/>
      <c r="S338" s="57"/>
      <c r="T338" s="11"/>
      <c r="U338" s="11"/>
      <c r="V338" s="11"/>
      <c r="W338" s="11"/>
      <c r="X338" s="11"/>
      <c r="Y338" s="11"/>
      <c r="Z338" s="11"/>
      <c r="AA338" s="11"/>
      <c r="AB338" s="11"/>
      <c r="AC338" s="60">
        <f t="shared" ref="AC338" si="1216">IFERROR(AC337,"")</f>
        <v>17.293675712043104</v>
      </c>
      <c r="AD338" s="61">
        <f t="shared" ref="AD338" si="1217">IF(AC338="","",AC338*$G$3+$M$3)</f>
        <v>38531.621439784474</v>
      </c>
      <c r="AE338" s="60">
        <f t="shared" ref="AE338" si="1218">IFERROR(AE337,"")</f>
        <v>7.7203408836061609</v>
      </c>
      <c r="AF338" s="61">
        <f t="shared" ref="AF338" si="1219">IF($M$18&gt;($M$3-$M$5)/-($G$3-$G$5),"",IF(AE338="","",$G$7*$M$18+$M$7))</f>
        <v>0</v>
      </c>
      <c r="AG338" s="61">
        <f t="shared" ref="AG338" si="1220">IF($M$18&gt;($M$3-$M$5)/-($G$3-$G$5),"",IF(AE338="","",$G$7*$M$18+$M$7))</f>
        <v>0</v>
      </c>
    </row>
    <row r="339" spans="1:33" x14ac:dyDescent="0.55000000000000004">
      <c r="A339" s="11"/>
      <c r="B339" s="11"/>
      <c r="C339" s="11"/>
      <c r="D339" s="11"/>
      <c r="E339" s="11"/>
      <c r="F339" s="11"/>
      <c r="G339" s="11"/>
      <c r="H339" s="11"/>
      <c r="I339" s="11"/>
      <c r="J339" s="21"/>
      <c r="K339" s="21"/>
      <c r="L339" s="57"/>
      <c r="M339" s="57"/>
      <c r="N339" s="63"/>
      <c r="O339" s="57"/>
      <c r="P339" s="57"/>
      <c r="Q339" s="58"/>
      <c r="R339" s="57"/>
      <c r="S339" s="57"/>
      <c r="T339" s="11"/>
      <c r="U339" s="11"/>
      <c r="V339" s="11"/>
      <c r="W339" s="11"/>
      <c r="X339" s="11"/>
      <c r="Y339" s="11"/>
      <c r="Z339" s="11"/>
      <c r="AA339" s="11"/>
      <c r="AB339" s="11"/>
      <c r="AC339" s="60">
        <f>IF($M$18&gt;($M$3-$M$5)/-($G$3-$G$5),AC338+($M$18-($M$3-$M$5)/-($G$3-$G$5))/342,IFERROR(IF(AC338+((($M$3-$M$5)/($G$3-$G$5)*-1)-$M$18)/343&gt;($M$3-$M$5)/-($G$3-$G$5),MAX($AC$31:AC338),AC338+((($M$3-$M$5)/($G$3-$G$5)*-1))/343),MAX($AC$31:AC338)))</f>
        <v>17.293675712043104</v>
      </c>
      <c r="AD339" s="61">
        <f t="shared" ref="AD339" si="1221">IF(AC339="","",AC339*$G$5+$M$5)</f>
        <v>38349.405696344824</v>
      </c>
      <c r="AE339" s="60">
        <f>IF($M$18&gt;($M$3-$M$5)/-($G$3-$G$5),"",IFERROR(IF(AE338+(($M$3-$M$5)/($G$3-$G$5)*-1)/343&gt;$AC$24,MAX($AE$31:AE338),AE338+((($M$3-$M$5)/($G$3-$G$5)*-1))/343),MAX($AE$31:AE338)))</f>
        <v>7.7708006279434558</v>
      </c>
      <c r="AF339" s="61">
        <f t="shared" ref="AF339" si="1222">IF($M$18&gt;($M$3-$M$5)/-($G$3-$G$5),"",IF(AE339="","",AE339*$G$5+$M$5))</f>
        <v>-37833.594976452354</v>
      </c>
      <c r="AG339" s="61">
        <f t="shared" ref="AG339" si="1223">IF($M$18&gt;($M$3-$M$5)/-($G$3-$G$5),"",IF(AE339="","",AE339*$G$3+$M$3))</f>
        <v>86145.996860282728</v>
      </c>
    </row>
    <row r="340" spans="1:33" x14ac:dyDescent="0.55000000000000004">
      <c r="A340" s="11"/>
      <c r="B340" s="11"/>
      <c r="C340" s="11"/>
      <c r="D340" s="11"/>
      <c r="E340" s="11"/>
      <c r="F340" s="11"/>
      <c r="G340" s="11"/>
      <c r="H340" s="11"/>
      <c r="I340" s="11"/>
      <c r="J340" s="21"/>
      <c r="K340" s="21"/>
      <c r="L340" s="57"/>
      <c r="M340" s="57"/>
      <c r="N340" s="63"/>
      <c r="O340" s="57"/>
      <c r="P340" s="57"/>
      <c r="Q340" s="58"/>
      <c r="R340" s="57"/>
      <c r="S340" s="57"/>
      <c r="T340" s="11"/>
      <c r="U340" s="11"/>
      <c r="V340" s="11"/>
      <c r="W340" s="11"/>
      <c r="X340" s="11"/>
      <c r="Y340" s="11"/>
      <c r="Z340" s="11"/>
      <c r="AA340" s="11"/>
      <c r="AB340" s="11"/>
      <c r="AC340" s="60">
        <f t="shared" ref="AC340" si="1224">IFERROR(AC339,"")</f>
        <v>17.293675712043104</v>
      </c>
      <c r="AD340" s="61">
        <f t="shared" ref="AD340" si="1225">IF(AC340="","",AC340*$G$3+$M$3)</f>
        <v>38531.621439784474</v>
      </c>
      <c r="AE340" s="60">
        <f t="shared" ref="AE340" si="1226">IFERROR(AE339,"")</f>
        <v>7.7708006279434558</v>
      </c>
      <c r="AF340" s="61">
        <f t="shared" ref="AF340" si="1227">IF($M$18&gt;($M$3-$M$5)/-($G$3-$G$5),"",IF(AE340="","",$G$7*$M$18+$M$7))</f>
        <v>0</v>
      </c>
      <c r="AG340" s="61">
        <f t="shared" ref="AG340" si="1228">IF($M$18&gt;($M$3-$M$5)/-($G$3-$G$5),"",IF(AE340="","",$G$7*$M$18+$M$7))</f>
        <v>0</v>
      </c>
    </row>
    <row r="341" spans="1:33" x14ac:dyDescent="0.55000000000000004">
      <c r="A341" s="11"/>
      <c r="B341" s="11"/>
      <c r="C341" s="11"/>
      <c r="D341" s="11"/>
      <c r="E341" s="11"/>
      <c r="F341" s="11"/>
      <c r="G341" s="11"/>
      <c r="H341" s="11"/>
      <c r="I341" s="11"/>
      <c r="J341" s="21"/>
      <c r="K341" s="21"/>
      <c r="L341" s="57"/>
      <c r="M341" s="57"/>
      <c r="N341" s="63"/>
      <c r="O341" s="57"/>
      <c r="P341" s="57"/>
      <c r="Q341" s="58"/>
      <c r="R341" s="57"/>
      <c r="S341" s="57"/>
      <c r="T341" s="11"/>
      <c r="U341" s="11"/>
      <c r="V341" s="11"/>
      <c r="W341" s="11"/>
      <c r="X341" s="11"/>
      <c r="Y341" s="11"/>
      <c r="Z341" s="11"/>
      <c r="AA341" s="11"/>
      <c r="AB341" s="11"/>
      <c r="AC341" s="60">
        <f>IF($M$18&gt;($M$3-$M$5)/-($G$3-$G$5),AC340+($M$18-($M$3-$M$5)/-($G$3-$G$5))/342,IFERROR(IF(AC340+((($M$3-$M$5)/($G$3-$G$5)*-1)-$M$18)/343&gt;($M$3-$M$5)/-($G$3-$G$5),MAX($AC$31:AC340),AC340+((($M$3-$M$5)/($G$3-$G$5)*-1))/343),MAX($AC$31:AC340)))</f>
        <v>17.293675712043104</v>
      </c>
      <c r="AD341" s="61">
        <f t="shared" ref="AD341" si="1229">IF(AC341="","",AC341*$G$5+$M$5)</f>
        <v>38349.405696344824</v>
      </c>
      <c r="AE341" s="60">
        <f>IF($M$18&gt;($M$3-$M$5)/-($G$3-$G$5),"",IFERROR(IF(AE340+(($M$3-$M$5)/($G$3-$G$5)*-1)/343&gt;$AC$24,MAX($AE$31:AE340),AE340+((($M$3-$M$5)/($G$3-$G$5)*-1))/343),MAX($AE$31:AE340)))</f>
        <v>7.8212603722807508</v>
      </c>
      <c r="AF341" s="61">
        <f t="shared" ref="AF341" si="1230">IF($M$18&gt;($M$3-$M$5)/-($G$3-$G$5),"",IF(AE341="","",AE341*$G$5+$M$5))</f>
        <v>-37429.917021753994</v>
      </c>
      <c r="AG341" s="61">
        <f t="shared" ref="AG341" si="1231">IF($M$18&gt;($M$3-$M$5)/-($G$3-$G$5),"",IF(AE341="","",AE341*$G$3+$M$3))</f>
        <v>85893.698138596243</v>
      </c>
    </row>
    <row r="342" spans="1:33" x14ac:dyDescent="0.55000000000000004">
      <c r="A342" s="11"/>
      <c r="B342" s="11"/>
      <c r="C342" s="11"/>
      <c r="D342" s="11"/>
      <c r="E342" s="11"/>
      <c r="F342" s="11"/>
      <c r="G342" s="11"/>
      <c r="H342" s="11"/>
      <c r="I342" s="11"/>
      <c r="J342" s="21"/>
      <c r="K342" s="21"/>
      <c r="L342" s="57"/>
      <c r="M342" s="57"/>
      <c r="N342" s="63"/>
      <c r="O342" s="57"/>
      <c r="P342" s="57"/>
      <c r="Q342" s="58"/>
      <c r="R342" s="57"/>
      <c r="S342" s="57"/>
      <c r="T342" s="11"/>
      <c r="U342" s="11"/>
      <c r="V342" s="11"/>
      <c r="W342" s="11"/>
      <c r="X342" s="11"/>
      <c r="Y342" s="11"/>
      <c r="Z342" s="11"/>
      <c r="AA342" s="11"/>
      <c r="AB342" s="11"/>
      <c r="AC342" s="60">
        <f t="shared" ref="AC342" si="1232">IFERROR(AC341,"")</f>
        <v>17.293675712043104</v>
      </c>
      <c r="AD342" s="61">
        <f t="shared" ref="AD342" si="1233">IF(AC342="","",AC342*$G$3+$M$3)</f>
        <v>38531.621439784474</v>
      </c>
      <c r="AE342" s="60">
        <f t="shared" ref="AE342" si="1234">IFERROR(AE341,"")</f>
        <v>7.8212603722807508</v>
      </c>
      <c r="AF342" s="61">
        <f t="shared" ref="AF342" si="1235">IF($M$18&gt;($M$3-$M$5)/-($G$3-$G$5),"",IF(AE342="","",$G$7*$M$18+$M$7))</f>
        <v>0</v>
      </c>
      <c r="AG342" s="61">
        <f t="shared" ref="AG342" si="1236">IF($M$18&gt;($M$3-$M$5)/-($G$3-$G$5),"",IF(AE342="","",$G$7*$M$18+$M$7))</f>
        <v>0</v>
      </c>
    </row>
    <row r="343" spans="1:33" x14ac:dyDescent="0.55000000000000004">
      <c r="A343" s="11"/>
      <c r="B343" s="11"/>
      <c r="C343" s="11"/>
      <c r="D343" s="11"/>
      <c r="E343" s="11"/>
      <c r="F343" s="11"/>
      <c r="G343" s="11"/>
      <c r="H343" s="11"/>
      <c r="I343" s="11"/>
      <c r="J343" s="21"/>
      <c r="K343" s="21"/>
      <c r="L343" s="57"/>
      <c r="M343" s="57"/>
      <c r="N343" s="63"/>
      <c r="O343" s="57"/>
      <c r="P343" s="57"/>
      <c r="Q343" s="58"/>
      <c r="R343" s="57"/>
      <c r="S343" s="57"/>
      <c r="T343" s="11"/>
      <c r="U343" s="11"/>
      <c r="V343" s="11"/>
      <c r="W343" s="11"/>
      <c r="X343" s="11"/>
      <c r="Y343" s="11"/>
      <c r="Z343" s="11"/>
      <c r="AA343" s="11"/>
      <c r="AB343" s="11"/>
      <c r="AC343" s="60">
        <f>IF($M$18&gt;($M$3-$M$5)/-($G$3-$G$5),AC342+($M$18-($M$3-$M$5)/-($G$3-$G$5))/342,IFERROR(IF(AC342+((($M$3-$M$5)/($G$3-$G$5)*-1)-$M$18)/343&gt;($M$3-$M$5)/-($G$3-$G$5),MAX($AC$31:AC342),AC342+((($M$3-$M$5)/($G$3-$G$5)*-1))/343),MAX($AC$31:AC342)))</f>
        <v>17.293675712043104</v>
      </c>
      <c r="AD343" s="61">
        <f t="shared" ref="AD343" si="1237">IF(AC343="","",AC343*$G$5+$M$5)</f>
        <v>38349.405696344824</v>
      </c>
      <c r="AE343" s="60">
        <f>IF($M$18&gt;($M$3-$M$5)/-($G$3-$G$5),"",IFERROR(IF(AE342+(($M$3-$M$5)/($G$3-$G$5)*-1)/343&gt;$AC$24,MAX($AE$31:AE342),AE342+((($M$3-$M$5)/($G$3-$G$5)*-1))/343),MAX($AE$31:AE342)))</f>
        <v>7.8717201166180457</v>
      </c>
      <c r="AF343" s="61">
        <f t="shared" ref="AF343" si="1238">IF($M$18&gt;($M$3-$M$5)/-($G$3-$G$5),"",IF(AE343="","",AE343*$G$5+$M$5))</f>
        <v>-37026.239067055634</v>
      </c>
      <c r="AG343" s="61">
        <f t="shared" ref="AG343" si="1239">IF($M$18&gt;($M$3-$M$5)/-($G$3-$G$5),"",IF(AE343="","",AE343*$G$3+$M$3))</f>
        <v>85641.399416909771</v>
      </c>
    </row>
    <row r="344" spans="1:33" x14ac:dyDescent="0.55000000000000004">
      <c r="A344" s="11"/>
      <c r="B344" s="11"/>
      <c r="C344" s="11"/>
      <c r="D344" s="11"/>
      <c r="E344" s="11"/>
      <c r="F344" s="11"/>
      <c r="G344" s="11"/>
      <c r="H344" s="11"/>
      <c r="I344" s="11"/>
      <c r="J344" s="21"/>
      <c r="K344" s="21"/>
      <c r="L344" s="57"/>
      <c r="M344" s="57"/>
      <c r="N344" s="63"/>
      <c r="O344" s="57"/>
      <c r="P344" s="57"/>
      <c r="Q344" s="58"/>
      <c r="R344" s="57"/>
      <c r="S344" s="57"/>
      <c r="T344" s="11"/>
      <c r="U344" s="11"/>
      <c r="V344" s="11"/>
      <c r="W344" s="11"/>
      <c r="X344" s="11"/>
      <c r="Y344" s="11"/>
      <c r="Z344" s="11"/>
      <c r="AA344" s="11"/>
      <c r="AB344" s="11"/>
      <c r="AC344" s="60">
        <f t="shared" ref="AC344" si="1240">IFERROR(AC343,"")</f>
        <v>17.293675712043104</v>
      </c>
      <c r="AD344" s="61">
        <f t="shared" ref="AD344" si="1241">IF(AC344="","",AC344*$G$3+$M$3)</f>
        <v>38531.621439784474</v>
      </c>
      <c r="AE344" s="60">
        <f t="shared" ref="AE344" si="1242">IFERROR(AE343,"")</f>
        <v>7.8717201166180457</v>
      </c>
      <c r="AF344" s="61">
        <f t="shared" ref="AF344" si="1243">IF($M$18&gt;($M$3-$M$5)/-($G$3-$G$5),"",IF(AE344="","",$G$7*$M$18+$M$7))</f>
        <v>0</v>
      </c>
      <c r="AG344" s="61">
        <f t="shared" ref="AG344" si="1244">IF($M$18&gt;($M$3-$M$5)/-($G$3-$G$5),"",IF(AE344="","",$G$7*$M$18+$M$7))</f>
        <v>0</v>
      </c>
    </row>
    <row r="345" spans="1:33" x14ac:dyDescent="0.55000000000000004">
      <c r="A345" s="11"/>
      <c r="B345" s="11"/>
      <c r="C345" s="11"/>
      <c r="D345" s="11"/>
      <c r="E345" s="11"/>
      <c r="F345" s="11"/>
      <c r="G345" s="11"/>
      <c r="H345" s="11"/>
      <c r="I345" s="11"/>
      <c r="J345" s="21"/>
      <c r="K345" s="21"/>
      <c r="L345" s="57"/>
      <c r="M345" s="57"/>
      <c r="N345" s="63"/>
      <c r="O345" s="57"/>
      <c r="P345" s="57"/>
      <c r="Q345" s="58"/>
      <c r="R345" s="57"/>
      <c r="S345" s="57"/>
      <c r="T345" s="11"/>
      <c r="U345" s="11"/>
      <c r="V345" s="11"/>
      <c r="W345" s="11"/>
      <c r="X345" s="11"/>
      <c r="Y345" s="11"/>
      <c r="Z345" s="11"/>
      <c r="AA345" s="11"/>
      <c r="AB345" s="11"/>
      <c r="AC345" s="60">
        <f>IF($M$18&gt;($M$3-$M$5)/-($G$3-$G$5),AC344+($M$18-($M$3-$M$5)/-($G$3-$G$5))/342,IFERROR(IF(AC344+((($M$3-$M$5)/($G$3-$G$5)*-1)-$M$18)/343&gt;($M$3-$M$5)/-($G$3-$G$5),MAX($AC$31:AC344),AC344+((($M$3-$M$5)/($G$3-$G$5)*-1))/343),MAX($AC$31:AC344)))</f>
        <v>17.293675712043104</v>
      </c>
      <c r="AD345" s="61">
        <f t="shared" ref="AD345" si="1245">IF(AC345="","",AC345*$G$5+$M$5)</f>
        <v>38349.405696344824</v>
      </c>
      <c r="AE345" s="60">
        <f>IF($M$18&gt;($M$3-$M$5)/-($G$3-$G$5),"",IFERROR(IF(AE344+(($M$3-$M$5)/($G$3-$G$5)*-1)/343&gt;$AC$24,MAX($AE$31:AE344),AE344+((($M$3-$M$5)/($G$3-$G$5)*-1))/343),MAX($AE$31:AE344)))</f>
        <v>7.9221798609553407</v>
      </c>
      <c r="AF345" s="61">
        <f t="shared" ref="AF345" si="1246">IF($M$18&gt;($M$3-$M$5)/-($G$3-$G$5),"",IF(AE345="","",AE345*$G$5+$M$5))</f>
        <v>-36622.561112357274</v>
      </c>
      <c r="AG345" s="61">
        <f t="shared" ref="AG345" si="1247">IF($M$18&gt;($M$3-$M$5)/-($G$3-$G$5),"",IF(AE345="","",AE345*$G$3+$M$3))</f>
        <v>85389.1006952233</v>
      </c>
    </row>
    <row r="346" spans="1:33" x14ac:dyDescent="0.55000000000000004">
      <c r="A346" s="11"/>
      <c r="B346" s="11"/>
      <c r="C346" s="11"/>
      <c r="D346" s="11"/>
      <c r="E346" s="11"/>
      <c r="F346" s="11"/>
      <c r="G346" s="11"/>
      <c r="H346" s="11"/>
      <c r="I346" s="11"/>
      <c r="J346" s="21"/>
      <c r="K346" s="21"/>
      <c r="L346" s="57"/>
      <c r="M346" s="57"/>
      <c r="N346" s="63"/>
      <c r="O346" s="57"/>
      <c r="P346" s="57"/>
      <c r="Q346" s="58"/>
      <c r="R346" s="57"/>
      <c r="S346" s="57"/>
      <c r="T346" s="11"/>
      <c r="U346" s="11"/>
      <c r="V346" s="11"/>
      <c r="W346" s="11"/>
      <c r="X346" s="11"/>
      <c r="Y346" s="11"/>
      <c r="Z346" s="11"/>
      <c r="AA346" s="11"/>
      <c r="AB346" s="11"/>
      <c r="AC346" s="60">
        <f t="shared" ref="AC346" si="1248">IFERROR(AC345,"")</f>
        <v>17.293675712043104</v>
      </c>
      <c r="AD346" s="61">
        <f t="shared" ref="AD346" si="1249">IF(AC346="","",AC346*$G$3+$M$3)</f>
        <v>38531.621439784474</v>
      </c>
      <c r="AE346" s="60">
        <f t="shared" ref="AE346" si="1250">IFERROR(AE345,"")</f>
        <v>7.9221798609553407</v>
      </c>
      <c r="AF346" s="61">
        <f t="shared" ref="AF346" si="1251">IF($M$18&gt;($M$3-$M$5)/-($G$3-$G$5),"",IF(AE346="","",$G$7*$M$18+$M$7))</f>
        <v>0</v>
      </c>
      <c r="AG346" s="61">
        <f t="shared" ref="AG346" si="1252">IF($M$18&gt;($M$3-$M$5)/-($G$3-$G$5),"",IF(AE346="","",$G$7*$M$18+$M$7))</f>
        <v>0</v>
      </c>
    </row>
    <row r="347" spans="1:33" x14ac:dyDescent="0.55000000000000004">
      <c r="A347" s="11"/>
      <c r="B347" s="11"/>
      <c r="C347" s="11"/>
      <c r="D347" s="11"/>
      <c r="E347" s="11"/>
      <c r="F347" s="11"/>
      <c r="G347" s="11"/>
      <c r="H347" s="11"/>
      <c r="I347" s="11"/>
      <c r="J347" s="21"/>
      <c r="K347" s="21"/>
      <c r="L347" s="57"/>
      <c r="M347" s="57"/>
      <c r="N347" s="63"/>
      <c r="O347" s="57"/>
      <c r="P347" s="57"/>
      <c r="Q347" s="58"/>
      <c r="R347" s="57"/>
      <c r="S347" s="57"/>
      <c r="T347" s="11"/>
      <c r="U347" s="11"/>
      <c r="V347" s="11"/>
      <c r="W347" s="11"/>
      <c r="X347" s="11"/>
      <c r="Y347" s="11"/>
      <c r="Z347" s="11"/>
      <c r="AA347" s="11"/>
      <c r="AB347" s="11"/>
      <c r="AC347" s="60">
        <f>IF($M$18&gt;($M$3-$M$5)/-($G$3-$G$5),AC346+($M$18-($M$3-$M$5)/-($G$3-$G$5))/342,IFERROR(IF(AC346+((($M$3-$M$5)/($G$3-$G$5)*-1)-$M$18)/343&gt;($M$3-$M$5)/-($G$3-$G$5),MAX($AC$31:AC346),AC346+((($M$3-$M$5)/($G$3-$G$5)*-1))/343),MAX($AC$31:AC346)))</f>
        <v>17.293675712043104</v>
      </c>
      <c r="AD347" s="61">
        <f t="shared" ref="AD347" si="1253">IF(AC347="","",AC347*$G$5+$M$5)</f>
        <v>38349.405696344824</v>
      </c>
      <c r="AE347" s="60">
        <f>IF($M$18&gt;($M$3-$M$5)/-($G$3-$G$5),"",IFERROR(IF(AE346+(($M$3-$M$5)/($G$3-$G$5)*-1)/343&gt;$AC$24,MAX($AE$31:AE346),AE346+((($M$3-$M$5)/($G$3-$G$5)*-1))/343),MAX($AE$31:AE346)))</f>
        <v>7.9726396052926356</v>
      </c>
      <c r="AF347" s="61">
        <f t="shared" ref="AF347" si="1254">IF($M$18&gt;($M$3-$M$5)/-($G$3-$G$5),"",IF(AE347="","",AE347*$G$5+$M$5))</f>
        <v>-36218.883157658915</v>
      </c>
      <c r="AG347" s="61">
        <f t="shared" ref="AG347" si="1255">IF($M$18&gt;($M$3-$M$5)/-($G$3-$G$5),"",IF(AE347="","",AE347*$G$3+$M$3))</f>
        <v>85136.801973536814</v>
      </c>
    </row>
    <row r="348" spans="1:33" x14ac:dyDescent="0.55000000000000004">
      <c r="A348" s="11"/>
      <c r="B348" s="11"/>
      <c r="C348" s="11"/>
      <c r="D348" s="11"/>
      <c r="E348" s="11"/>
      <c r="F348" s="11"/>
      <c r="G348" s="11"/>
      <c r="H348" s="11"/>
      <c r="I348" s="11"/>
      <c r="J348" s="21"/>
      <c r="K348" s="21"/>
      <c r="L348" s="57"/>
      <c r="M348" s="57"/>
      <c r="N348" s="63"/>
      <c r="O348" s="57"/>
      <c r="P348" s="57"/>
      <c r="Q348" s="58"/>
      <c r="R348" s="57"/>
      <c r="S348" s="57"/>
      <c r="T348" s="11"/>
      <c r="U348" s="11"/>
      <c r="V348" s="11"/>
      <c r="W348" s="11"/>
      <c r="X348" s="11"/>
      <c r="Y348" s="11"/>
      <c r="Z348" s="11"/>
      <c r="AA348" s="11"/>
      <c r="AB348" s="11"/>
      <c r="AC348" s="60">
        <f t="shared" ref="AC348" si="1256">IFERROR(AC347,"")</f>
        <v>17.293675712043104</v>
      </c>
      <c r="AD348" s="61">
        <f t="shared" ref="AD348" si="1257">IF(AC348="","",AC348*$G$3+$M$3)</f>
        <v>38531.621439784474</v>
      </c>
      <c r="AE348" s="60">
        <f t="shared" ref="AE348" si="1258">IFERROR(AE347,"")</f>
        <v>7.9726396052926356</v>
      </c>
      <c r="AF348" s="61">
        <f t="shared" ref="AF348" si="1259">IF($M$18&gt;($M$3-$M$5)/-($G$3-$G$5),"",IF(AE348="","",$G$7*$M$18+$M$7))</f>
        <v>0</v>
      </c>
      <c r="AG348" s="61">
        <f t="shared" ref="AG348" si="1260">IF($M$18&gt;($M$3-$M$5)/-($G$3-$G$5),"",IF(AE348="","",$G$7*$M$18+$M$7))</f>
        <v>0</v>
      </c>
    </row>
    <row r="349" spans="1:33" x14ac:dyDescent="0.55000000000000004">
      <c r="A349" s="11"/>
      <c r="B349" s="11"/>
      <c r="C349" s="11"/>
      <c r="D349" s="11"/>
      <c r="E349" s="11"/>
      <c r="F349" s="11"/>
      <c r="G349" s="11"/>
      <c r="H349" s="11"/>
      <c r="I349" s="11"/>
      <c r="J349" s="21"/>
      <c r="K349" s="21"/>
      <c r="L349" s="57"/>
      <c r="M349" s="57"/>
      <c r="N349" s="63"/>
      <c r="O349" s="57"/>
      <c r="P349" s="57"/>
      <c r="Q349" s="58"/>
      <c r="R349" s="57"/>
      <c r="S349" s="57"/>
      <c r="T349" s="11"/>
      <c r="U349" s="11"/>
      <c r="V349" s="11"/>
      <c r="W349" s="11"/>
      <c r="X349" s="11"/>
      <c r="Y349" s="11"/>
      <c r="Z349" s="11"/>
      <c r="AA349" s="11"/>
      <c r="AB349" s="11"/>
      <c r="AC349" s="60">
        <f>IF($M$18&gt;($M$3-$M$5)/-($G$3-$G$5),AC348+($M$18-($M$3-$M$5)/-($G$3-$G$5))/342,IFERROR(IF(AC348+((($M$3-$M$5)/($G$3-$G$5)*-1)-$M$18)/343&gt;($M$3-$M$5)/-($G$3-$G$5),MAX($AC$31:AC348),AC348+((($M$3-$M$5)/($G$3-$G$5)*-1))/343),MAX($AC$31:AC348)))</f>
        <v>17.293675712043104</v>
      </c>
      <c r="AD349" s="61">
        <f t="shared" ref="AD349" si="1261">IF(AC349="","",AC349*$G$5+$M$5)</f>
        <v>38349.405696344824</v>
      </c>
      <c r="AE349" s="60">
        <f>IF($M$18&gt;($M$3-$M$5)/-($G$3-$G$5),"",IFERROR(IF(AE348+(($M$3-$M$5)/($G$3-$G$5)*-1)/343&gt;$AC$24,MAX($AE$31:AE348),AE348+((($M$3-$M$5)/($G$3-$G$5)*-1))/343),MAX($AE$31:AE348)))</f>
        <v>8.0230993496299305</v>
      </c>
      <c r="AF349" s="61">
        <f t="shared" ref="AF349" si="1262">IF($M$18&gt;($M$3-$M$5)/-($G$3-$G$5),"",IF(AE349="","",AE349*$G$5+$M$5))</f>
        <v>-35815.205202960555</v>
      </c>
      <c r="AG349" s="61">
        <f t="shared" ref="AG349" si="1263">IF($M$18&gt;($M$3-$M$5)/-($G$3-$G$5),"",IF(AE349="","",AE349*$G$3+$M$3))</f>
        <v>84884.503251850343</v>
      </c>
    </row>
    <row r="350" spans="1:33" x14ac:dyDescent="0.55000000000000004">
      <c r="A350" s="11"/>
      <c r="B350" s="11"/>
      <c r="C350" s="11"/>
      <c r="D350" s="11"/>
      <c r="E350" s="11"/>
      <c r="F350" s="11"/>
      <c r="G350" s="11"/>
      <c r="H350" s="11"/>
      <c r="I350" s="11"/>
      <c r="J350" s="21"/>
      <c r="K350" s="21"/>
      <c r="L350" s="57"/>
      <c r="M350" s="57"/>
      <c r="N350" s="63"/>
      <c r="O350" s="57"/>
      <c r="P350" s="57"/>
      <c r="Q350" s="58"/>
      <c r="R350" s="57"/>
      <c r="S350" s="57"/>
      <c r="T350" s="11"/>
      <c r="U350" s="11"/>
      <c r="V350" s="11"/>
      <c r="W350" s="11"/>
      <c r="X350" s="11"/>
      <c r="Y350" s="11"/>
      <c r="Z350" s="11"/>
      <c r="AA350" s="11"/>
      <c r="AB350" s="11"/>
      <c r="AC350" s="60">
        <f t="shared" ref="AC350" si="1264">IFERROR(AC349,"")</f>
        <v>17.293675712043104</v>
      </c>
      <c r="AD350" s="61">
        <f t="shared" ref="AD350" si="1265">IF(AC350="","",AC350*$G$3+$M$3)</f>
        <v>38531.621439784474</v>
      </c>
      <c r="AE350" s="60">
        <f t="shared" ref="AE350" si="1266">IFERROR(AE349,"")</f>
        <v>8.0230993496299305</v>
      </c>
      <c r="AF350" s="61">
        <f t="shared" ref="AF350" si="1267">IF($M$18&gt;($M$3-$M$5)/-($G$3-$G$5),"",IF(AE350="","",$G$7*$M$18+$M$7))</f>
        <v>0</v>
      </c>
      <c r="AG350" s="61">
        <f t="shared" ref="AG350" si="1268">IF($M$18&gt;($M$3-$M$5)/-($G$3-$G$5),"",IF(AE350="","",$G$7*$M$18+$M$7))</f>
        <v>0</v>
      </c>
    </row>
    <row r="351" spans="1:33" x14ac:dyDescent="0.55000000000000004">
      <c r="A351" s="11"/>
      <c r="B351" s="11"/>
      <c r="C351" s="11"/>
      <c r="D351" s="11"/>
      <c r="E351" s="11"/>
      <c r="F351" s="11"/>
      <c r="G351" s="11"/>
      <c r="H351" s="11"/>
      <c r="I351" s="11"/>
      <c r="J351" s="21"/>
      <c r="K351" s="21"/>
      <c r="L351" s="57"/>
      <c r="M351" s="57"/>
      <c r="N351" s="63"/>
      <c r="O351" s="57"/>
      <c r="P351" s="57"/>
      <c r="Q351" s="58"/>
      <c r="R351" s="57"/>
      <c r="S351" s="57"/>
      <c r="T351" s="11"/>
      <c r="U351" s="11"/>
      <c r="V351" s="11"/>
      <c r="W351" s="11"/>
      <c r="X351" s="11"/>
      <c r="Y351" s="11"/>
      <c r="Z351" s="11"/>
      <c r="AA351" s="11"/>
      <c r="AB351" s="11"/>
      <c r="AC351" s="60">
        <f>IF($M$18&gt;($M$3-$M$5)/-($G$3-$G$5),AC350+($M$18-($M$3-$M$5)/-($G$3-$G$5))/342,IFERROR(IF(AC350+((($M$3-$M$5)/($G$3-$G$5)*-1)-$M$18)/343&gt;($M$3-$M$5)/-($G$3-$G$5),MAX($AC$31:AC350),AC350+((($M$3-$M$5)/($G$3-$G$5)*-1))/343),MAX($AC$31:AC350)))</f>
        <v>17.293675712043104</v>
      </c>
      <c r="AD351" s="61">
        <f t="shared" ref="AD351" si="1269">IF(AC351="","",AC351*$G$5+$M$5)</f>
        <v>38349.405696344824</v>
      </c>
      <c r="AE351" s="60">
        <f>IF($M$18&gt;($M$3-$M$5)/-($G$3-$G$5),"",IFERROR(IF(AE350+(($M$3-$M$5)/($G$3-$G$5)*-1)/343&gt;$AC$24,MAX($AE$31:AE350),AE350+((($M$3-$M$5)/($G$3-$G$5)*-1))/343),MAX($AE$31:AE350)))</f>
        <v>8.0735590939672264</v>
      </c>
      <c r="AF351" s="61">
        <f t="shared" ref="AF351" si="1270">IF($M$18&gt;($M$3-$M$5)/-($G$3-$G$5),"",IF(AE351="","",AE351*$G$5+$M$5))</f>
        <v>-35411.527248262188</v>
      </c>
      <c r="AG351" s="61">
        <f t="shared" ref="AG351" si="1271">IF($M$18&gt;($M$3-$M$5)/-($G$3-$G$5),"",IF(AE351="","",AE351*$G$3+$M$3))</f>
        <v>84632.204530163872</v>
      </c>
    </row>
    <row r="352" spans="1:33" x14ac:dyDescent="0.55000000000000004">
      <c r="A352" s="11"/>
      <c r="B352" s="11"/>
      <c r="C352" s="11"/>
      <c r="D352" s="11"/>
      <c r="E352" s="11"/>
      <c r="F352" s="11"/>
      <c r="G352" s="11"/>
      <c r="H352" s="11"/>
      <c r="I352" s="11"/>
      <c r="J352" s="21"/>
      <c r="K352" s="21"/>
      <c r="L352" s="57"/>
      <c r="M352" s="57"/>
      <c r="N352" s="63"/>
      <c r="O352" s="57"/>
      <c r="P352" s="57"/>
      <c r="Q352" s="58"/>
      <c r="R352" s="57"/>
      <c r="S352" s="57"/>
      <c r="T352" s="11"/>
      <c r="U352" s="11"/>
      <c r="V352" s="11"/>
      <c r="W352" s="11"/>
      <c r="X352" s="11"/>
      <c r="Y352" s="11"/>
      <c r="Z352" s="11"/>
      <c r="AA352" s="11"/>
      <c r="AB352" s="11"/>
      <c r="AC352" s="60">
        <f t="shared" ref="AC352" si="1272">IFERROR(AC351,"")</f>
        <v>17.293675712043104</v>
      </c>
      <c r="AD352" s="61">
        <f t="shared" ref="AD352" si="1273">IF(AC352="","",AC352*$G$3+$M$3)</f>
        <v>38531.621439784474</v>
      </c>
      <c r="AE352" s="60">
        <f t="shared" ref="AE352" si="1274">IFERROR(AE351,"")</f>
        <v>8.0735590939672264</v>
      </c>
      <c r="AF352" s="61">
        <f t="shared" ref="AF352" si="1275">IF($M$18&gt;($M$3-$M$5)/-($G$3-$G$5),"",IF(AE352="","",$G$7*$M$18+$M$7))</f>
        <v>0</v>
      </c>
      <c r="AG352" s="61">
        <f t="shared" ref="AG352" si="1276">IF($M$18&gt;($M$3-$M$5)/-($G$3-$G$5),"",IF(AE352="","",$G$7*$M$18+$M$7))</f>
        <v>0</v>
      </c>
    </row>
    <row r="353" spans="1:33" x14ac:dyDescent="0.55000000000000004">
      <c r="A353" s="11"/>
      <c r="B353" s="11"/>
      <c r="C353" s="11"/>
      <c r="D353" s="11"/>
      <c r="E353" s="11"/>
      <c r="F353" s="11"/>
      <c r="G353" s="11"/>
      <c r="H353" s="11"/>
      <c r="I353" s="11"/>
      <c r="J353" s="21"/>
      <c r="K353" s="21"/>
      <c r="L353" s="57"/>
      <c r="M353" s="57"/>
      <c r="N353" s="63"/>
      <c r="O353" s="57"/>
      <c r="P353" s="57"/>
      <c r="Q353" s="58"/>
      <c r="R353" s="57"/>
      <c r="S353" s="57"/>
      <c r="T353" s="11"/>
      <c r="U353" s="11"/>
      <c r="V353" s="11"/>
      <c r="W353" s="11"/>
      <c r="X353" s="11"/>
      <c r="Y353" s="11"/>
      <c r="Z353" s="11"/>
      <c r="AA353" s="11"/>
      <c r="AB353" s="11"/>
      <c r="AC353" s="60">
        <f>IF($M$18&gt;($M$3-$M$5)/-($G$3-$G$5),AC352+($M$18-($M$3-$M$5)/-($G$3-$G$5))/342,IFERROR(IF(AC352+((($M$3-$M$5)/($G$3-$G$5)*-1)-$M$18)/343&gt;($M$3-$M$5)/-($G$3-$G$5),MAX($AC$31:AC352),AC352+((($M$3-$M$5)/($G$3-$G$5)*-1))/343),MAX($AC$31:AC352)))</f>
        <v>17.293675712043104</v>
      </c>
      <c r="AD353" s="61">
        <f t="shared" ref="AD353" si="1277">IF(AC353="","",AC353*$G$5+$M$5)</f>
        <v>38349.405696344824</v>
      </c>
      <c r="AE353" s="60">
        <f>IF($M$18&gt;($M$3-$M$5)/-($G$3-$G$5),"",IFERROR(IF(AE352+(($M$3-$M$5)/($G$3-$G$5)*-1)/343&gt;$AC$24,MAX($AE$31:AE352),AE352+((($M$3-$M$5)/($G$3-$G$5)*-1))/343),MAX($AE$31:AE352)))</f>
        <v>8.1240188383045222</v>
      </c>
      <c r="AF353" s="61">
        <f t="shared" ref="AF353" si="1278">IF($M$18&gt;($M$3-$M$5)/-($G$3-$G$5),"",IF(AE353="","",AE353*$G$5+$M$5))</f>
        <v>-35007.849293563821</v>
      </c>
      <c r="AG353" s="61">
        <f t="shared" ref="AG353" si="1279">IF($M$18&gt;($M$3-$M$5)/-($G$3-$G$5),"",IF(AE353="","",AE353*$G$3+$M$3))</f>
        <v>84379.905808477386</v>
      </c>
    </row>
    <row r="354" spans="1:33" x14ac:dyDescent="0.55000000000000004">
      <c r="A354" s="11"/>
      <c r="B354" s="11"/>
      <c r="C354" s="11"/>
      <c r="D354" s="11"/>
      <c r="E354" s="11"/>
      <c r="F354" s="11"/>
      <c r="G354" s="11"/>
      <c r="H354" s="11"/>
      <c r="I354" s="11"/>
      <c r="J354" s="21"/>
      <c r="K354" s="21"/>
      <c r="L354" s="57"/>
      <c r="M354" s="57"/>
      <c r="N354" s="63"/>
      <c r="O354" s="57"/>
      <c r="P354" s="57"/>
      <c r="Q354" s="58"/>
      <c r="R354" s="57"/>
      <c r="S354" s="57"/>
      <c r="T354" s="11"/>
      <c r="U354" s="11"/>
      <c r="V354" s="11"/>
      <c r="W354" s="11"/>
      <c r="X354" s="11"/>
      <c r="Y354" s="11"/>
      <c r="Z354" s="11"/>
      <c r="AA354" s="11"/>
      <c r="AB354" s="11"/>
      <c r="AC354" s="60">
        <f t="shared" ref="AC354" si="1280">IFERROR(AC353,"")</f>
        <v>17.293675712043104</v>
      </c>
      <c r="AD354" s="61">
        <f t="shared" ref="AD354" si="1281">IF(AC354="","",AC354*$G$3+$M$3)</f>
        <v>38531.621439784474</v>
      </c>
      <c r="AE354" s="60">
        <f t="shared" ref="AE354" si="1282">IFERROR(AE353,"")</f>
        <v>8.1240188383045222</v>
      </c>
      <c r="AF354" s="61">
        <f t="shared" ref="AF354" si="1283">IF($M$18&gt;($M$3-$M$5)/-($G$3-$G$5),"",IF(AE354="","",$G$7*$M$18+$M$7))</f>
        <v>0</v>
      </c>
      <c r="AG354" s="61">
        <f t="shared" ref="AG354" si="1284">IF($M$18&gt;($M$3-$M$5)/-($G$3-$G$5),"",IF(AE354="","",$G$7*$M$18+$M$7))</f>
        <v>0</v>
      </c>
    </row>
    <row r="355" spans="1:33" x14ac:dyDescent="0.55000000000000004">
      <c r="A355" s="11"/>
      <c r="B355" s="11"/>
      <c r="C355" s="11"/>
      <c r="D355" s="11"/>
      <c r="E355" s="11"/>
      <c r="F355" s="11"/>
      <c r="G355" s="11"/>
      <c r="H355" s="11"/>
      <c r="I355" s="11"/>
      <c r="J355" s="21"/>
      <c r="K355" s="21"/>
      <c r="L355" s="57"/>
      <c r="M355" s="57"/>
      <c r="N355" s="63"/>
      <c r="O355" s="57"/>
      <c r="P355" s="57"/>
      <c r="Q355" s="58"/>
      <c r="R355" s="57"/>
      <c r="S355" s="57"/>
      <c r="T355" s="11"/>
      <c r="U355" s="11"/>
      <c r="V355" s="11"/>
      <c r="W355" s="11"/>
      <c r="X355" s="11"/>
      <c r="Y355" s="11"/>
      <c r="Z355" s="11"/>
      <c r="AA355" s="11"/>
      <c r="AB355" s="11"/>
      <c r="AC355" s="60">
        <f>IF($M$18&gt;($M$3-$M$5)/-($G$3-$G$5),AC354+($M$18-($M$3-$M$5)/-($G$3-$G$5))/342,IFERROR(IF(AC354+((($M$3-$M$5)/($G$3-$G$5)*-1)-$M$18)/343&gt;($M$3-$M$5)/-($G$3-$G$5),MAX($AC$31:AC354),AC354+((($M$3-$M$5)/($G$3-$G$5)*-1))/343),MAX($AC$31:AC354)))</f>
        <v>17.293675712043104</v>
      </c>
      <c r="AD355" s="61">
        <f t="shared" ref="AD355" si="1285">IF(AC355="","",AC355*$G$5+$M$5)</f>
        <v>38349.405696344824</v>
      </c>
      <c r="AE355" s="60">
        <f>IF($M$18&gt;($M$3-$M$5)/-($G$3-$G$5),"",IFERROR(IF(AE354+(($M$3-$M$5)/($G$3-$G$5)*-1)/343&gt;$AC$24,MAX($AE$31:AE354),AE354+((($M$3-$M$5)/($G$3-$G$5)*-1))/343),MAX($AE$31:AE354)))</f>
        <v>8.174478582641818</v>
      </c>
      <c r="AF355" s="61">
        <f t="shared" ref="AF355" si="1286">IF($M$18&gt;($M$3-$M$5)/-($G$3-$G$5),"",IF(AE355="","",AE355*$G$5+$M$5))</f>
        <v>-34604.171338865453</v>
      </c>
      <c r="AG355" s="61">
        <f t="shared" ref="AG355" si="1287">IF($M$18&gt;($M$3-$M$5)/-($G$3-$G$5),"",IF(AE355="","",AE355*$G$3+$M$3))</f>
        <v>84127.6070867909</v>
      </c>
    </row>
    <row r="356" spans="1:33" x14ac:dyDescent="0.55000000000000004">
      <c r="A356" s="11"/>
      <c r="B356" s="11"/>
      <c r="C356" s="11"/>
      <c r="D356" s="11"/>
      <c r="E356" s="11"/>
      <c r="F356" s="11"/>
      <c r="G356" s="11"/>
      <c r="H356" s="11"/>
      <c r="I356" s="11"/>
      <c r="J356" s="21"/>
      <c r="K356" s="21"/>
      <c r="L356" s="57"/>
      <c r="M356" s="57"/>
      <c r="N356" s="63"/>
      <c r="O356" s="57"/>
      <c r="P356" s="57"/>
      <c r="Q356" s="58"/>
      <c r="R356" s="57"/>
      <c r="S356" s="57"/>
      <c r="T356" s="11"/>
      <c r="U356" s="11"/>
      <c r="V356" s="11"/>
      <c r="W356" s="11"/>
      <c r="X356" s="11"/>
      <c r="Y356" s="11"/>
      <c r="Z356" s="11"/>
      <c r="AA356" s="11"/>
      <c r="AB356" s="11"/>
      <c r="AC356" s="60">
        <f t="shared" ref="AC356" si="1288">IFERROR(AC355,"")</f>
        <v>17.293675712043104</v>
      </c>
      <c r="AD356" s="61">
        <f t="shared" ref="AD356" si="1289">IF(AC356="","",AC356*$G$3+$M$3)</f>
        <v>38531.621439784474</v>
      </c>
      <c r="AE356" s="60">
        <f t="shared" ref="AE356" si="1290">IFERROR(AE355,"")</f>
        <v>8.174478582641818</v>
      </c>
      <c r="AF356" s="61">
        <f t="shared" ref="AF356" si="1291">IF($M$18&gt;($M$3-$M$5)/-($G$3-$G$5),"",IF(AE356="","",$G$7*$M$18+$M$7))</f>
        <v>0</v>
      </c>
      <c r="AG356" s="61">
        <f t="shared" ref="AG356" si="1292">IF($M$18&gt;($M$3-$M$5)/-($G$3-$G$5),"",IF(AE356="","",$G$7*$M$18+$M$7))</f>
        <v>0</v>
      </c>
    </row>
    <row r="357" spans="1:33" x14ac:dyDescent="0.55000000000000004">
      <c r="A357" s="11"/>
      <c r="B357" s="11"/>
      <c r="C357" s="11"/>
      <c r="D357" s="11"/>
      <c r="E357" s="11"/>
      <c r="F357" s="11"/>
      <c r="G357" s="11"/>
      <c r="H357" s="11"/>
      <c r="I357" s="11"/>
      <c r="J357" s="21"/>
      <c r="K357" s="21"/>
      <c r="L357" s="57"/>
      <c r="M357" s="57"/>
      <c r="N357" s="63"/>
      <c r="O357" s="57"/>
      <c r="P357" s="57"/>
      <c r="Q357" s="58"/>
      <c r="R357" s="57"/>
      <c r="S357" s="57"/>
      <c r="T357" s="11"/>
      <c r="U357" s="11"/>
      <c r="V357" s="11"/>
      <c r="W357" s="11"/>
      <c r="X357" s="11"/>
      <c r="Y357" s="11"/>
      <c r="Z357" s="11"/>
      <c r="AA357" s="11"/>
      <c r="AB357" s="11"/>
      <c r="AC357" s="60">
        <f>IF($M$18&gt;($M$3-$M$5)/-($G$3-$G$5),AC356+($M$18-($M$3-$M$5)/-($G$3-$G$5))/342,IFERROR(IF(AC356+((($M$3-$M$5)/($G$3-$G$5)*-1)-$M$18)/343&gt;($M$3-$M$5)/-($G$3-$G$5),MAX($AC$31:AC356),AC356+((($M$3-$M$5)/($G$3-$G$5)*-1))/343),MAX($AC$31:AC356)))</f>
        <v>17.293675712043104</v>
      </c>
      <c r="AD357" s="61">
        <f t="shared" ref="AD357" si="1293">IF(AC357="","",AC357*$G$5+$M$5)</f>
        <v>38349.405696344824</v>
      </c>
      <c r="AE357" s="60">
        <f>IF($M$18&gt;($M$3-$M$5)/-($G$3-$G$5),"",IFERROR(IF(AE356+(($M$3-$M$5)/($G$3-$G$5)*-1)/343&gt;$AC$24,MAX($AE$31:AE356),AE356+((($M$3-$M$5)/($G$3-$G$5)*-1))/343),MAX($AE$31:AE356)))</f>
        <v>8.2249383269791139</v>
      </c>
      <c r="AF357" s="61">
        <f t="shared" ref="AF357" si="1294">IF($M$18&gt;($M$3-$M$5)/-($G$3-$G$5),"",IF(AE357="","",AE357*$G$5+$M$5))</f>
        <v>-34200.493384167086</v>
      </c>
      <c r="AG357" s="61">
        <f t="shared" ref="AG357" si="1295">IF($M$18&gt;($M$3-$M$5)/-($G$3-$G$5),"",IF(AE357="","",AE357*$G$3+$M$3))</f>
        <v>83875.308365104429</v>
      </c>
    </row>
    <row r="358" spans="1:33" x14ac:dyDescent="0.55000000000000004">
      <c r="A358" s="11"/>
      <c r="B358" s="11"/>
      <c r="C358" s="11"/>
      <c r="D358" s="11"/>
      <c r="E358" s="11"/>
      <c r="F358" s="11"/>
      <c r="G358" s="11"/>
      <c r="H358" s="11"/>
      <c r="I358" s="11"/>
      <c r="J358" s="21"/>
      <c r="K358" s="21"/>
      <c r="L358" s="57"/>
      <c r="M358" s="57"/>
      <c r="N358" s="63"/>
      <c r="O358" s="57"/>
      <c r="P358" s="57"/>
      <c r="Q358" s="58"/>
      <c r="R358" s="57"/>
      <c r="S358" s="57"/>
      <c r="T358" s="11"/>
      <c r="U358" s="11"/>
      <c r="V358" s="11"/>
      <c r="W358" s="11"/>
      <c r="X358" s="11"/>
      <c r="Y358" s="11"/>
      <c r="Z358" s="11"/>
      <c r="AA358" s="11"/>
      <c r="AB358" s="11"/>
      <c r="AC358" s="60">
        <f t="shared" ref="AC358" si="1296">IFERROR(AC357,"")</f>
        <v>17.293675712043104</v>
      </c>
      <c r="AD358" s="61">
        <f t="shared" ref="AD358" si="1297">IF(AC358="","",AC358*$G$3+$M$3)</f>
        <v>38531.621439784474</v>
      </c>
      <c r="AE358" s="60">
        <f t="shared" ref="AE358" si="1298">IFERROR(AE357,"")</f>
        <v>8.2249383269791139</v>
      </c>
      <c r="AF358" s="61">
        <f t="shared" ref="AF358" si="1299">IF($M$18&gt;($M$3-$M$5)/-($G$3-$G$5),"",IF(AE358="","",$G$7*$M$18+$M$7))</f>
        <v>0</v>
      </c>
      <c r="AG358" s="61">
        <f t="shared" ref="AG358" si="1300">IF($M$18&gt;($M$3-$M$5)/-($G$3-$G$5),"",IF(AE358="","",$G$7*$M$18+$M$7))</f>
        <v>0</v>
      </c>
    </row>
    <row r="359" spans="1:33" x14ac:dyDescent="0.55000000000000004">
      <c r="A359" s="11"/>
      <c r="B359" s="11"/>
      <c r="C359" s="11"/>
      <c r="D359" s="11"/>
      <c r="E359" s="11"/>
      <c r="F359" s="11"/>
      <c r="G359" s="11"/>
      <c r="H359" s="11"/>
      <c r="I359" s="11"/>
      <c r="J359" s="21"/>
      <c r="K359" s="21"/>
      <c r="L359" s="57"/>
      <c r="M359" s="57"/>
      <c r="N359" s="63"/>
      <c r="O359" s="57"/>
      <c r="P359" s="57"/>
      <c r="Q359" s="58"/>
      <c r="R359" s="57"/>
      <c r="S359" s="57"/>
      <c r="T359" s="11"/>
      <c r="U359" s="11"/>
      <c r="V359" s="11"/>
      <c r="W359" s="11"/>
      <c r="X359" s="11"/>
      <c r="Y359" s="11"/>
      <c r="Z359" s="11"/>
      <c r="AA359" s="11"/>
      <c r="AB359" s="11"/>
      <c r="AC359" s="60">
        <f>IF($M$18&gt;($M$3-$M$5)/-($G$3-$G$5),AC358+($M$18-($M$3-$M$5)/-($G$3-$G$5))/342,IFERROR(IF(AC358+((($M$3-$M$5)/($G$3-$G$5)*-1)-$M$18)/343&gt;($M$3-$M$5)/-($G$3-$G$5),MAX($AC$31:AC358),AC358+((($M$3-$M$5)/($G$3-$G$5)*-1))/343),MAX($AC$31:AC358)))</f>
        <v>17.293675712043104</v>
      </c>
      <c r="AD359" s="61">
        <f t="shared" ref="AD359" si="1301">IF(AC359="","",AC359*$G$5+$M$5)</f>
        <v>38349.405696344824</v>
      </c>
      <c r="AE359" s="60">
        <f>IF($M$18&gt;($M$3-$M$5)/-($G$3-$G$5),"",IFERROR(IF(AE358+(($M$3-$M$5)/($G$3-$G$5)*-1)/343&gt;$AC$24,MAX($AE$31:AE358),AE358+((($M$3-$M$5)/($G$3-$G$5)*-1))/343),MAX($AE$31:AE358)))</f>
        <v>8.2753980713164097</v>
      </c>
      <c r="AF359" s="61">
        <f t="shared" ref="AF359" si="1302">IF($M$18&gt;($M$3-$M$5)/-($G$3-$G$5),"",IF(AE359="","",AE359*$G$5+$M$5))</f>
        <v>-33796.815429468727</v>
      </c>
      <c r="AG359" s="61">
        <f t="shared" ref="AG359" si="1303">IF($M$18&gt;($M$3-$M$5)/-($G$3-$G$5),"",IF(AE359="","",AE359*$G$3+$M$3))</f>
        <v>83623.009643417958</v>
      </c>
    </row>
    <row r="360" spans="1:33" x14ac:dyDescent="0.55000000000000004">
      <c r="A360" s="11"/>
      <c r="B360" s="11"/>
      <c r="C360" s="11"/>
      <c r="D360" s="11"/>
      <c r="E360" s="11"/>
      <c r="F360" s="11"/>
      <c r="G360" s="11"/>
      <c r="H360" s="11"/>
      <c r="I360" s="11"/>
      <c r="J360" s="21"/>
      <c r="K360" s="21"/>
      <c r="L360" s="57"/>
      <c r="M360" s="57"/>
      <c r="N360" s="63"/>
      <c r="O360" s="57"/>
      <c r="P360" s="57"/>
      <c r="Q360" s="58"/>
      <c r="R360" s="57"/>
      <c r="S360" s="57"/>
      <c r="T360" s="11"/>
      <c r="U360" s="11"/>
      <c r="V360" s="11"/>
      <c r="W360" s="11"/>
      <c r="X360" s="11"/>
      <c r="Y360" s="11"/>
      <c r="Z360" s="11"/>
      <c r="AA360" s="11"/>
      <c r="AB360" s="11"/>
      <c r="AC360" s="60">
        <f t="shared" ref="AC360" si="1304">IFERROR(AC359,"")</f>
        <v>17.293675712043104</v>
      </c>
      <c r="AD360" s="61">
        <f t="shared" ref="AD360" si="1305">IF(AC360="","",AC360*$G$3+$M$3)</f>
        <v>38531.621439784474</v>
      </c>
      <c r="AE360" s="60">
        <f t="shared" ref="AE360" si="1306">IFERROR(AE359,"")</f>
        <v>8.2753980713164097</v>
      </c>
      <c r="AF360" s="61">
        <f t="shared" ref="AF360" si="1307">IF($M$18&gt;($M$3-$M$5)/-($G$3-$G$5),"",IF(AE360="","",$G$7*$M$18+$M$7))</f>
        <v>0</v>
      </c>
      <c r="AG360" s="61">
        <f t="shared" ref="AG360" si="1308">IF($M$18&gt;($M$3-$M$5)/-($G$3-$G$5),"",IF(AE360="","",$G$7*$M$18+$M$7))</f>
        <v>0</v>
      </c>
    </row>
    <row r="361" spans="1:33" x14ac:dyDescent="0.55000000000000004">
      <c r="A361" s="11"/>
      <c r="B361" s="11"/>
      <c r="C361" s="11"/>
      <c r="D361" s="11"/>
      <c r="E361" s="11"/>
      <c r="F361" s="11"/>
      <c r="G361" s="11"/>
      <c r="H361" s="11"/>
      <c r="I361" s="11"/>
      <c r="J361" s="21"/>
      <c r="K361" s="21"/>
      <c r="L361" s="57"/>
      <c r="M361" s="57"/>
      <c r="N361" s="63"/>
      <c r="O361" s="57"/>
      <c r="P361" s="57"/>
      <c r="Q361" s="58"/>
      <c r="R361" s="57"/>
      <c r="S361" s="57"/>
      <c r="T361" s="11"/>
      <c r="U361" s="11"/>
      <c r="V361" s="11"/>
      <c r="W361" s="11"/>
      <c r="X361" s="11"/>
      <c r="Y361" s="11"/>
      <c r="Z361" s="11"/>
      <c r="AA361" s="11"/>
      <c r="AB361" s="11"/>
      <c r="AC361" s="60">
        <f>IF($M$18&gt;($M$3-$M$5)/-($G$3-$G$5),AC360+($M$18-($M$3-$M$5)/-($G$3-$G$5))/342,IFERROR(IF(AC360+((($M$3-$M$5)/($G$3-$G$5)*-1)-$M$18)/343&gt;($M$3-$M$5)/-($G$3-$G$5),MAX($AC$31:AC360),AC360+((($M$3-$M$5)/($G$3-$G$5)*-1))/343),MAX($AC$31:AC360)))</f>
        <v>17.293675712043104</v>
      </c>
      <c r="AD361" s="61">
        <f t="shared" ref="AD361" si="1309">IF(AC361="","",AC361*$G$5+$M$5)</f>
        <v>38349.405696344824</v>
      </c>
      <c r="AE361" s="60">
        <f>IF($M$18&gt;($M$3-$M$5)/-($G$3-$G$5),"",IFERROR(IF(AE360+(($M$3-$M$5)/($G$3-$G$5)*-1)/343&gt;$AC$24,MAX($AE$31:AE360),AE360+((($M$3-$M$5)/($G$3-$G$5)*-1))/343),MAX($AE$31:AE360)))</f>
        <v>8.3258578156537055</v>
      </c>
      <c r="AF361" s="61">
        <f t="shared" ref="AF361" si="1310">IF($M$18&gt;($M$3-$M$5)/-($G$3-$G$5),"",IF(AE361="","",AE361*$G$5+$M$5))</f>
        <v>-33393.137474770352</v>
      </c>
      <c r="AG361" s="61">
        <f t="shared" ref="AG361" si="1311">IF($M$18&gt;($M$3-$M$5)/-($G$3-$G$5),"",IF(AE361="","",AE361*$G$3+$M$3))</f>
        <v>83370.710921731472</v>
      </c>
    </row>
    <row r="362" spans="1:33" x14ac:dyDescent="0.55000000000000004">
      <c r="A362" s="11"/>
      <c r="B362" s="11"/>
      <c r="C362" s="11"/>
      <c r="D362" s="11"/>
      <c r="E362" s="11"/>
      <c r="F362" s="11"/>
      <c r="G362" s="11"/>
      <c r="H362" s="11"/>
      <c r="I362" s="11"/>
      <c r="J362" s="21"/>
      <c r="K362" s="21"/>
      <c r="L362" s="57"/>
      <c r="M362" s="57"/>
      <c r="N362" s="63"/>
      <c r="O362" s="57"/>
      <c r="P362" s="57"/>
      <c r="Q362" s="58"/>
      <c r="R362" s="57"/>
      <c r="S362" s="57"/>
      <c r="T362" s="11"/>
      <c r="U362" s="11"/>
      <c r="V362" s="11"/>
      <c r="W362" s="11"/>
      <c r="X362" s="11"/>
      <c r="Y362" s="11"/>
      <c r="Z362" s="11"/>
      <c r="AA362" s="11"/>
      <c r="AB362" s="11"/>
      <c r="AC362" s="60">
        <f t="shared" ref="AC362" si="1312">IFERROR(AC361,"")</f>
        <v>17.293675712043104</v>
      </c>
      <c r="AD362" s="61">
        <f t="shared" ref="AD362" si="1313">IF(AC362="","",AC362*$G$3+$M$3)</f>
        <v>38531.621439784474</v>
      </c>
      <c r="AE362" s="60">
        <f t="shared" ref="AE362" si="1314">IFERROR(AE361,"")</f>
        <v>8.3258578156537055</v>
      </c>
      <c r="AF362" s="61">
        <f t="shared" ref="AF362" si="1315">IF($M$18&gt;($M$3-$M$5)/-($G$3-$G$5),"",IF(AE362="","",$G$7*$M$18+$M$7))</f>
        <v>0</v>
      </c>
      <c r="AG362" s="61">
        <f t="shared" ref="AG362" si="1316">IF($M$18&gt;($M$3-$M$5)/-($G$3-$G$5),"",IF(AE362="","",$G$7*$M$18+$M$7))</f>
        <v>0</v>
      </c>
    </row>
    <row r="363" spans="1:33" x14ac:dyDescent="0.55000000000000004">
      <c r="A363" s="11"/>
      <c r="B363" s="11"/>
      <c r="C363" s="11"/>
      <c r="D363" s="11"/>
      <c r="E363" s="11"/>
      <c r="F363" s="11"/>
      <c r="G363" s="11"/>
      <c r="H363" s="11"/>
      <c r="I363" s="11"/>
      <c r="J363" s="21"/>
      <c r="K363" s="21"/>
      <c r="L363" s="57"/>
      <c r="M363" s="57"/>
      <c r="N363" s="63"/>
      <c r="O363" s="57"/>
      <c r="P363" s="57"/>
      <c r="Q363" s="58"/>
      <c r="R363" s="57"/>
      <c r="S363" s="57"/>
      <c r="T363" s="11"/>
      <c r="U363" s="11"/>
      <c r="V363" s="11"/>
      <c r="W363" s="11"/>
      <c r="X363" s="11"/>
      <c r="Y363" s="11"/>
      <c r="Z363" s="11"/>
      <c r="AA363" s="11"/>
      <c r="AB363" s="11"/>
      <c r="AC363" s="60">
        <f>IF($M$18&gt;($M$3-$M$5)/-($G$3-$G$5),AC362+($M$18-($M$3-$M$5)/-($G$3-$G$5))/342,IFERROR(IF(AC362+((($M$3-$M$5)/($G$3-$G$5)*-1)-$M$18)/343&gt;($M$3-$M$5)/-($G$3-$G$5),MAX($AC$31:AC362),AC362+((($M$3-$M$5)/($G$3-$G$5)*-1))/343),MAX($AC$31:AC362)))</f>
        <v>17.293675712043104</v>
      </c>
      <c r="AD363" s="61">
        <f t="shared" ref="AD363" si="1317">IF(AC363="","",AC363*$G$5+$M$5)</f>
        <v>38349.405696344824</v>
      </c>
      <c r="AE363" s="60">
        <f>IF($M$18&gt;($M$3-$M$5)/-($G$3-$G$5),"",IFERROR(IF(AE362+(($M$3-$M$5)/($G$3-$G$5)*-1)/343&gt;$AC$24,MAX($AE$31:AE362),AE362+((($M$3-$M$5)/($G$3-$G$5)*-1))/343),MAX($AE$31:AE362)))</f>
        <v>8.3763175599910014</v>
      </c>
      <c r="AF363" s="61">
        <f t="shared" ref="AF363" si="1318">IF($M$18&gt;($M$3-$M$5)/-($G$3-$G$5),"",IF(AE363="","",AE363*$G$5+$M$5))</f>
        <v>-32989.459520071992</v>
      </c>
      <c r="AG363" s="61">
        <f t="shared" ref="AG363" si="1319">IF($M$18&gt;($M$3-$M$5)/-($G$3-$G$5),"",IF(AE363="","",AE363*$G$3+$M$3))</f>
        <v>83118.412200044986</v>
      </c>
    </row>
    <row r="364" spans="1:33" x14ac:dyDescent="0.55000000000000004">
      <c r="A364" s="11"/>
      <c r="B364" s="11"/>
      <c r="C364" s="11"/>
      <c r="D364" s="11"/>
      <c r="E364" s="11"/>
      <c r="F364" s="11"/>
      <c r="G364" s="11"/>
      <c r="H364" s="11"/>
      <c r="I364" s="11"/>
      <c r="J364" s="21"/>
      <c r="K364" s="21"/>
      <c r="L364" s="57"/>
      <c r="M364" s="57"/>
      <c r="N364" s="63"/>
      <c r="O364" s="57"/>
      <c r="P364" s="57"/>
      <c r="Q364" s="58"/>
      <c r="R364" s="57"/>
      <c r="S364" s="57"/>
      <c r="T364" s="11"/>
      <c r="U364" s="11"/>
      <c r="V364" s="11"/>
      <c r="W364" s="11"/>
      <c r="X364" s="11"/>
      <c r="Y364" s="11"/>
      <c r="Z364" s="11"/>
      <c r="AA364" s="11"/>
      <c r="AB364" s="11"/>
      <c r="AC364" s="60">
        <f t="shared" ref="AC364" si="1320">IFERROR(AC363,"")</f>
        <v>17.293675712043104</v>
      </c>
      <c r="AD364" s="61">
        <f t="shared" ref="AD364" si="1321">IF(AC364="","",AC364*$G$3+$M$3)</f>
        <v>38531.621439784474</v>
      </c>
      <c r="AE364" s="60">
        <f t="shared" ref="AE364" si="1322">IFERROR(AE363,"")</f>
        <v>8.3763175599910014</v>
      </c>
      <c r="AF364" s="61">
        <f t="shared" ref="AF364" si="1323">IF($M$18&gt;($M$3-$M$5)/-($G$3-$G$5),"",IF(AE364="","",$G$7*$M$18+$M$7))</f>
        <v>0</v>
      </c>
      <c r="AG364" s="61">
        <f t="shared" ref="AG364" si="1324">IF($M$18&gt;($M$3-$M$5)/-($G$3-$G$5),"",IF(AE364="","",$G$7*$M$18+$M$7))</f>
        <v>0</v>
      </c>
    </row>
    <row r="365" spans="1:33" x14ac:dyDescent="0.55000000000000004">
      <c r="A365" s="11"/>
      <c r="B365" s="11"/>
      <c r="C365" s="11"/>
      <c r="D365" s="11"/>
      <c r="E365" s="11"/>
      <c r="F365" s="11"/>
      <c r="G365" s="11"/>
      <c r="H365" s="11"/>
      <c r="I365" s="11"/>
      <c r="J365" s="21"/>
      <c r="K365" s="21"/>
      <c r="L365" s="57"/>
      <c r="M365" s="57"/>
      <c r="N365" s="63"/>
      <c r="O365" s="57"/>
      <c r="P365" s="57"/>
      <c r="Q365" s="58"/>
      <c r="R365" s="57"/>
      <c r="S365" s="57"/>
      <c r="T365" s="11"/>
      <c r="U365" s="11"/>
      <c r="V365" s="11"/>
      <c r="W365" s="11"/>
      <c r="X365" s="11"/>
      <c r="Y365" s="11"/>
      <c r="Z365" s="11"/>
      <c r="AA365" s="11"/>
      <c r="AB365" s="11"/>
      <c r="AC365" s="60">
        <f>IF($M$18&gt;($M$3-$M$5)/-($G$3-$G$5),AC364+($M$18-($M$3-$M$5)/-($G$3-$G$5))/342,IFERROR(IF(AC364+((($M$3-$M$5)/($G$3-$G$5)*-1)-$M$18)/343&gt;($M$3-$M$5)/-($G$3-$G$5),MAX($AC$31:AC364),AC364+((($M$3-$M$5)/($G$3-$G$5)*-1))/343),MAX($AC$31:AC364)))</f>
        <v>17.293675712043104</v>
      </c>
      <c r="AD365" s="61">
        <f t="shared" ref="AD365" si="1325">IF(AC365="","",AC365*$G$5+$M$5)</f>
        <v>38349.405696344824</v>
      </c>
      <c r="AE365" s="60">
        <f>IF($M$18&gt;($M$3-$M$5)/-($G$3-$G$5),"",IFERROR(IF(AE364+(($M$3-$M$5)/($G$3-$G$5)*-1)/343&gt;$AC$24,MAX($AE$31:AE364),AE364+((($M$3-$M$5)/($G$3-$G$5)*-1))/343),MAX($AE$31:AE364)))</f>
        <v>8.4267773043282972</v>
      </c>
      <c r="AF365" s="61">
        <f t="shared" ref="AF365" si="1326">IF($M$18&gt;($M$3-$M$5)/-($G$3-$G$5),"",IF(AE365="","",AE365*$G$5+$M$5))</f>
        <v>-32585.781565373618</v>
      </c>
      <c r="AG365" s="61">
        <f t="shared" ref="AG365" si="1327">IF($M$18&gt;($M$3-$M$5)/-($G$3-$G$5),"",IF(AE365="","",AE365*$G$3+$M$3))</f>
        <v>82866.113478358515</v>
      </c>
    </row>
    <row r="366" spans="1:33" x14ac:dyDescent="0.55000000000000004">
      <c r="A366" s="11"/>
      <c r="B366" s="11"/>
      <c r="C366" s="11"/>
      <c r="D366" s="11"/>
      <c r="E366" s="11"/>
      <c r="F366" s="11"/>
      <c r="G366" s="11"/>
      <c r="H366" s="11"/>
      <c r="I366" s="11"/>
      <c r="J366" s="21"/>
      <c r="K366" s="21"/>
      <c r="L366" s="57"/>
      <c r="M366" s="57"/>
      <c r="N366" s="63"/>
      <c r="O366" s="57"/>
      <c r="P366" s="57"/>
      <c r="Q366" s="58"/>
      <c r="R366" s="57"/>
      <c r="S366" s="57"/>
      <c r="T366" s="11"/>
      <c r="U366" s="11"/>
      <c r="V366" s="11"/>
      <c r="W366" s="11"/>
      <c r="X366" s="11"/>
      <c r="Y366" s="11"/>
      <c r="Z366" s="11"/>
      <c r="AA366" s="11"/>
      <c r="AB366" s="11"/>
      <c r="AC366" s="60">
        <f t="shared" ref="AC366" si="1328">IFERROR(AC365,"")</f>
        <v>17.293675712043104</v>
      </c>
      <c r="AD366" s="61">
        <f t="shared" ref="AD366" si="1329">IF(AC366="","",AC366*$G$3+$M$3)</f>
        <v>38531.621439784474</v>
      </c>
      <c r="AE366" s="60">
        <f t="shared" ref="AE366" si="1330">IFERROR(AE365,"")</f>
        <v>8.4267773043282972</v>
      </c>
      <c r="AF366" s="61">
        <f t="shared" ref="AF366" si="1331">IF($M$18&gt;($M$3-$M$5)/-($G$3-$G$5),"",IF(AE366="","",$G$7*$M$18+$M$7))</f>
        <v>0</v>
      </c>
      <c r="AG366" s="61">
        <f t="shared" ref="AG366" si="1332">IF($M$18&gt;($M$3-$M$5)/-($G$3-$G$5),"",IF(AE366="","",$G$7*$M$18+$M$7))</f>
        <v>0</v>
      </c>
    </row>
    <row r="367" spans="1:33" x14ac:dyDescent="0.55000000000000004">
      <c r="A367" s="11"/>
      <c r="B367" s="11"/>
      <c r="C367" s="11"/>
      <c r="D367" s="11"/>
      <c r="E367" s="11"/>
      <c r="F367" s="11"/>
      <c r="G367" s="11"/>
      <c r="H367" s="11"/>
      <c r="I367" s="11"/>
      <c r="J367" s="21"/>
      <c r="K367" s="21"/>
      <c r="L367" s="57"/>
      <c r="M367" s="57"/>
      <c r="N367" s="63"/>
      <c r="O367" s="57"/>
      <c r="P367" s="57"/>
      <c r="Q367" s="58"/>
      <c r="R367" s="57"/>
      <c r="S367" s="57"/>
      <c r="T367" s="11"/>
      <c r="U367" s="11"/>
      <c r="V367" s="11"/>
      <c r="W367" s="11"/>
      <c r="X367" s="11"/>
      <c r="Y367" s="11"/>
      <c r="Z367" s="11"/>
      <c r="AA367" s="11"/>
      <c r="AB367" s="11"/>
      <c r="AC367" s="60">
        <f>IF($M$18&gt;($M$3-$M$5)/-($G$3-$G$5),AC366+($M$18-($M$3-$M$5)/-($G$3-$G$5))/342,IFERROR(IF(AC366+((($M$3-$M$5)/($G$3-$G$5)*-1)-$M$18)/343&gt;($M$3-$M$5)/-($G$3-$G$5),MAX($AC$31:AC366),AC366+((($M$3-$M$5)/($G$3-$G$5)*-1))/343),MAX($AC$31:AC366)))</f>
        <v>17.293675712043104</v>
      </c>
      <c r="AD367" s="61">
        <f t="shared" ref="AD367" si="1333">IF(AC367="","",AC367*$G$5+$M$5)</f>
        <v>38349.405696344824</v>
      </c>
      <c r="AE367" s="60">
        <f>IF($M$18&gt;($M$3-$M$5)/-($G$3-$G$5),"",IFERROR(IF(AE366+(($M$3-$M$5)/($G$3-$G$5)*-1)/343&gt;$AC$24,MAX($AE$31:AE366),AE366+((($M$3-$M$5)/($G$3-$G$5)*-1))/343),MAX($AE$31:AE366)))</f>
        <v>8.477237048665593</v>
      </c>
      <c r="AF367" s="61">
        <f t="shared" ref="AF367" si="1334">IF($M$18&gt;($M$3-$M$5)/-($G$3-$G$5),"",IF(AE367="","",AE367*$G$5+$M$5))</f>
        <v>-32182.103610675258</v>
      </c>
      <c r="AG367" s="61">
        <f t="shared" ref="AG367" si="1335">IF($M$18&gt;($M$3-$M$5)/-($G$3-$G$5),"",IF(AE367="","",AE367*$G$3+$M$3))</f>
        <v>82613.814756672044</v>
      </c>
    </row>
    <row r="368" spans="1:33" x14ac:dyDescent="0.55000000000000004">
      <c r="A368" s="11"/>
      <c r="B368" s="11"/>
      <c r="C368" s="11"/>
      <c r="D368" s="11"/>
      <c r="E368" s="11"/>
      <c r="F368" s="11"/>
      <c r="G368" s="11"/>
      <c r="H368" s="11"/>
      <c r="I368" s="11"/>
      <c r="J368" s="21"/>
      <c r="K368" s="21"/>
      <c r="L368" s="57"/>
      <c r="M368" s="57"/>
      <c r="N368" s="63"/>
      <c r="O368" s="57"/>
      <c r="P368" s="57"/>
      <c r="Q368" s="58"/>
      <c r="R368" s="57"/>
      <c r="S368" s="57"/>
      <c r="T368" s="11"/>
      <c r="U368" s="11"/>
      <c r="V368" s="11"/>
      <c r="W368" s="11"/>
      <c r="X368" s="11"/>
      <c r="Y368" s="11"/>
      <c r="Z368" s="11"/>
      <c r="AA368" s="11"/>
      <c r="AB368" s="11"/>
      <c r="AC368" s="60">
        <f t="shared" ref="AC368" si="1336">IFERROR(AC367,"")</f>
        <v>17.293675712043104</v>
      </c>
      <c r="AD368" s="61">
        <f t="shared" ref="AD368" si="1337">IF(AC368="","",AC368*$G$3+$M$3)</f>
        <v>38531.621439784474</v>
      </c>
      <c r="AE368" s="60">
        <f t="shared" ref="AE368" si="1338">IFERROR(AE367,"")</f>
        <v>8.477237048665593</v>
      </c>
      <c r="AF368" s="61">
        <f t="shared" ref="AF368" si="1339">IF($M$18&gt;($M$3-$M$5)/-($G$3-$G$5),"",IF(AE368="","",$G$7*$M$18+$M$7))</f>
        <v>0</v>
      </c>
      <c r="AG368" s="61">
        <f t="shared" ref="AG368" si="1340">IF($M$18&gt;($M$3-$M$5)/-($G$3-$G$5),"",IF(AE368="","",$G$7*$M$18+$M$7))</f>
        <v>0</v>
      </c>
    </row>
    <row r="369" spans="1:33" x14ac:dyDescent="0.55000000000000004">
      <c r="A369" s="11"/>
      <c r="B369" s="11"/>
      <c r="C369" s="11"/>
      <c r="D369" s="11"/>
      <c r="E369" s="11"/>
      <c r="F369" s="11"/>
      <c r="G369" s="11"/>
      <c r="H369" s="11"/>
      <c r="I369" s="11"/>
      <c r="J369" s="21"/>
      <c r="K369" s="21"/>
      <c r="L369" s="57"/>
      <c r="M369" s="57"/>
      <c r="N369" s="63"/>
      <c r="O369" s="57"/>
      <c r="P369" s="57"/>
      <c r="Q369" s="58"/>
      <c r="R369" s="57"/>
      <c r="S369" s="57"/>
      <c r="T369" s="11"/>
      <c r="U369" s="11"/>
      <c r="V369" s="11"/>
      <c r="W369" s="11"/>
      <c r="X369" s="11"/>
      <c r="Y369" s="11"/>
      <c r="Z369" s="11"/>
      <c r="AA369" s="11"/>
      <c r="AB369" s="11"/>
      <c r="AC369" s="60">
        <f>IF($M$18&gt;($M$3-$M$5)/-($G$3-$G$5),AC368+($M$18-($M$3-$M$5)/-($G$3-$G$5))/342,IFERROR(IF(AC368+((($M$3-$M$5)/($G$3-$G$5)*-1)-$M$18)/343&gt;($M$3-$M$5)/-($G$3-$G$5),MAX($AC$31:AC368),AC368+((($M$3-$M$5)/($G$3-$G$5)*-1))/343),MAX($AC$31:AC368)))</f>
        <v>17.293675712043104</v>
      </c>
      <c r="AD369" s="61">
        <f t="shared" ref="AD369" si="1341">IF(AC369="","",AC369*$G$5+$M$5)</f>
        <v>38349.405696344824</v>
      </c>
      <c r="AE369" s="60">
        <f>IF($M$18&gt;($M$3-$M$5)/-($G$3-$G$5),"",IFERROR(IF(AE368+(($M$3-$M$5)/($G$3-$G$5)*-1)/343&gt;$AC$24,MAX($AE$31:AE368),AE368+((($M$3-$M$5)/($G$3-$G$5)*-1))/343),MAX($AE$31:AE368)))</f>
        <v>8.5276967930028889</v>
      </c>
      <c r="AF369" s="61">
        <f t="shared" ref="AF369" si="1342">IF($M$18&gt;($M$3-$M$5)/-($G$3-$G$5),"",IF(AE369="","",AE369*$G$5+$M$5))</f>
        <v>-31778.425655976884</v>
      </c>
      <c r="AG369" s="61">
        <f t="shared" ref="AG369" si="1343">IF($M$18&gt;($M$3-$M$5)/-($G$3-$G$5),"",IF(AE369="","",AE369*$G$3+$M$3))</f>
        <v>82361.516034985558</v>
      </c>
    </row>
    <row r="370" spans="1:33" x14ac:dyDescent="0.55000000000000004">
      <c r="A370" s="11"/>
      <c r="B370" s="11"/>
      <c r="C370" s="11"/>
      <c r="D370" s="11"/>
      <c r="E370" s="11"/>
      <c r="F370" s="11"/>
      <c r="G370" s="11"/>
      <c r="H370" s="11"/>
      <c r="I370" s="11"/>
      <c r="J370" s="21"/>
      <c r="K370" s="21"/>
      <c r="L370" s="57"/>
      <c r="M370" s="57"/>
      <c r="N370" s="63"/>
      <c r="O370" s="57"/>
      <c r="P370" s="57"/>
      <c r="Q370" s="58"/>
      <c r="R370" s="57"/>
      <c r="S370" s="57"/>
      <c r="T370" s="11"/>
      <c r="U370" s="11"/>
      <c r="V370" s="11"/>
      <c r="W370" s="11"/>
      <c r="X370" s="11"/>
      <c r="Y370" s="11"/>
      <c r="Z370" s="11"/>
      <c r="AA370" s="11"/>
      <c r="AB370" s="11"/>
      <c r="AC370" s="60">
        <f t="shared" ref="AC370" si="1344">IFERROR(AC369,"")</f>
        <v>17.293675712043104</v>
      </c>
      <c r="AD370" s="61">
        <f t="shared" ref="AD370" si="1345">IF(AC370="","",AC370*$G$3+$M$3)</f>
        <v>38531.621439784474</v>
      </c>
      <c r="AE370" s="60">
        <f t="shared" ref="AE370" si="1346">IFERROR(AE369,"")</f>
        <v>8.5276967930028889</v>
      </c>
      <c r="AF370" s="61">
        <f t="shared" ref="AF370" si="1347">IF($M$18&gt;($M$3-$M$5)/-($G$3-$G$5),"",IF(AE370="","",$G$7*$M$18+$M$7))</f>
        <v>0</v>
      </c>
      <c r="AG370" s="61">
        <f t="shared" ref="AG370" si="1348">IF($M$18&gt;($M$3-$M$5)/-($G$3-$G$5),"",IF(AE370="","",$G$7*$M$18+$M$7))</f>
        <v>0</v>
      </c>
    </row>
    <row r="371" spans="1:33" x14ac:dyDescent="0.55000000000000004">
      <c r="A371" s="11"/>
      <c r="B371" s="11"/>
      <c r="C371" s="11"/>
      <c r="D371" s="11"/>
      <c r="E371" s="11"/>
      <c r="F371" s="11"/>
      <c r="G371" s="11"/>
      <c r="H371" s="11"/>
      <c r="I371" s="11"/>
      <c r="J371" s="21"/>
      <c r="K371" s="21"/>
      <c r="L371" s="57"/>
      <c r="M371" s="57"/>
      <c r="N371" s="63"/>
      <c r="O371" s="57"/>
      <c r="P371" s="57"/>
      <c r="Q371" s="58"/>
      <c r="R371" s="57"/>
      <c r="S371" s="57"/>
      <c r="T371" s="11"/>
      <c r="U371" s="11"/>
      <c r="V371" s="11"/>
      <c r="W371" s="11"/>
      <c r="X371" s="11"/>
      <c r="Y371" s="11"/>
      <c r="Z371" s="11"/>
      <c r="AA371" s="11"/>
      <c r="AB371" s="11"/>
      <c r="AC371" s="60">
        <f>IF($M$18&gt;($M$3-$M$5)/-($G$3-$G$5),AC370+($M$18-($M$3-$M$5)/-($G$3-$G$5))/342,IFERROR(IF(AC370+((($M$3-$M$5)/($G$3-$G$5)*-1)-$M$18)/343&gt;($M$3-$M$5)/-($G$3-$G$5),MAX($AC$31:AC370),AC370+((($M$3-$M$5)/($G$3-$G$5)*-1))/343),MAX($AC$31:AC370)))</f>
        <v>17.293675712043104</v>
      </c>
      <c r="AD371" s="61">
        <f t="shared" ref="AD371" si="1349">IF(AC371="","",AC371*$G$5+$M$5)</f>
        <v>38349.405696344824</v>
      </c>
      <c r="AE371" s="60">
        <f>IF($M$18&gt;($M$3-$M$5)/-($G$3-$G$5),"",IFERROR(IF(AE370+(($M$3-$M$5)/($G$3-$G$5)*-1)/343&gt;$AC$24,MAX($AE$31:AE370),AE370+((($M$3-$M$5)/($G$3-$G$5)*-1))/343),MAX($AE$31:AE370)))</f>
        <v>8.5781565373401847</v>
      </c>
      <c r="AF371" s="61">
        <f t="shared" ref="AF371" si="1350">IF($M$18&gt;($M$3-$M$5)/-($G$3-$G$5),"",IF(AE371="","",AE371*$G$5+$M$5))</f>
        <v>-31374.747701278524</v>
      </c>
      <c r="AG371" s="61">
        <f t="shared" ref="AG371" si="1351">IF($M$18&gt;($M$3-$M$5)/-($G$3-$G$5),"",IF(AE371="","",AE371*$G$3+$M$3))</f>
        <v>82109.217313299072</v>
      </c>
    </row>
    <row r="372" spans="1:33" x14ac:dyDescent="0.55000000000000004">
      <c r="A372" s="11"/>
      <c r="B372" s="11"/>
      <c r="C372" s="11"/>
      <c r="D372" s="11"/>
      <c r="E372" s="11"/>
      <c r="F372" s="11"/>
      <c r="G372" s="11"/>
      <c r="H372" s="11"/>
      <c r="I372" s="11"/>
      <c r="J372" s="21"/>
      <c r="K372" s="21"/>
      <c r="L372" s="57"/>
      <c r="M372" s="57"/>
      <c r="N372" s="63"/>
      <c r="O372" s="57"/>
      <c r="P372" s="57"/>
      <c r="Q372" s="58"/>
      <c r="R372" s="57"/>
      <c r="S372" s="57"/>
      <c r="T372" s="11"/>
      <c r="U372" s="11"/>
      <c r="V372" s="11"/>
      <c r="W372" s="11"/>
      <c r="X372" s="11"/>
      <c r="Y372" s="11"/>
      <c r="Z372" s="11"/>
      <c r="AA372" s="11"/>
      <c r="AB372" s="11"/>
      <c r="AC372" s="60">
        <f t="shared" ref="AC372" si="1352">IFERROR(AC371,"")</f>
        <v>17.293675712043104</v>
      </c>
      <c r="AD372" s="61">
        <f t="shared" ref="AD372" si="1353">IF(AC372="","",AC372*$G$3+$M$3)</f>
        <v>38531.621439784474</v>
      </c>
      <c r="AE372" s="60">
        <f t="shared" ref="AE372" si="1354">IFERROR(AE371,"")</f>
        <v>8.5781565373401847</v>
      </c>
      <c r="AF372" s="61">
        <f t="shared" ref="AF372" si="1355">IF($M$18&gt;($M$3-$M$5)/-($G$3-$G$5),"",IF(AE372="","",$G$7*$M$18+$M$7))</f>
        <v>0</v>
      </c>
      <c r="AG372" s="61">
        <f t="shared" ref="AG372" si="1356">IF($M$18&gt;($M$3-$M$5)/-($G$3-$G$5),"",IF(AE372="","",$G$7*$M$18+$M$7))</f>
        <v>0</v>
      </c>
    </row>
    <row r="373" spans="1:33" x14ac:dyDescent="0.55000000000000004">
      <c r="A373" s="11"/>
      <c r="B373" s="11"/>
      <c r="C373" s="11"/>
      <c r="D373" s="11"/>
      <c r="E373" s="11"/>
      <c r="F373" s="11"/>
      <c r="G373" s="11"/>
      <c r="H373" s="11"/>
      <c r="I373" s="11"/>
      <c r="J373" s="21"/>
      <c r="K373" s="21"/>
      <c r="L373" s="57"/>
      <c r="M373" s="57"/>
      <c r="N373" s="63"/>
      <c r="O373" s="57"/>
      <c r="P373" s="57"/>
      <c r="Q373" s="58"/>
      <c r="R373" s="57"/>
      <c r="S373" s="57"/>
      <c r="T373" s="11"/>
      <c r="U373" s="11"/>
      <c r="V373" s="11"/>
      <c r="W373" s="11"/>
      <c r="X373" s="11"/>
      <c r="Y373" s="11"/>
      <c r="Z373" s="11"/>
      <c r="AA373" s="11"/>
      <c r="AB373" s="11"/>
      <c r="AC373" s="60">
        <f>IF($M$18&gt;($M$3-$M$5)/-($G$3-$G$5),AC372+($M$18-($M$3-$M$5)/-($G$3-$G$5))/342,IFERROR(IF(AC372+((($M$3-$M$5)/($G$3-$G$5)*-1)-$M$18)/343&gt;($M$3-$M$5)/-($G$3-$G$5),MAX($AC$31:AC372),AC372+((($M$3-$M$5)/($G$3-$G$5)*-1))/343),MAX($AC$31:AC372)))</f>
        <v>17.293675712043104</v>
      </c>
      <c r="AD373" s="61">
        <f t="shared" ref="AD373" si="1357">IF(AC373="","",AC373*$G$5+$M$5)</f>
        <v>38349.405696344824</v>
      </c>
      <c r="AE373" s="60">
        <f>IF($M$18&gt;($M$3-$M$5)/-($G$3-$G$5),"",IFERROR(IF(AE372+(($M$3-$M$5)/($G$3-$G$5)*-1)/343&gt;$AC$24,MAX($AE$31:AE372),AE372+((($M$3-$M$5)/($G$3-$G$5)*-1))/343),MAX($AE$31:AE372)))</f>
        <v>8.6286162816774805</v>
      </c>
      <c r="AF373" s="61">
        <f t="shared" ref="AF373" si="1358">IF($M$18&gt;($M$3-$M$5)/-($G$3-$G$5),"",IF(AE373="","",AE373*$G$5+$M$5))</f>
        <v>-30971.06974658015</v>
      </c>
      <c r="AG373" s="61">
        <f t="shared" ref="AG373" si="1359">IF($M$18&gt;($M$3-$M$5)/-($G$3-$G$5),"",IF(AE373="","",AE373*$G$3+$M$3))</f>
        <v>81856.918591612601</v>
      </c>
    </row>
    <row r="374" spans="1:33" x14ac:dyDescent="0.55000000000000004">
      <c r="A374" s="11"/>
      <c r="B374" s="11"/>
      <c r="C374" s="11"/>
      <c r="D374" s="11"/>
      <c r="E374" s="11"/>
      <c r="F374" s="11"/>
      <c r="G374" s="11"/>
      <c r="H374" s="11"/>
      <c r="I374" s="11"/>
      <c r="J374" s="21"/>
      <c r="K374" s="21"/>
      <c r="L374" s="57"/>
      <c r="M374" s="57"/>
      <c r="N374" s="63"/>
      <c r="O374" s="57"/>
      <c r="P374" s="57"/>
      <c r="Q374" s="58"/>
      <c r="R374" s="57"/>
      <c r="S374" s="57"/>
      <c r="T374" s="11"/>
      <c r="U374" s="11"/>
      <c r="V374" s="11"/>
      <c r="W374" s="11"/>
      <c r="X374" s="11"/>
      <c r="Y374" s="11"/>
      <c r="Z374" s="11"/>
      <c r="AA374" s="11"/>
      <c r="AB374" s="11"/>
      <c r="AC374" s="60">
        <f t="shared" ref="AC374" si="1360">IFERROR(AC373,"")</f>
        <v>17.293675712043104</v>
      </c>
      <c r="AD374" s="61">
        <f t="shared" ref="AD374" si="1361">IF(AC374="","",AC374*$G$3+$M$3)</f>
        <v>38531.621439784474</v>
      </c>
      <c r="AE374" s="60">
        <f t="shared" ref="AE374" si="1362">IFERROR(AE373,"")</f>
        <v>8.6286162816774805</v>
      </c>
      <c r="AF374" s="61">
        <f t="shared" ref="AF374" si="1363">IF($M$18&gt;($M$3-$M$5)/-($G$3-$G$5),"",IF(AE374="","",$G$7*$M$18+$M$7))</f>
        <v>0</v>
      </c>
      <c r="AG374" s="61">
        <f t="shared" ref="AG374" si="1364">IF($M$18&gt;($M$3-$M$5)/-($G$3-$G$5),"",IF(AE374="","",$G$7*$M$18+$M$7))</f>
        <v>0</v>
      </c>
    </row>
    <row r="375" spans="1:33" x14ac:dyDescent="0.55000000000000004">
      <c r="A375" s="11"/>
      <c r="B375" s="11"/>
      <c r="C375" s="11"/>
      <c r="D375" s="11"/>
      <c r="E375" s="11"/>
      <c r="F375" s="11"/>
      <c r="G375" s="11"/>
      <c r="H375" s="11"/>
      <c r="I375" s="11"/>
      <c r="J375" s="21"/>
      <c r="K375" s="21"/>
      <c r="L375" s="57"/>
      <c r="M375" s="57"/>
      <c r="N375" s="63"/>
      <c r="O375" s="57"/>
      <c r="P375" s="57"/>
      <c r="Q375" s="58"/>
      <c r="R375" s="57"/>
      <c r="S375" s="57"/>
      <c r="T375" s="11"/>
      <c r="U375" s="11"/>
      <c r="V375" s="11"/>
      <c r="W375" s="11"/>
      <c r="X375" s="11"/>
      <c r="Y375" s="11"/>
      <c r="Z375" s="11"/>
      <c r="AA375" s="11"/>
      <c r="AB375" s="11"/>
      <c r="AC375" s="60">
        <f>IF($M$18&gt;($M$3-$M$5)/-($G$3-$G$5),AC374+($M$18-($M$3-$M$5)/-($G$3-$G$5))/342,IFERROR(IF(AC374+((($M$3-$M$5)/($G$3-$G$5)*-1)-$M$18)/343&gt;($M$3-$M$5)/-($G$3-$G$5),MAX($AC$31:AC374),AC374+((($M$3-$M$5)/($G$3-$G$5)*-1))/343),MAX($AC$31:AC374)))</f>
        <v>17.293675712043104</v>
      </c>
      <c r="AD375" s="61">
        <f t="shared" ref="AD375" si="1365">IF(AC375="","",AC375*$G$5+$M$5)</f>
        <v>38349.405696344824</v>
      </c>
      <c r="AE375" s="60">
        <f>IF($M$18&gt;($M$3-$M$5)/-($G$3-$G$5),"",IFERROR(IF(AE374+(($M$3-$M$5)/($G$3-$G$5)*-1)/343&gt;$AC$24,MAX($AE$31:AE374),AE374+((($M$3-$M$5)/($G$3-$G$5)*-1))/343),MAX($AE$31:AE374)))</f>
        <v>8.6790760260147763</v>
      </c>
      <c r="AF375" s="61">
        <f t="shared" ref="AF375" si="1366">IF($M$18&gt;($M$3-$M$5)/-($G$3-$G$5),"",IF(AE375="","",AE375*$G$5+$M$5))</f>
        <v>-30567.39179188179</v>
      </c>
      <c r="AG375" s="61">
        <f t="shared" ref="AG375" si="1367">IF($M$18&gt;($M$3-$M$5)/-($G$3-$G$5),"",IF(AE375="","",AE375*$G$3+$M$3))</f>
        <v>81604.619869926115</v>
      </c>
    </row>
    <row r="376" spans="1:33" x14ac:dyDescent="0.55000000000000004">
      <c r="A376" s="11"/>
      <c r="B376" s="11"/>
      <c r="C376" s="11"/>
      <c r="D376" s="11"/>
      <c r="E376" s="11"/>
      <c r="F376" s="11"/>
      <c r="G376" s="11"/>
      <c r="H376" s="11"/>
      <c r="I376" s="11"/>
      <c r="J376" s="21"/>
      <c r="K376" s="21"/>
      <c r="L376" s="57"/>
      <c r="M376" s="57"/>
      <c r="N376" s="63"/>
      <c r="O376" s="57"/>
      <c r="P376" s="57"/>
      <c r="Q376" s="58"/>
      <c r="R376" s="57"/>
      <c r="S376" s="57"/>
      <c r="T376" s="11"/>
      <c r="U376" s="11"/>
      <c r="V376" s="11"/>
      <c r="W376" s="11"/>
      <c r="X376" s="11"/>
      <c r="Y376" s="11"/>
      <c r="Z376" s="11"/>
      <c r="AA376" s="11"/>
      <c r="AB376" s="11"/>
      <c r="AC376" s="60">
        <f t="shared" ref="AC376" si="1368">IFERROR(AC375,"")</f>
        <v>17.293675712043104</v>
      </c>
      <c r="AD376" s="61">
        <f t="shared" ref="AD376" si="1369">IF(AC376="","",AC376*$G$3+$M$3)</f>
        <v>38531.621439784474</v>
      </c>
      <c r="AE376" s="60">
        <f t="shared" ref="AE376" si="1370">IFERROR(AE375,"")</f>
        <v>8.6790760260147763</v>
      </c>
      <c r="AF376" s="61">
        <f t="shared" ref="AF376" si="1371">IF($M$18&gt;($M$3-$M$5)/-($G$3-$G$5),"",IF(AE376="","",$G$7*$M$18+$M$7))</f>
        <v>0</v>
      </c>
      <c r="AG376" s="61">
        <f t="shared" ref="AG376" si="1372">IF($M$18&gt;($M$3-$M$5)/-($G$3-$G$5),"",IF(AE376="","",$G$7*$M$18+$M$7))</f>
        <v>0</v>
      </c>
    </row>
    <row r="377" spans="1:33" x14ac:dyDescent="0.55000000000000004">
      <c r="A377" s="11"/>
      <c r="B377" s="11"/>
      <c r="C377" s="11"/>
      <c r="D377" s="11"/>
      <c r="E377" s="11"/>
      <c r="F377" s="11"/>
      <c r="G377" s="11"/>
      <c r="H377" s="11"/>
      <c r="I377" s="11"/>
      <c r="J377" s="21"/>
      <c r="K377" s="21"/>
      <c r="L377" s="57"/>
      <c r="M377" s="57"/>
      <c r="N377" s="63"/>
      <c r="O377" s="57"/>
      <c r="P377" s="57"/>
      <c r="Q377" s="58"/>
      <c r="R377" s="57"/>
      <c r="S377" s="57"/>
      <c r="T377" s="11"/>
      <c r="U377" s="11"/>
      <c r="V377" s="11"/>
      <c r="W377" s="11"/>
      <c r="X377" s="11"/>
      <c r="Y377" s="11"/>
      <c r="Z377" s="11"/>
      <c r="AA377" s="11"/>
      <c r="AB377" s="11"/>
      <c r="AC377" s="60">
        <f>IF($M$18&gt;($M$3-$M$5)/-($G$3-$G$5),AC376+($M$18-($M$3-$M$5)/-($G$3-$G$5))/342,IFERROR(IF(AC376+((($M$3-$M$5)/($G$3-$G$5)*-1)-$M$18)/343&gt;($M$3-$M$5)/-($G$3-$G$5),MAX($AC$31:AC376),AC376+((($M$3-$M$5)/($G$3-$G$5)*-1))/343),MAX($AC$31:AC376)))</f>
        <v>17.293675712043104</v>
      </c>
      <c r="AD377" s="61">
        <f t="shared" ref="AD377" si="1373">IF(AC377="","",AC377*$G$5+$M$5)</f>
        <v>38349.405696344824</v>
      </c>
      <c r="AE377" s="60">
        <f>IF($M$18&gt;($M$3-$M$5)/-($G$3-$G$5),"",IFERROR(IF(AE376+(($M$3-$M$5)/($G$3-$G$5)*-1)/343&gt;$AC$24,MAX($AE$31:AE376),AE376+((($M$3-$M$5)/($G$3-$G$5)*-1))/343),MAX($AE$31:AE376)))</f>
        <v>8.7295357703520722</v>
      </c>
      <c r="AF377" s="61">
        <f t="shared" ref="AF377" si="1374">IF($M$18&gt;($M$3-$M$5)/-($G$3-$G$5),"",IF(AE377="","",AE377*$G$5+$M$5))</f>
        <v>-30163.71383718343</v>
      </c>
      <c r="AG377" s="61">
        <f t="shared" ref="AG377" si="1375">IF($M$18&gt;($M$3-$M$5)/-($G$3-$G$5),"",IF(AE377="","",AE377*$G$3+$M$3))</f>
        <v>81352.321148239629</v>
      </c>
    </row>
    <row r="378" spans="1:33" x14ac:dyDescent="0.55000000000000004">
      <c r="A378" s="11"/>
      <c r="B378" s="11"/>
      <c r="C378" s="11"/>
      <c r="D378" s="11"/>
      <c r="E378" s="11"/>
      <c r="F378" s="11"/>
      <c r="G378" s="11"/>
      <c r="H378" s="11"/>
      <c r="I378" s="11"/>
      <c r="J378" s="21"/>
      <c r="K378" s="21"/>
      <c r="L378" s="57"/>
      <c r="M378" s="57"/>
      <c r="N378" s="63"/>
      <c r="O378" s="57"/>
      <c r="P378" s="57"/>
      <c r="Q378" s="58"/>
      <c r="R378" s="57"/>
      <c r="S378" s="57"/>
      <c r="T378" s="11"/>
      <c r="U378" s="11"/>
      <c r="V378" s="11"/>
      <c r="W378" s="11"/>
      <c r="X378" s="11"/>
      <c r="Y378" s="11"/>
      <c r="Z378" s="11"/>
      <c r="AA378" s="11"/>
      <c r="AB378" s="11"/>
      <c r="AC378" s="60">
        <f t="shared" ref="AC378" si="1376">IFERROR(AC377,"")</f>
        <v>17.293675712043104</v>
      </c>
      <c r="AD378" s="61">
        <f t="shared" ref="AD378" si="1377">IF(AC378="","",AC378*$G$3+$M$3)</f>
        <v>38531.621439784474</v>
      </c>
      <c r="AE378" s="60">
        <f t="shared" ref="AE378" si="1378">IFERROR(AE377,"")</f>
        <v>8.7295357703520722</v>
      </c>
      <c r="AF378" s="61">
        <f t="shared" ref="AF378" si="1379">IF($M$18&gt;($M$3-$M$5)/-($G$3-$G$5),"",IF(AE378="","",$G$7*$M$18+$M$7))</f>
        <v>0</v>
      </c>
      <c r="AG378" s="61">
        <f t="shared" ref="AG378" si="1380">IF($M$18&gt;($M$3-$M$5)/-($G$3-$G$5),"",IF(AE378="","",$G$7*$M$18+$M$7))</f>
        <v>0</v>
      </c>
    </row>
    <row r="379" spans="1:33" x14ac:dyDescent="0.55000000000000004">
      <c r="A379" s="11"/>
      <c r="B379" s="11"/>
      <c r="C379" s="11"/>
      <c r="D379" s="11"/>
      <c r="E379" s="11"/>
      <c r="F379" s="11"/>
      <c r="G379" s="11"/>
      <c r="H379" s="11"/>
      <c r="I379" s="11"/>
      <c r="J379" s="21"/>
      <c r="K379" s="21"/>
      <c r="L379" s="57"/>
      <c r="M379" s="57"/>
      <c r="N379" s="63"/>
      <c r="O379" s="57"/>
      <c r="P379" s="57"/>
      <c r="Q379" s="58"/>
      <c r="R379" s="57"/>
      <c r="S379" s="57"/>
      <c r="T379" s="11"/>
      <c r="U379" s="11"/>
      <c r="V379" s="11"/>
      <c r="W379" s="11"/>
      <c r="X379" s="11"/>
      <c r="Y379" s="11"/>
      <c r="Z379" s="11"/>
      <c r="AA379" s="11"/>
      <c r="AB379" s="11"/>
      <c r="AC379" s="60">
        <f>IF($M$18&gt;($M$3-$M$5)/-($G$3-$G$5),AC378+($M$18-($M$3-$M$5)/-($G$3-$G$5))/342,IFERROR(IF(AC378+((($M$3-$M$5)/($G$3-$G$5)*-1)-$M$18)/343&gt;($M$3-$M$5)/-($G$3-$G$5),MAX($AC$31:AC378),AC378+((($M$3-$M$5)/($G$3-$G$5)*-1))/343),MAX($AC$31:AC378)))</f>
        <v>17.293675712043104</v>
      </c>
      <c r="AD379" s="61">
        <f t="shared" ref="AD379" si="1381">IF(AC379="","",AC379*$G$5+$M$5)</f>
        <v>38349.405696344824</v>
      </c>
      <c r="AE379" s="60">
        <f>IF($M$18&gt;($M$3-$M$5)/-($G$3-$G$5),"",IFERROR(IF(AE378+(($M$3-$M$5)/($G$3-$G$5)*-1)/343&gt;$AC$24,MAX($AE$31:AE378),AE378+((($M$3-$M$5)/($G$3-$G$5)*-1))/343),MAX($AE$31:AE378)))</f>
        <v>8.779995514689368</v>
      </c>
      <c r="AF379" s="61">
        <f t="shared" ref="AF379" si="1382">IF($M$18&gt;($M$3-$M$5)/-($G$3-$G$5),"",IF(AE379="","",AE379*$G$5+$M$5))</f>
        <v>-29760.035882485055</v>
      </c>
      <c r="AG379" s="61">
        <f t="shared" ref="AG379" si="1383">IF($M$18&gt;($M$3-$M$5)/-($G$3-$G$5),"",IF(AE379="","",AE379*$G$3+$M$3))</f>
        <v>81100.022426553158</v>
      </c>
    </row>
    <row r="380" spans="1:33" x14ac:dyDescent="0.55000000000000004">
      <c r="A380" s="11"/>
      <c r="B380" s="11"/>
      <c r="C380" s="11"/>
      <c r="D380" s="11"/>
      <c r="E380" s="11"/>
      <c r="F380" s="11"/>
      <c r="G380" s="11"/>
      <c r="H380" s="11"/>
      <c r="I380" s="11"/>
      <c r="J380" s="21"/>
      <c r="K380" s="21"/>
      <c r="L380" s="57"/>
      <c r="M380" s="57"/>
      <c r="N380" s="63"/>
      <c r="O380" s="57"/>
      <c r="P380" s="57"/>
      <c r="Q380" s="58"/>
      <c r="R380" s="57"/>
      <c r="S380" s="57"/>
      <c r="T380" s="11"/>
      <c r="U380" s="11"/>
      <c r="V380" s="11"/>
      <c r="W380" s="11"/>
      <c r="X380" s="11"/>
      <c r="Y380" s="11"/>
      <c r="Z380" s="11"/>
      <c r="AA380" s="11"/>
      <c r="AB380" s="11"/>
      <c r="AC380" s="60">
        <f t="shared" ref="AC380" si="1384">IFERROR(AC379,"")</f>
        <v>17.293675712043104</v>
      </c>
      <c r="AD380" s="61">
        <f t="shared" ref="AD380" si="1385">IF(AC380="","",AC380*$G$3+$M$3)</f>
        <v>38531.621439784474</v>
      </c>
      <c r="AE380" s="60">
        <f t="shared" ref="AE380" si="1386">IFERROR(AE379,"")</f>
        <v>8.779995514689368</v>
      </c>
      <c r="AF380" s="61">
        <f t="shared" ref="AF380" si="1387">IF($M$18&gt;($M$3-$M$5)/-($G$3-$G$5),"",IF(AE380="","",$G$7*$M$18+$M$7))</f>
        <v>0</v>
      </c>
      <c r="AG380" s="61">
        <f t="shared" ref="AG380" si="1388">IF($M$18&gt;($M$3-$M$5)/-($G$3-$G$5),"",IF(AE380="","",$G$7*$M$18+$M$7))</f>
        <v>0</v>
      </c>
    </row>
    <row r="381" spans="1:33" x14ac:dyDescent="0.55000000000000004">
      <c r="A381" s="11"/>
      <c r="B381" s="11"/>
      <c r="C381" s="11"/>
      <c r="D381" s="11"/>
      <c r="E381" s="11"/>
      <c r="F381" s="11"/>
      <c r="G381" s="11"/>
      <c r="H381" s="11"/>
      <c r="I381" s="11"/>
      <c r="J381" s="21"/>
      <c r="K381" s="21"/>
      <c r="L381" s="57"/>
      <c r="M381" s="57"/>
      <c r="N381" s="63"/>
      <c r="O381" s="57"/>
      <c r="P381" s="57"/>
      <c r="Q381" s="58"/>
      <c r="R381" s="57"/>
      <c r="S381" s="57"/>
      <c r="T381" s="11"/>
      <c r="U381" s="11"/>
      <c r="V381" s="11"/>
      <c r="W381" s="11"/>
      <c r="X381" s="11"/>
      <c r="Y381" s="11"/>
      <c r="Z381" s="11"/>
      <c r="AA381" s="11"/>
      <c r="AB381" s="11"/>
      <c r="AC381" s="60">
        <f>IF($M$18&gt;($M$3-$M$5)/-($G$3-$G$5),AC380+($M$18-($M$3-$M$5)/-($G$3-$G$5))/342,IFERROR(IF(AC380+((($M$3-$M$5)/($G$3-$G$5)*-1)-$M$18)/343&gt;($M$3-$M$5)/-($G$3-$G$5),MAX($AC$31:AC380),AC380+((($M$3-$M$5)/($G$3-$G$5)*-1))/343),MAX($AC$31:AC380)))</f>
        <v>17.293675712043104</v>
      </c>
      <c r="AD381" s="61">
        <f t="shared" ref="AD381" si="1389">IF(AC381="","",AC381*$G$5+$M$5)</f>
        <v>38349.405696344824</v>
      </c>
      <c r="AE381" s="60">
        <f>IF($M$18&gt;($M$3-$M$5)/-($G$3-$G$5),"",IFERROR(IF(AE380+(($M$3-$M$5)/($G$3-$G$5)*-1)/343&gt;$AC$24,MAX($AE$31:AE380),AE380+((($M$3-$M$5)/($G$3-$G$5)*-1))/343),MAX($AE$31:AE380)))</f>
        <v>8.8304552590266638</v>
      </c>
      <c r="AF381" s="61">
        <f t="shared" ref="AF381" si="1390">IF($M$18&gt;($M$3-$M$5)/-($G$3-$G$5),"",IF(AE381="","",AE381*$G$5+$M$5))</f>
        <v>-29356.357927786696</v>
      </c>
      <c r="AG381" s="61">
        <f t="shared" ref="AG381" si="1391">IF($M$18&gt;($M$3-$M$5)/-($G$3-$G$5),"",IF(AE381="","",AE381*$G$3+$M$3))</f>
        <v>80847.723704866687</v>
      </c>
    </row>
    <row r="382" spans="1:33" x14ac:dyDescent="0.55000000000000004">
      <c r="A382" s="11"/>
      <c r="B382" s="11"/>
      <c r="C382" s="11"/>
      <c r="D382" s="11"/>
      <c r="E382" s="11"/>
      <c r="F382" s="11"/>
      <c r="G382" s="11"/>
      <c r="H382" s="11"/>
      <c r="I382" s="11"/>
      <c r="J382" s="21"/>
      <c r="K382" s="21"/>
      <c r="L382" s="57"/>
      <c r="M382" s="57"/>
      <c r="N382" s="63"/>
      <c r="O382" s="57"/>
      <c r="P382" s="57"/>
      <c r="Q382" s="58"/>
      <c r="R382" s="57"/>
      <c r="S382" s="57"/>
      <c r="T382" s="11"/>
      <c r="U382" s="11"/>
      <c r="V382" s="11"/>
      <c r="W382" s="11"/>
      <c r="X382" s="11"/>
      <c r="Y382" s="11"/>
      <c r="Z382" s="11"/>
      <c r="AA382" s="11"/>
      <c r="AB382" s="11"/>
      <c r="AC382" s="60">
        <f t="shared" ref="AC382" si="1392">IFERROR(AC381,"")</f>
        <v>17.293675712043104</v>
      </c>
      <c r="AD382" s="61">
        <f t="shared" ref="AD382" si="1393">IF(AC382="","",AC382*$G$3+$M$3)</f>
        <v>38531.621439784474</v>
      </c>
      <c r="AE382" s="60">
        <f t="shared" ref="AE382" si="1394">IFERROR(AE381,"")</f>
        <v>8.8304552590266638</v>
      </c>
      <c r="AF382" s="61">
        <f t="shared" ref="AF382" si="1395">IF($M$18&gt;($M$3-$M$5)/-($G$3-$G$5),"",IF(AE382="","",$G$7*$M$18+$M$7))</f>
        <v>0</v>
      </c>
      <c r="AG382" s="61">
        <f t="shared" ref="AG382" si="1396">IF($M$18&gt;($M$3-$M$5)/-($G$3-$G$5),"",IF(AE382="","",$G$7*$M$18+$M$7))</f>
        <v>0</v>
      </c>
    </row>
    <row r="383" spans="1:33" x14ac:dyDescent="0.55000000000000004">
      <c r="A383" s="11"/>
      <c r="B383" s="11"/>
      <c r="C383" s="11"/>
      <c r="D383" s="11"/>
      <c r="E383" s="11"/>
      <c r="F383" s="11"/>
      <c r="G383" s="11"/>
      <c r="H383" s="11"/>
      <c r="I383" s="11"/>
      <c r="J383" s="21"/>
      <c r="K383" s="21"/>
      <c r="L383" s="57"/>
      <c r="M383" s="57"/>
      <c r="N383" s="63"/>
      <c r="O383" s="57"/>
      <c r="P383" s="57"/>
      <c r="Q383" s="58"/>
      <c r="R383" s="57"/>
      <c r="S383" s="57"/>
      <c r="T383" s="11"/>
      <c r="U383" s="11"/>
      <c r="V383" s="11"/>
      <c r="W383" s="11"/>
      <c r="X383" s="11"/>
      <c r="Y383" s="11"/>
      <c r="Z383" s="11"/>
      <c r="AA383" s="11"/>
      <c r="AB383" s="11"/>
      <c r="AC383" s="60">
        <f>IF($M$18&gt;($M$3-$M$5)/-($G$3-$G$5),AC382+($M$18-($M$3-$M$5)/-($G$3-$G$5))/342,IFERROR(IF(AC382+((($M$3-$M$5)/($G$3-$G$5)*-1)-$M$18)/343&gt;($M$3-$M$5)/-($G$3-$G$5),MAX($AC$31:AC382),AC382+((($M$3-$M$5)/($G$3-$G$5)*-1))/343),MAX($AC$31:AC382)))</f>
        <v>17.293675712043104</v>
      </c>
      <c r="AD383" s="61">
        <f t="shared" ref="AD383" si="1397">IF(AC383="","",AC383*$G$5+$M$5)</f>
        <v>38349.405696344824</v>
      </c>
      <c r="AE383" s="60">
        <f>IF($M$18&gt;($M$3-$M$5)/-($G$3-$G$5),"",IFERROR(IF(AE382+(($M$3-$M$5)/($G$3-$G$5)*-1)/343&gt;$AC$24,MAX($AE$31:AE382),AE382+((($M$3-$M$5)/($G$3-$G$5)*-1))/343),MAX($AE$31:AE382)))</f>
        <v>8.8809150033639597</v>
      </c>
      <c r="AF383" s="61">
        <f t="shared" ref="AF383" si="1398">IF($M$18&gt;($M$3-$M$5)/-($G$3-$G$5),"",IF(AE383="","",AE383*$G$5+$M$5))</f>
        <v>-28952.679973088321</v>
      </c>
      <c r="AG383" s="61">
        <f t="shared" ref="AG383" si="1399">IF($M$18&gt;($M$3-$M$5)/-($G$3-$G$5),"",IF(AE383="","",AE383*$G$3+$M$3))</f>
        <v>80595.424983180201</v>
      </c>
    </row>
    <row r="384" spans="1:33" x14ac:dyDescent="0.55000000000000004">
      <c r="A384" s="11"/>
      <c r="B384" s="11"/>
      <c r="C384" s="11"/>
      <c r="D384" s="11"/>
      <c r="E384" s="11"/>
      <c r="F384" s="11"/>
      <c r="G384" s="11"/>
      <c r="H384" s="11"/>
      <c r="I384" s="11"/>
      <c r="J384" s="21"/>
      <c r="K384" s="21"/>
      <c r="L384" s="57"/>
      <c r="M384" s="57"/>
      <c r="N384" s="63"/>
      <c r="O384" s="57"/>
      <c r="P384" s="57"/>
      <c r="Q384" s="58"/>
      <c r="R384" s="57"/>
      <c r="S384" s="57"/>
      <c r="T384" s="11"/>
      <c r="U384" s="11"/>
      <c r="V384" s="11"/>
      <c r="W384" s="11"/>
      <c r="X384" s="11"/>
      <c r="Y384" s="11"/>
      <c r="Z384" s="11"/>
      <c r="AA384" s="11"/>
      <c r="AB384" s="11"/>
      <c r="AC384" s="60">
        <f t="shared" ref="AC384" si="1400">IFERROR(AC383,"")</f>
        <v>17.293675712043104</v>
      </c>
      <c r="AD384" s="61">
        <f t="shared" ref="AD384" si="1401">IF(AC384="","",AC384*$G$3+$M$3)</f>
        <v>38531.621439784474</v>
      </c>
      <c r="AE384" s="60">
        <f t="shared" ref="AE384" si="1402">IFERROR(AE383,"")</f>
        <v>8.8809150033639597</v>
      </c>
      <c r="AF384" s="61">
        <f t="shared" ref="AF384" si="1403">IF($M$18&gt;($M$3-$M$5)/-($G$3-$G$5),"",IF(AE384="","",$G$7*$M$18+$M$7))</f>
        <v>0</v>
      </c>
      <c r="AG384" s="61">
        <f t="shared" ref="AG384" si="1404">IF($M$18&gt;($M$3-$M$5)/-($G$3-$G$5),"",IF(AE384="","",$G$7*$M$18+$M$7))</f>
        <v>0</v>
      </c>
    </row>
    <row r="385" spans="1:33" x14ac:dyDescent="0.55000000000000004">
      <c r="A385" s="11"/>
      <c r="B385" s="11"/>
      <c r="C385" s="11"/>
      <c r="D385" s="11"/>
      <c r="E385" s="11"/>
      <c r="F385" s="11"/>
      <c r="G385" s="11"/>
      <c r="H385" s="11"/>
      <c r="I385" s="11"/>
      <c r="J385" s="21"/>
      <c r="K385" s="21"/>
      <c r="L385" s="57"/>
      <c r="M385" s="57"/>
      <c r="N385" s="63"/>
      <c r="O385" s="57"/>
      <c r="P385" s="57"/>
      <c r="Q385" s="58"/>
      <c r="R385" s="57"/>
      <c r="S385" s="57"/>
      <c r="T385" s="11"/>
      <c r="U385" s="11"/>
      <c r="V385" s="11"/>
      <c r="W385" s="11"/>
      <c r="X385" s="11"/>
      <c r="Y385" s="11"/>
      <c r="Z385" s="11"/>
      <c r="AA385" s="11"/>
      <c r="AB385" s="11"/>
      <c r="AC385" s="60">
        <f>IF($M$18&gt;($M$3-$M$5)/-($G$3-$G$5),AC384+($M$18-($M$3-$M$5)/-($G$3-$G$5))/342,IFERROR(IF(AC384+((($M$3-$M$5)/($G$3-$G$5)*-1)-$M$18)/343&gt;($M$3-$M$5)/-($G$3-$G$5),MAX($AC$31:AC384),AC384+((($M$3-$M$5)/($G$3-$G$5)*-1))/343),MAX($AC$31:AC384)))</f>
        <v>17.293675712043104</v>
      </c>
      <c r="AD385" s="61">
        <f t="shared" ref="AD385" si="1405">IF(AC385="","",AC385*$G$5+$M$5)</f>
        <v>38349.405696344824</v>
      </c>
      <c r="AE385" s="60">
        <f>IF($M$18&gt;($M$3-$M$5)/-($G$3-$G$5),"",IFERROR(IF(AE384+(($M$3-$M$5)/($G$3-$G$5)*-1)/343&gt;$AC$24,MAX($AE$31:AE384),AE384+((($M$3-$M$5)/($G$3-$G$5)*-1))/343),MAX($AE$31:AE384)))</f>
        <v>8.9313747477012555</v>
      </c>
      <c r="AF385" s="61">
        <f t="shared" ref="AF385" si="1406">IF($M$18&gt;($M$3-$M$5)/-($G$3-$G$5),"",IF(AE385="","",AE385*$G$5+$M$5))</f>
        <v>-28549.002018389961</v>
      </c>
      <c r="AG385" s="61">
        <f t="shared" ref="AG385" si="1407">IF($M$18&gt;($M$3-$M$5)/-($G$3-$G$5),"",IF(AE385="","",AE385*$G$3+$M$3))</f>
        <v>80343.126261493715</v>
      </c>
    </row>
    <row r="386" spans="1:33" x14ac:dyDescent="0.55000000000000004">
      <c r="A386" s="11"/>
      <c r="B386" s="11"/>
      <c r="C386" s="11"/>
      <c r="D386" s="11"/>
      <c r="E386" s="11"/>
      <c r="F386" s="11"/>
      <c r="G386" s="11"/>
      <c r="H386" s="11"/>
      <c r="I386" s="11"/>
      <c r="J386" s="21"/>
      <c r="K386" s="21"/>
      <c r="L386" s="57"/>
      <c r="M386" s="57"/>
      <c r="N386" s="63"/>
      <c r="O386" s="57"/>
      <c r="P386" s="57"/>
      <c r="Q386" s="58"/>
      <c r="R386" s="57"/>
      <c r="S386" s="57"/>
      <c r="T386" s="11"/>
      <c r="U386" s="11"/>
      <c r="V386" s="11"/>
      <c r="W386" s="11"/>
      <c r="X386" s="11"/>
      <c r="Y386" s="11"/>
      <c r="Z386" s="11"/>
      <c r="AA386" s="11"/>
      <c r="AB386" s="11"/>
      <c r="AC386" s="60">
        <f t="shared" ref="AC386" si="1408">IFERROR(AC385,"")</f>
        <v>17.293675712043104</v>
      </c>
      <c r="AD386" s="61">
        <f t="shared" ref="AD386" si="1409">IF(AC386="","",AC386*$G$3+$M$3)</f>
        <v>38531.621439784474</v>
      </c>
      <c r="AE386" s="60">
        <f t="shared" ref="AE386" si="1410">IFERROR(AE385,"")</f>
        <v>8.9313747477012555</v>
      </c>
      <c r="AF386" s="61">
        <f t="shared" ref="AF386" si="1411">IF($M$18&gt;($M$3-$M$5)/-($G$3-$G$5),"",IF(AE386="","",$G$7*$M$18+$M$7))</f>
        <v>0</v>
      </c>
      <c r="AG386" s="61">
        <f t="shared" ref="AG386" si="1412">IF($M$18&gt;($M$3-$M$5)/-($G$3-$G$5),"",IF(AE386="","",$G$7*$M$18+$M$7))</f>
        <v>0</v>
      </c>
    </row>
    <row r="387" spans="1:33" x14ac:dyDescent="0.55000000000000004">
      <c r="A387" s="11"/>
      <c r="B387" s="11"/>
      <c r="C387" s="11"/>
      <c r="D387" s="11"/>
      <c r="E387" s="11"/>
      <c r="F387" s="11"/>
      <c r="G387" s="11"/>
      <c r="H387" s="11"/>
      <c r="I387" s="11"/>
      <c r="J387" s="21"/>
      <c r="K387" s="21"/>
      <c r="L387" s="57"/>
      <c r="M387" s="57"/>
      <c r="N387" s="63"/>
      <c r="O387" s="57"/>
      <c r="P387" s="57"/>
      <c r="Q387" s="58"/>
      <c r="R387" s="57"/>
      <c r="S387" s="57"/>
      <c r="T387" s="11"/>
      <c r="U387" s="11"/>
      <c r="V387" s="11"/>
      <c r="W387" s="11"/>
      <c r="X387" s="11"/>
      <c r="Y387" s="11"/>
      <c r="Z387" s="11"/>
      <c r="AA387" s="11"/>
      <c r="AB387" s="11"/>
      <c r="AC387" s="60">
        <f>IF($M$18&gt;($M$3-$M$5)/-($G$3-$G$5),AC386+($M$18-($M$3-$M$5)/-($G$3-$G$5))/342,IFERROR(IF(AC386+((($M$3-$M$5)/($G$3-$G$5)*-1)-$M$18)/343&gt;($M$3-$M$5)/-($G$3-$G$5),MAX($AC$31:AC386),AC386+((($M$3-$M$5)/($G$3-$G$5)*-1))/343),MAX($AC$31:AC386)))</f>
        <v>17.293675712043104</v>
      </c>
      <c r="AD387" s="61">
        <f t="shared" ref="AD387" si="1413">IF(AC387="","",AC387*$G$5+$M$5)</f>
        <v>38349.405696344824</v>
      </c>
      <c r="AE387" s="60">
        <f>IF($M$18&gt;($M$3-$M$5)/-($G$3-$G$5),"",IFERROR(IF(AE386+(($M$3-$M$5)/($G$3-$G$5)*-1)/343&gt;$AC$24,MAX($AE$31:AE386),AE386+((($M$3-$M$5)/($G$3-$G$5)*-1))/343),MAX($AE$31:AE386)))</f>
        <v>8.9818344920385513</v>
      </c>
      <c r="AF387" s="61">
        <f t="shared" ref="AF387" si="1414">IF($M$18&gt;($M$3-$M$5)/-($G$3-$G$5),"",IF(AE387="","",AE387*$G$5+$M$5))</f>
        <v>-28145.324063691587</v>
      </c>
      <c r="AG387" s="61">
        <f t="shared" ref="AG387" si="1415">IF($M$18&gt;($M$3-$M$5)/-($G$3-$G$5),"",IF(AE387="","",AE387*$G$3+$M$3))</f>
        <v>80090.827539807244</v>
      </c>
    </row>
    <row r="388" spans="1:33" x14ac:dyDescent="0.55000000000000004">
      <c r="A388" s="11"/>
      <c r="B388" s="11"/>
      <c r="C388" s="11"/>
      <c r="D388" s="11"/>
      <c r="E388" s="11"/>
      <c r="F388" s="11"/>
      <c r="G388" s="11"/>
      <c r="H388" s="11"/>
      <c r="I388" s="11"/>
      <c r="J388" s="21"/>
      <c r="K388" s="21"/>
      <c r="L388" s="57"/>
      <c r="M388" s="57"/>
      <c r="N388" s="63"/>
      <c r="O388" s="57"/>
      <c r="P388" s="57"/>
      <c r="Q388" s="58"/>
      <c r="R388" s="57"/>
      <c r="S388" s="57"/>
      <c r="T388" s="11"/>
      <c r="U388" s="11"/>
      <c r="V388" s="11"/>
      <c r="W388" s="11"/>
      <c r="X388" s="11"/>
      <c r="Y388" s="11"/>
      <c r="Z388" s="11"/>
      <c r="AA388" s="11"/>
      <c r="AB388" s="11"/>
      <c r="AC388" s="60">
        <f t="shared" ref="AC388" si="1416">IFERROR(AC387,"")</f>
        <v>17.293675712043104</v>
      </c>
      <c r="AD388" s="61">
        <f t="shared" ref="AD388" si="1417">IF(AC388="","",AC388*$G$3+$M$3)</f>
        <v>38531.621439784474</v>
      </c>
      <c r="AE388" s="60">
        <f t="shared" ref="AE388" si="1418">IFERROR(AE387,"")</f>
        <v>8.9818344920385513</v>
      </c>
      <c r="AF388" s="61">
        <f t="shared" ref="AF388" si="1419">IF($M$18&gt;($M$3-$M$5)/-($G$3-$G$5),"",IF(AE388="","",$G$7*$M$18+$M$7))</f>
        <v>0</v>
      </c>
      <c r="AG388" s="61">
        <f t="shared" ref="AG388" si="1420">IF($M$18&gt;($M$3-$M$5)/-($G$3-$G$5),"",IF(AE388="","",$G$7*$M$18+$M$7))</f>
        <v>0</v>
      </c>
    </row>
    <row r="389" spans="1:33" x14ac:dyDescent="0.55000000000000004">
      <c r="A389" s="11"/>
      <c r="B389" s="11"/>
      <c r="C389" s="11"/>
      <c r="D389" s="11"/>
      <c r="E389" s="11"/>
      <c r="F389" s="11"/>
      <c r="G389" s="11"/>
      <c r="H389" s="11"/>
      <c r="I389" s="11"/>
      <c r="J389" s="21"/>
      <c r="K389" s="21"/>
      <c r="L389" s="57"/>
      <c r="M389" s="57"/>
      <c r="N389" s="63"/>
      <c r="O389" s="57"/>
      <c r="P389" s="57"/>
      <c r="Q389" s="58"/>
      <c r="R389" s="57"/>
      <c r="S389" s="57"/>
      <c r="T389" s="11"/>
      <c r="U389" s="11"/>
      <c r="V389" s="11"/>
      <c r="W389" s="11"/>
      <c r="X389" s="11"/>
      <c r="Y389" s="11"/>
      <c r="Z389" s="11"/>
      <c r="AA389" s="11"/>
      <c r="AB389" s="11"/>
      <c r="AC389" s="60">
        <f>IF($M$18&gt;($M$3-$M$5)/-($G$3-$G$5),AC388+($M$18-($M$3-$M$5)/-($G$3-$G$5))/342,IFERROR(IF(AC388+((($M$3-$M$5)/($G$3-$G$5)*-1)-$M$18)/343&gt;($M$3-$M$5)/-($G$3-$G$5),MAX($AC$31:AC388),AC388+((($M$3-$M$5)/($G$3-$G$5)*-1))/343),MAX($AC$31:AC388)))</f>
        <v>17.293675712043104</v>
      </c>
      <c r="AD389" s="61">
        <f t="shared" ref="AD389" si="1421">IF(AC389="","",AC389*$G$5+$M$5)</f>
        <v>38349.405696344824</v>
      </c>
      <c r="AE389" s="60">
        <f>IF($M$18&gt;($M$3-$M$5)/-($G$3-$G$5),"",IFERROR(IF(AE388+(($M$3-$M$5)/($G$3-$G$5)*-1)/343&gt;$AC$24,MAX($AE$31:AE388),AE388+((($M$3-$M$5)/($G$3-$G$5)*-1))/343),MAX($AE$31:AE388)))</f>
        <v>9.0322942363758472</v>
      </c>
      <c r="AF389" s="61">
        <f t="shared" ref="AF389" si="1422">IF($M$18&gt;($M$3-$M$5)/-($G$3-$G$5),"",IF(AE389="","",AE389*$G$5+$M$5))</f>
        <v>-27741.646108993227</v>
      </c>
      <c r="AG389" s="61">
        <f t="shared" ref="AG389" si="1423">IF($M$18&gt;($M$3-$M$5)/-($G$3-$G$5),"",IF(AE389="","",AE389*$G$3+$M$3))</f>
        <v>79838.528818120772</v>
      </c>
    </row>
    <row r="390" spans="1:33" x14ac:dyDescent="0.55000000000000004">
      <c r="A390" s="11"/>
      <c r="B390" s="11"/>
      <c r="C390" s="11"/>
      <c r="D390" s="11"/>
      <c r="E390" s="11"/>
      <c r="F390" s="11"/>
      <c r="G390" s="11"/>
      <c r="H390" s="11"/>
      <c r="I390" s="11"/>
      <c r="J390" s="21"/>
      <c r="K390" s="21"/>
      <c r="L390" s="57"/>
      <c r="M390" s="57"/>
      <c r="N390" s="63"/>
      <c r="O390" s="57"/>
      <c r="P390" s="57"/>
      <c r="Q390" s="58"/>
      <c r="R390" s="57"/>
      <c r="S390" s="57"/>
      <c r="T390" s="11"/>
      <c r="U390" s="11"/>
      <c r="V390" s="11"/>
      <c r="W390" s="11"/>
      <c r="X390" s="11"/>
      <c r="Y390" s="11"/>
      <c r="Z390" s="11"/>
      <c r="AA390" s="11"/>
      <c r="AB390" s="11"/>
      <c r="AC390" s="60">
        <f t="shared" ref="AC390" si="1424">IFERROR(AC389,"")</f>
        <v>17.293675712043104</v>
      </c>
      <c r="AD390" s="61">
        <f t="shared" ref="AD390" si="1425">IF(AC390="","",AC390*$G$3+$M$3)</f>
        <v>38531.621439784474</v>
      </c>
      <c r="AE390" s="60">
        <f t="shared" ref="AE390" si="1426">IFERROR(AE389,"")</f>
        <v>9.0322942363758472</v>
      </c>
      <c r="AF390" s="61">
        <f t="shared" ref="AF390" si="1427">IF($M$18&gt;($M$3-$M$5)/-($G$3-$G$5),"",IF(AE390="","",$G$7*$M$18+$M$7))</f>
        <v>0</v>
      </c>
      <c r="AG390" s="61">
        <f t="shared" ref="AG390" si="1428">IF($M$18&gt;($M$3-$M$5)/-($G$3-$G$5),"",IF(AE390="","",$G$7*$M$18+$M$7))</f>
        <v>0</v>
      </c>
    </row>
    <row r="391" spans="1:33" x14ac:dyDescent="0.55000000000000004">
      <c r="A391" s="11"/>
      <c r="B391" s="11"/>
      <c r="C391" s="11"/>
      <c r="D391" s="11"/>
      <c r="E391" s="11"/>
      <c r="F391" s="11"/>
      <c r="G391" s="11"/>
      <c r="H391" s="11"/>
      <c r="I391" s="11"/>
      <c r="J391" s="21"/>
      <c r="K391" s="21"/>
      <c r="L391" s="57"/>
      <c r="M391" s="57"/>
      <c r="N391" s="63"/>
      <c r="O391" s="57"/>
      <c r="P391" s="57"/>
      <c r="Q391" s="58"/>
      <c r="R391" s="57"/>
      <c r="S391" s="57"/>
      <c r="T391" s="11"/>
      <c r="U391" s="11"/>
      <c r="V391" s="11"/>
      <c r="W391" s="11"/>
      <c r="X391" s="11"/>
      <c r="Y391" s="11"/>
      <c r="Z391" s="11"/>
      <c r="AA391" s="11"/>
      <c r="AB391" s="11"/>
      <c r="AC391" s="60">
        <f>IF($M$18&gt;($M$3-$M$5)/-($G$3-$G$5),AC390+($M$18-($M$3-$M$5)/-($G$3-$G$5))/342,IFERROR(IF(AC390+((($M$3-$M$5)/($G$3-$G$5)*-1)-$M$18)/343&gt;($M$3-$M$5)/-($G$3-$G$5),MAX($AC$31:AC390),AC390+((($M$3-$M$5)/($G$3-$G$5)*-1))/343),MAX($AC$31:AC390)))</f>
        <v>17.293675712043104</v>
      </c>
      <c r="AD391" s="61">
        <f t="shared" ref="AD391" si="1429">IF(AC391="","",AC391*$G$5+$M$5)</f>
        <v>38349.405696344824</v>
      </c>
      <c r="AE391" s="60">
        <f>IF($M$18&gt;($M$3-$M$5)/-($G$3-$G$5),"",IFERROR(IF(AE390+(($M$3-$M$5)/($G$3-$G$5)*-1)/343&gt;$AC$24,MAX($AE$31:AE390),AE390+((($M$3-$M$5)/($G$3-$G$5)*-1))/343),MAX($AE$31:AE390)))</f>
        <v>9.082753980713143</v>
      </c>
      <c r="AF391" s="61">
        <f t="shared" ref="AF391" si="1430">IF($M$18&gt;($M$3-$M$5)/-($G$3-$G$5),"",IF(AE391="","",AE391*$G$5+$M$5))</f>
        <v>-27337.968154294853</v>
      </c>
      <c r="AG391" s="61">
        <f t="shared" ref="AG391" si="1431">IF($M$18&gt;($M$3-$M$5)/-($G$3-$G$5),"",IF(AE391="","",AE391*$G$3+$M$3))</f>
        <v>79586.230096434287</v>
      </c>
    </row>
    <row r="392" spans="1:33" x14ac:dyDescent="0.55000000000000004">
      <c r="A392" s="11"/>
      <c r="B392" s="11"/>
      <c r="C392" s="11"/>
      <c r="D392" s="11"/>
      <c r="E392" s="11"/>
      <c r="F392" s="11"/>
      <c r="G392" s="11"/>
      <c r="H392" s="11"/>
      <c r="I392" s="11"/>
      <c r="J392" s="21"/>
      <c r="K392" s="21"/>
      <c r="L392" s="57"/>
      <c r="M392" s="57"/>
      <c r="N392" s="63"/>
      <c r="O392" s="57"/>
      <c r="P392" s="57"/>
      <c r="Q392" s="58"/>
      <c r="R392" s="57"/>
      <c r="S392" s="57"/>
      <c r="T392" s="11"/>
      <c r="U392" s="11"/>
      <c r="V392" s="11"/>
      <c r="W392" s="11"/>
      <c r="X392" s="11"/>
      <c r="Y392" s="11"/>
      <c r="Z392" s="11"/>
      <c r="AA392" s="11"/>
      <c r="AB392" s="11"/>
      <c r="AC392" s="60">
        <f t="shared" ref="AC392" si="1432">IFERROR(AC391,"")</f>
        <v>17.293675712043104</v>
      </c>
      <c r="AD392" s="61">
        <f t="shared" ref="AD392" si="1433">IF(AC392="","",AC392*$G$3+$M$3)</f>
        <v>38531.621439784474</v>
      </c>
      <c r="AE392" s="60">
        <f t="shared" ref="AE392" si="1434">IFERROR(AE391,"")</f>
        <v>9.082753980713143</v>
      </c>
      <c r="AF392" s="61">
        <f t="shared" ref="AF392" si="1435">IF($M$18&gt;($M$3-$M$5)/-($G$3-$G$5),"",IF(AE392="","",$G$7*$M$18+$M$7))</f>
        <v>0</v>
      </c>
      <c r="AG392" s="61">
        <f t="shared" ref="AG392" si="1436">IF($M$18&gt;($M$3-$M$5)/-($G$3-$G$5),"",IF(AE392="","",$G$7*$M$18+$M$7))</f>
        <v>0</v>
      </c>
    </row>
    <row r="393" spans="1:33" x14ac:dyDescent="0.55000000000000004">
      <c r="A393" s="11"/>
      <c r="B393" s="11"/>
      <c r="C393" s="11"/>
      <c r="D393" s="11"/>
      <c r="E393" s="11"/>
      <c r="F393" s="11"/>
      <c r="G393" s="11"/>
      <c r="H393" s="11"/>
      <c r="I393" s="11"/>
      <c r="J393" s="21"/>
      <c r="K393" s="21"/>
      <c r="L393" s="57"/>
      <c r="M393" s="57"/>
      <c r="N393" s="63"/>
      <c r="O393" s="57"/>
      <c r="P393" s="57"/>
      <c r="Q393" s="58"/>
      <c r="R393" s="57"/>
      <c r="S393" s="57"/>
      <c r="T393" s="11"/>
      <c r="U393" s="11"/>
      <c r="V393" s="11"/>
      <c r="W393" s="11"/>
      <c r="X393" s="11"/>
      <c r="Y393" s="11"/>
      <c r="Z393" s="11"/>
      <c r="AA393" s="11"/>
      <c r="AB393" s="11"/>
      <c r="AC393" s="60">
        <f>IF($M$18&gt;($M$3-$M$5)/-($G$3-$G$5),AC392+($M$18-($M$3-$M$5)/-($G$3-$G$5))/342,IFERROR(IF(AC392+((($M$3-$M$5)/($G$3-$G$5)*-1)-$M$18)/343&gt;($M$3-$M$5)/-($G$3-$G$5),MAX($AC$31:AC392),AC392+((($M$3-$M$5)/($G$3-$G$5)*-1))/343),MAX($AC$31:AC392)))</f>
        <v>17.293675712043104</v>
      </c>
      <c r="AD393" s="61">
        <f t="shared" ref="AD393" si="1437">IF(AC393="","",AC393*$G$5+$M$5)</f>
        <v>38349.405696344824</v>
      </c>
      <c r="AE393" s="60">
        <f>IF($M$18&gt;($M$3-$M$5)/-($G$3-$G$5),"",IFERROR(IF(AE392+(($M$3-$M$5)/($G$3-$G$5)*-1)/343&gt;$AC$24,MAX($AE$31:AE392),AE392+((($M$3-$M$5)/($G$3-$G$5)*-1))/343),MAX($AE$31:AE392)))</f>
        <v>9.1332137250504388</v>
      </c>
      <c r="AF393" s="61">
        <f t="shared" ref="AF393" si="1438">IF($M$18&gt;($M$3-$M$5)/-($G$3-$G$5),"",IF(AE393="","",AE393*$G$5+$M$5))</f>
        <v>-26934.290199596493</v>
      </c>
      <c r="AG393" s="61">
        <f t="shared" ref="AG393" si="1439">IF($M$18&gt;($M$3-$M$5)/-($G$3-$G$5),"",IF(AE393="","",AE393*$G$3+$M$3))</f>
        <v>79333.931374747801</v>
      </c>
    </row>
    <row r="394" spans="1:33" x14ac:dyDescent="0.55000000000000004">
      <c r="A394" s="11"/>
      <c r="B394" s="11"/>
      <c r="C394" s="11"/>
      <c r="D394" s="11"/>
      <c r="E394" s="11"/>
      <c r="F394" s="11"/>
      <c r="G394" s="11"/>
      <c r="H394" s="11"/>
      <c r="I394" s="11"/>
      <c r="J394" s="21"/>
      <c r="K394" s="21"/>
      <c r="L394" s="57"/>
      <c r="M394" s="57"/>
      <c r="N394" s="63"/>
      <c r="O394" s="57"/>
      <c r="P394" s="57"/>
      <c r="Q394" s="58"/>
      <c r="R394" s="57"/>
      <c r="S394" s="57"/>
      <c r="T394" s="11"/>
      <c r="U394" s="11"/>
      <c r="V394" s="11"/>
      <c r="W394" s="11"/>
      <c r="X394" s="11"/>
      <c r="Y394" s="11"/>
      <c r="Z394" s="11"/>
      <c r="AA394" s="11"/>
      <c r="AB394" s="11"/>
      <c r="AC394" s="60">
        <f t="shared" ref="AC394" si="1440">IFERROR(AC393,"")</f>
        <v>17.293675712043104</v>
      </c>
      <c r="AD394" s="61">
        <f t="shared" ref="AD394" si="1441">IF(AC394="","",AC394*$G$3+$M$3)</f>
        <v>38531.621439784474</v>
      </c>
      <c r="AE394" s="60">
        <f t="shared" ref="AE394" si="1442">IFERROR(AE393,"")</f>
        <v>9.1332137250504388</v>
      </c>
      <c r="AF394" s="61">
        <f t="shared" ref="AF394" si="1443">IF($M$18&gt;($M$3-$M$5)/-($G$3-$G$5),"",IF(AE394="","",$G$7*$M$18+$M$7))</f>
        <v>0</v>
      </c>
      <c r="AG394" s="61">
        <f t="shared" ref="AG394" si="1444">IF($M$18&gt;($M$3-$M$5)/-($G$3-$G$5),"",IF(AE394="","",$G$7*$M$18+$M$7))</f>
        <v>0</v>
      </c>
    </row>
    <row r="395" spans="1:33" x14ac:dyDescent="0.55000000000000004">
      <c r="A395" s="11"/>
      <c r="B395" s="11"/>
      <c r="C395" s="11"/>
      <c r="D395" s="11"/>
      <c r="E395" s="11"/>
      <c r="F395" s="11"/>
      <c r="G395" s="11"/>
      <c r="H395" s="11"/>
      <c r="I395" s="11"/>
      <c r="J395" s="21"/>
      <c r="K395" s="21"/>
      <c r="L395" s="57"/>
      <c r="M395" s="57"/>
      <c r="N395" s="63"/>
      <c r="O395" s="57"/>
      <c r="P395" s="57"/>
      <c r="Q395" s="58"/>
      <c r="R395" s="57"/>
      <c r="S395" s="57"/>
      <c r="T395" s="11"/>
      <c r="U395" s="11"/>
      <c r="V395" s="11"/>
      <c r="W395" s="11"/>
      <c r="X395" s="11"/>
      <c r="Y395" s="11"/>
      <c r="Z395" s="11"/>
      <c r="AA395" s="11"/>
      <c r="AB395" s="11"/>
      <c r="AC395" s="60">
        <f>IF($M$18&gt;($M$3-$M$5)/-($G$3-$G$5),AC394+($M$18-($M$3-$M$5)/-($G$3-$G$5))/342,IFERROR(IF(AC394+((($M$3-$M$5)/($G$3-$G$5)*-1)-$M$18)/343&gt;($M$3-$M$5)/-($G$3-$G$5),MAX($AC$31:AC394),AC394+((($M$3-$M$5)/($G$3-$G$5)*-1))/343),MAX($AC$31:AC394)))</f>
        <v>17.293675712043104</v>
      </c>
      <c r="AD395" s="61">
        <f t="shared" ref="AD395" si="1445">IF(AC395="","",AC395*$G$5+$M$5)</f>
        <v>38349.405696344824</v>
      </c>
      <c r="AE395" s="60">
        <f>IF($M$18&gt;($M$3-$M$5)/-($G$3-$G$5),"",IFERROR(IF(AE394+(($M$3-$M$5)/($G$3-$G$5)*-1)/343&gt;$AC$24,MAX($AE$31:AE394),AE394+((($M$3-$M$5)/($G$3-$G$5)*-1))/343),MAX($AE$31:AE394)))</f>
        <v>9.1836734693877347</v>
      </c>
      <c r="AF395" s="61">
        <f t="shared" ref="AF395" si="1446">IF($M$18&gt;($M$3-$M$5)/-($G$3-$G$5),"",IF(AE395="","",AE395*$G$5+$M$5))</f>
        <v>-26530.612244898119</v>
      </c>
      <c r="AG395" s="61">
        <f t="shared" ref="AG395" si="1447">IF($M$18&gt;($M$3-$M$5)/-($G$3-$G$5),"",IF(AE395="","",AE395*$G$3+$M$3))</f>
        <v>79081.63265306133</v>
      </c>
    </row>
    <row r="396" spans="1:33" x14ac:dyDescent="0.55000000000000004">
      <c r="A396" s="11"/>
      <c r="B396" s="11"/>
      <c r="C396" s="11"/>
      <c r="D396" s="11"/>
      <c r="E396" s="11"/>
      <c r="F396" s="11"/>
      <c r="G396" s="11"/>
      <c r="H396" s="11"/>
      <c r="I396" s="11"/>
      <c r="J396" s="21"/>
      <c r="K396" s="21"/>
      <c r="L396" s="57"/>
      <c r="M396" s="57"/>
      <c r="N396" s="63"/>
      <c r="O396" s="57"/>
      <c r="P396" s="57"/>
      <c r="Q396" s="58"/>
      <c r="R396" s="57"/>
      <c r="S396" s="57"/>
      <c r="T396" s="11"/>
      <c r="U396" s="11"/>
      <c r="V396" s="11"/>
      <c r="W396" s="11"/>
      <c r="X396" s="11"/>
      <c r="Y396" s="11"/>
      <c r="Z396" s="11"/>
      <c r="AA396" s="11"/>
      <c r="AB396" s="11"/>
      <c r="AC396" s="60">
        <f t="shared" ref="AC396" si="1448">IFERROR(AC395,"")</f>
        <v>17.293675712043104</v>
      </c>
      <c r="AD396" s="61">
        <f t="shared" ref="AD396" si="1449">IF(AC396="","",AC396*$G$3+$M$3)</f>
        <v>38531.621439784474</v>
      </c>
      <c r="AE396" s="60">
        <f t="shared" ref="AE396" si="1450">IFERROR(AE395,"")</f>
        <v>9.1836734693877347</v>
      </c>
      <c r="AF396" s="61">
        <f t="shared" ref="AF396" si="1451">IF($M$18&gt;($M$3-$M$5)/-($G$3-$G$5),"",IF(AE396="","",$G$7*$M$18+$M$7))</f>
        <v>0</v>
      </c>
      <c r="AG396" s="61">
        <f t="shared" ref="AG396" si="1452">IF($M$18&gt;($M$3-$M$5)/-($G$3-$G$5),"",IF(AE396="","",$G$7*$M$18+$M$7))</f>
        <v>0</v>
      </c>
    </row>
    <row r="397" spans="1:33" x14ac:dyDescent="0.55000000000000004">
      <c r="A397" s="11"/>
      <c r="B397" s="11"/>
      <c r="C397" s="11"/>
      <c r="D397" s="11"/>
      <c r="E397" s="11"/>
      <c r="F397" s="11"/>
      <c r="G397" s="11"/>
      <c r="H397" s="11"/>
      <c r="I397" s="11"/>
      <c r="J397" s="21"/>
      <c r="K397" s="21"/>
      <c r="L397" s="57"/>
      <c r="M397" s="57"/>
      <c r="N397" s="63"/>
      <c r="O397" s="57"/>
      <c r="P397" s="57"/>
      <c r="Q397" s="58"/>
      <c r="R397" s="57"/>
      <c r="S397" s="57"/>
      <c r="T397" s="11"/>
      <c r="U397" s="11"/>
      <c r="V397" s="11"/>
      <c r="W397" s="11"/>
      <c r="X397" s="11"/>
      <c r="Y397" s="11"/>
      <c r="Z397" s="11"/>
      <c r="AA397" s="11"/>
      <c r="AB397" s="11"/>
      <c r="AC397" s="60">
        <f>IF($M$18&gt;($M$3-$M$5)/-($G$3-$G$5),AC396+($M$18-($M$3-$M$5)/-($G$3-$G$5))/342,IFERROR(IF(AC396+((($M$3-$M$5)/($G$3-$G$5)*-1)-$M$18)/343&gt;($M$3-$M$5)/-($G$3-$G$5),MAX($AC$31:AC396),AC396+((($M$3-$M$5)/($G$3-$G$5)*-1))/343),MAX($AC$31:AC396)))</f>
        <v>17.293675712043104</v>
      </c>
      <c r="AD397" s="61">
        <f t="shared" ref="AD397" si="1453">IF(AC397="","",AC397*$G$5+$M$5)</f>
        <v>38349.405696344824</v>
      </c>
      <c r="AE397" s="60">
        <f>IF($M$18&gt;($M$3-$M$5)/-($G$3-$G$5),"",IFERROR(IF(AE396+(($M$3-$M$5)/($G$3-$G$5)*-1)/343&gt;$AC$24,MAX($AE$31:AE396),AE396+((($M$3-$M$5)/($G$3-$G$5)*-1))/343),MAX($AE$31:AE396)))</f>
        <v>9.2341332137250305</v>
      </c>
      <c r="AF397" s="61">
        <f t="shared" ref="AF397" si="1454">IF($M$18&gt;($M$3-$M$5)/-($G$3-$G$5),"",IF(AE397="","",AE397*$G$5+$M$5))</f>
        <v>-26126.934290199759</v>
      </c>
      <c r="AG397" s="61">
        <f t="shared" ref="AG397" si="1455">IF($M$18&gt;($M$3-$M$5)/-($G$3-$G$5),"",IF(AE397="","",AE397*$G$3+$M$3))</f>
        <v>78829.333931374858</v>
      </c>
    </row>
    <row r="398" spans="1:33" x14ac:dyDescent="0.55000000000000004">
      <c r="A398" s="11"/>
      <c r="B398" s="11"/>
      <c r="C398" s="11"/>
      <c r="D398" s="11"/>
      <c r="E398" s="11"/>
      <c r="F398" s="11"/>
      <c r="G398" s="11"/>
      <c r="H398" s="11"/>
      <c r="I398" s="11"/>
      <c r="J398" s="21"/>
      <c r="K398" s="21"/>
      <c r="L398" s="57"/>
      <c r="M398" s="57"/>
      <c r="N398" s="63"/>
      <c r="O398" s="57"/>
      <c r="P398" s="57"/>
      <c r="Q398" s="58"/>
      <c r="R398" s="57"/>
      <c r="S398" s="57"/>
      <c r="T398" s="11"/>
      <c r="U398" s="11"/>
      <c r="V398" s="11"/>
      <c r="W398" s="11"/>
      <c r="X398" s="11"/>
      <c r="Y398" s="11"/>
      <c r="Z398" s="11"/>
      <c r="AA398" s="11"/>
      <c r="AB398" s="11"/>
      <c r="AC398" s="60">
        <f t="shared" ref="AC398" si="1456">IFERROR(AC397,"")</f>
        <v>17.293675712043104</v>
      </c>
      <c r="AD398" s="61">
        <f t="shared" ref="AD398" si="1457">IF(AC398="","",AC398*$G$3+$M$3)</f>
        <v>38531.621439784474</v>
      </c>
      <c r="AE398" s="60">
        <f t="shared" ref="AE398" si="1458">IFERROR(AE397,"")</f>
        <v>9.2341332137250305</v>
      </c>
      <c r="AF398" s="61">
        <f t="shared" ref="AF398" si="1459">IF($M$18&gt;($M$3-$M$5)/-($G$3-$G$5),"",IF(AE398="","",$G$7*$M$18+$M$7))</f>
        <v>0</v>
      </c>
      <c r="AG398" s="61">
        <f t="shared" ref="AG398" si="1460">IF($M$18&gt;($M$3-$M$5)/-($G$3-$G$5),"",IF(AE398="","",$G$7*$M$18+$M$7))</f>
        <v>0</v>
      </c>
    </row>
    <row r="399" spans="1:33" x14ac:dyDescent="0.55000000000000004">
      <c r="A399" s="11"/>
      <c r="B399" s="11"/>
      <c r="C399" s="11"/>
      <c r="D399" s="11"/>
      <c r="E399" s="11"/>
      <c r="F399" s="11"/>
      <c r="G399" s="11"/>
      <c r="H399" s="11"/>
      <c r="I399" s="11"/>
      <c r="J399" s="21"/>
      <c r="K399" s="21"/>
      <c r="L399" s="57"/>
      <c r="M399" s="57"/>
      <c r="N399" s="63"/>
      <c r="O399" s="57"/>
      <c r="P399" s="57"/>
      <c r="Q399" s="58"/>
      <c r="R399" s="57"/>
      <c r="S399" s="57"/>
      <c r="T399" s="11"/>
      <c r="U399" s="11"/>
      <c r="V399" s="11"/>
      <c r="W399" s="11"/>
      <c r="X399" s="11"/>
      <c r="Y399" s="11"/>
      <c r="Z399" s="11"/>
      <c r="AA399" s="11"/>
      <c r="AB399" s="11"/>
      <c r="AC399" s="60">
        <f>IF($M$18&gt;($M$3-$M$5)/-($G$3-$G$5),AC398+($M$18-($M$3-$M$5)/-($G$3-$G$5))/342,IFERROR(IF(AC398+((($M$3-$M$5)/($G$3-$G$5)*-1)-$M$18)/343&gt;($M$3-$M$5)/-($G$3-$G$5),MAX($AC$31:AC398),AC398+((($M$3-$M$5)/($G$3-$G$5)*-1))/343),MAX($AC$31:AC398)))</f>
        <v>17.293675712043104</v>
      </c>
      <c r="AD399" s="61">
        <f t="shared" ref="AD399" si="1461">IF(AC399="","",AC399*$G$5+$M$5)</f>
        <v>38349.405696344824</v>
      </c>
      <c r="AE399" s="60">
        <f>IF($M$18&gt;($M$3-$M$5)/-($G$3-$G$5),"",IFERROR(IF(AE398+(($M$3-$M$5)/($G$3-$G$5)*-1)/343&gt;$AC$24,MAX($AE$31:AE398),AE398+((($M$3-$M$5)/($G$3-$G$5)*-1))/343),MAX($AE$31:AE398)))</f>
        <v>9.2845929580623263</v>
      </c>
      <c r="AF399" s="61">
        <f t="shared" ref="AF399" si="1462">IF($M$18&gt;($M$3-$M$5)/-($G$3-$G$5),"",IF(AE399="","",AE399*$G$5+$M$5))</f>
        <v>-25723.256335501384</v>
      </c>
      <c r="AG399" s="61">
        <f t="shared" ref="AG399" si="1463">IF($M$18&gt;($M$3-$M$5)/-($G$3-$G$5),"",IF(AE399="","",AE399*$G$3+$M$3))</f>
        <v>78577.035209688358</v>
      </c>
    </row>
    <row r="400" spans="1:33" x14ac:dyDescent="0.55000000000000004">
      <c r="A400" s="11"/>
      <c r="B400" s="11"/>
      <c r="C400" s="11"/>
      <c r="D400" s="11"/>
      <c r="E400" s="11"/>
      <c r="F400" s="11"/>
      <c r="G400" s="11"/>
      <c r="H400" s="11"/>
      <c r="I400" s="11"/>
      <c r="J400" s="21"/>
      <c r="K400" s="21"/>
      <c r="L400" s="57"/>
      <c r="M400" s="57"/>
      <c r="N400" s="63"/>
      <c r="O400" s="57"/>
      <c r="P400" s="57"/>
      <c r="Q400" s="58"/>
      <c r="R400" s="57"/>
      <c r="S400" s="57"/>
      <c r="T400" s="11"/>
      <c r="U400" s="11"/>
      <c r="V400" s="11"/>
      <c r="W400" s="11"/>
      <c r="X400" s="11"/>
      <c r="Y400" s="11"/>
      <c r="Z400" s="11"/>
      <c r="AA400" s="11"/>
      <c r="AB400" s="11"/>
      <c r="AC400" s="60">
        <f t="shared" ref="AC400" si="1464">IFERROR(AC399,"")</f>
        <v>17.293675712043104</v>
      </c>
      <c r="AD400" s="61">
        <f t="shared" ref="AD400" si="1465">IF(AC400="","",AC400*$G$3+$M$3)</f>
        <v>38531.621439784474</v>
      </c>
      <c r="AE400" s="60">
        <f t="shared" ref="AE400" si="1466">IFERROR(AE399,"")</f>
        <v>9.2845929580623263</v>
      </c>
      <c r="AF400" s="61">
        <f t="shared" ref="AF400" si="1467">IF($M$18&gt;($M$3-$M$5)/-($G$3-$G$5),"",IF(AE400="","",$G$7*$M$18+$M$7))</f>
        <v>0</v>
      </c>
      <c r="AG400" s="61">
        <f t="shared" ref="AG400" si="1468">IF($M$18&gt;($M$3-$M$5)/-($G$3-$G$5),"",IF(AE400="","",$G$7*$M$18+$M$7))</f>
        <v>0</v>
      </c>
    </row>
    <row r="401" spans="1:33" x14ac:dyDescent="0.55000000000000004">
      <c r="A401" s="11"/>
      <c r="B401" s="11"/>
      <c r="C401" s="11"/>
      <c r="D401" s="11"/>
      <c r="E401" s="11"/>
      <c r="F401" s="11"/>
      <c r="G401" s="11"/>
      <c r="H401" s="11"/>
      <c r="I401" s="11"/>
      <c r="J401" s="21"/>
      <c r="K401" s="21"/>
      <c r="L401" s="57"/>
      <c r="M401" s="57"/>
      <c r="N401" s="63"/>
      <c r="O401" s="57"/>
      <c r="P401" s="57"/>
      <c r="Q401" s="58"/>
      <c r="R401" s="57"/>
      <c r="S401" s="57"/>
      <c r="T401" s="11"/>
      <c r="U401" s="11"/>
      <c r="V401" s="11"/>
      <c r="W401" s="11"/>
      <c r="X401" s="11"/>
      <c r="Y401" s="11"/>
      <c r="Z401" s="11"/>
      <c r="AA401" s="11"/>
      <c r="AB401" s="11"/>
      <c r="AC401" s="60">
        <f>IF($M$18&gt;($M$3-$M$5)/-($G$3-$G$5),AC400+($M$18-($M$3-$M$5)/-($G$3-$G$5))/342,IFERROR(IF(AC400+((($M$3-$M$5)/($G$3-$G$5)*-1)-$M$18)/343&gt;($M$3-$M$5)/-($G$3-$G$5),MAX($AC$31:AC400),AC400+((($M$3-$M$5)/($G$3-$G$5)*-1))/343),MAX($AC$31:AC400)))</f>
        <v>17.293675712043104</v>
      </c>
      <c r="AD401" s="61">
        <f t="shared" ref="AD401" si="1469">IF(AC401="","",AC401*$G$5+$M$5)</f>
        <v>38349.405696344824</v>
      </c>
      <c r="AE401" s="60">
        <f>IF($M$18&gt;($M$3-$M$5)/-($G$3-$G$5),"",IFERROR(IF(AE400+(($M$3-$M$5)/($G$3-$G$5)*-1)/343&gt;$AC$24,MAX($AE$31:AE400),AE400+((($M$3-$M$5)/($G$3-$G$5)*-1))/343),MAX($AE$31:AE400)))</f>
        <v>9.3350527023996221</v>
      </c>
      <c r="AF401" s="61">
        <f t="shared" ref="AF401" si="1470">IF($M$18&gt;($M$3-$M$5)/-($G$3-$G$5),"",IF(AE401="","",AE401*$G$5+$M$5))</f>
        <v>-25319.578380803025</v>
      </c>
      <c r="AG401" s="61">
        <f t="shared" ref="AG401" si="1471">IF($M$18&gt;($M$3-$M$5)/-($G$3-$G$5),"",IF(AE401="","",AE401*$G$3+$M$3))</f>
        <v>78324.736488001887</v>
      </c>
    </row>
    <row r="402" spans="1:33" x14ac:dyDescent="0.55000000000000004">
      <c r="A402" s="11"/>
      <c r="B402" s="11"/>
      <c r="C402" s="11"/>
      <c r="D402" s="11"/>
      <c r="E402" s="11"/>
      <c r="F402" s="11"/>
      <c r="G402" s="11"/>
      <c r="H402" s="11"/>
      <c r="I402" s="11"/>
      <c r="J402" s="21"/>
      <c r="K402" s="21"/>
      <c r="L402" s="57"/>
      <c r="M402" s="57"/>
      <c r="N402" s="63"/>
      <c r="O402" s="57"/>
      <c r="P402" s="57"/>
      <c r="Q402" s="58"/>
      <c r="R402" s="57"/>
      <c r="S402" s="57"/>
      <c r="T402" s="11"/>
      <c r="U402" s="11"/>
      <c r="V402" s="11"/>
      <c r="W402" s="11"/>
      <c r="X402" s="11"/>
      <c r="Y402" s="11"/>
      <c r="Z402" s="11"/>
      <c r="AA402" s="11"/>
      <c r="AB402" s="11"/>
      <c r="AC402" s="60">
        <f t="shared" ref="AC402" si="1472">IFERROR(AC401,"")</f>
        <v>17.293675712043104</v>
      </c>
      <c r="AD402" s="61">
        <f t="shared" ref="AD402" si="1473">IF(AC402="","",AC402*$G$3+$M$3)</f>
        <v>38531.621439784474</v>
      </c>
      <c r="AE402" s="60">
        <f t="shared" ref="AE402" si="1474">IFERROR(AE401,"")</f>
        <v>9.3350527023996221</v>
      </c>
      <c r="AF402" s="61">
        <f t="shared" ref="AF402" si="1475">IF($M$18&gt;($M$3-$M$5)/-($G$3-$G$5),"",IF(AE402="","",$G$7*$M$18+$M$7))</f>
        <v>0</v>
      </c>
      <c r="AG402" s="61">
        <f t="shared" ref="AG402" si="1476">IF($M$18&gt;($M$3-$M$5)/-($G$3-$G$5),"",IF(AE402="","",$G$7*$M$18+$M$7))</f>
        <v>0</v>
      </c>
    </row>
    <row r="403" spans="1:33" x14ac:dyDescent="0.55000000000000004">
      <c r="A403" s="11"/>
      <c r="B403" s="11"/>
      <c r="C403" s="11"/>
      <c r="D403" s="11"/>
      <c r="E403" s="11"/>
      <c r="F403" s="11"/>
      <c r="G403" s="11"/>
      <c r="H403" s="11"/>
      <c r="I403" s="11"/>
      <c r="J403" s="21"/>
      <c r="K403" s="21"/>
      <c r="L403" s="57"/>
      <c r="M403" s="57"/>
      <c r="N403" s="63"/>
      <c r="O403" s="57"/>
      <c r="P403" s="57"/>
      <c r="Q403" s="58"/>
      <c r="R403" s="57"/>
      <c r="S403" s="57"/>
      <c r="T403" s="11"/>
      <c r="U403" s="11"/>
      <c r="V403" s="11"/>
      <c r="W403" s="11"/>
      <c r="X403" s="11"/>
      <c r="Y403" s="11"/>
      <c r="Z403" s="11"/>
      <c r="AA403" s="11"/>
      <c r="AB403" s="11"/>
      <c r="AC403" s="60">
        <f>IF($M$18&gt;($M$3-$M$5)/-($G$3-$G$5),AC402+($M$18-($M$3-$M$5)/-($G$3-$G$5))/342,IFERROR(IF(AC402+((($M$3-$M$5)/($G$3-$G$5)*-1)-$M$18)/343&gt;($M$3-$M$5)/-($G$3-$G$5),MAX($AC$31:AC402),AC402+((($M$3-$M$5)/($G$3-$G$5)*-1))/343),MAX($AC$31:AC402)))</f>
        <v>17.293675712043104</v>
      </c>
      <c r="AD403" s="61">
        <f t="shared" ref="AD403" si="1477">IF(AC403="","",AC403*$G$5+$M$5)</f>
        <v>38349.405696344824</v>
      </c>
      <c r="AE403" s="60">
        <f>IF($M$18&gt;($M$3-$M$5)/-($G$3-$G$5),"",IFERROR(IF(AE402+(($M$3-$M$5)/($G$3-$G$5)*-1)/343&gt;$AC$24,MAX($AE$31:AE402),AE402+((($M$3-$M$5)/($G$3-$G$5)*-1))/343),MAX($AE$31:AE402)))</f>
        <v>9.385512446736918</v>
      </c>
      <c r="AF403" s="61">
        <f t="shared" ref="AF403" si="1478">IF($M$18&gt;($M$3-$M$5)/-($G$3-$G$5),"",IF(AE403="","",AE403*$G$5+$M$5))</f>
        <v>-24915.90042610465</v>
      </c>
      <c r="AG403" s="61">
        <f t="shared" ref="AG403" si="1479">IF($M$18&gt;($M$3-$M$5)/-($G$3-$G$5),"",IF(AE403="","",AE403*$G$3+$M$3))</f>
        <v>78072.437766315416</v>
      </c>
    </row>
    <row r="404" spans="1:33" x14ac:dyDescent="0.55000000000000004">
      <c r="A404" s="11"/>
      <c r="B404" s="11"/>
      <c r="C404" s="11"/>
      <c r="D404" s="11"/>
      <c r="E404" s="11"/>
      <c r="F404" s="11"/>
      <c r="G404" s="11"/>
      <c r="H404" s="11"/>
      <c r="I404" s="11"/>
      <c r="J404" s="21"/>
      <c r="K404" s="21"/>
      <c r="L404" s="57"/>
      <c r="M404" s="57"/>
      <c r="N404" s="63"/>
      <c r="O404" s="57"/>
      <c r="P404" s="57"/>
      <c r="Q404" s="58"/>
      <c r="R404" s="57"/>
      <c r="S404" s="57"/>
      <c r="T404" s="11"/>
      <c r="U404" s="11"/>
      <c r="V404" s="11"/>
      <c r="W404" s="11"/>
      <c r="X404" s="11"/>
      <c r="Y404" s="11"/>
      <c r="Z404" s="11"/>
      <c r="AA404" s="11"/>
      <c r="AB404" s="11"/>
      <c r="AC404" s="60">
        <f t="shared" ref="AC404" si="1480">IFERROR(AC403,"")</f>
        <v>17.293675712043104</v>
      </c>
      <c r="AD404" s="61">
        <f t="shared" ref="AD404" si="1481">IF(AC404="","",AC404*$G$3+$M$3)</f>
        <v>38531.621439784474</v>
      </c>
      <c r="AE404" s="60">
        <f t="shared" ref="AE404" si="1482">IFERROR(AE403,"")</f>
        <v>9.385512446736918</v>
      </c>
      <c r="AF404" s="61">
        <f t="shared" ref="AF404" si="1483">IF($M$18&gt;($M$3-$M$5)/-($G$3-$G$5),"",IF(AE404="","",$G$7*$M$18+$M$7))</f>
        <v>0</v>
      </c>
      <c r="AG404" s="61">
        <f t="shared" ref="AG404" si="1484">IF($M$18&gt;($M$3-$M$5)/-($G$3-$G$5),"",IF(AE404="","",$G$7*$M$18+$M$7))</f>
        <v>0</v>
      </c>
    </row>
    <row r="405" spans="1:33" x14ac:dyDescent="0.55000000000000004">
      <c r="A405" s="11"/>
      <c r="B405" s="11"/>
      <c r="C405" s="11"/>
      <c r="D405" s="11"/>
      <c r="E405" s="11"/>
      <c r="F405" s="11"/>
      <c r="G405" s="11"/>
      <c r="H405" s="11"/>
      <c r="I405" s="11"/>
      <c r="J405" s="21"/>
      <c r="K405" s="21"/>
      <c r="L405" s="57"/>
      <c r="M405" s="57"/>
      <c r="N405" s="63"/>
      <c r="O405" s="57"/>
      <c r="P405" s="57"/>
      <c r="Q405" s="58"/>
      <c r="R405" s="57"/>
      <c r="S405" s="57"/>
      <c r="T405" s="11"/>
      <c r="U405" s="11"/>
      <c r="V405" s="11"/>
      <c r="W405" s="11"/>
      <c r="X405" s="11"/>
      <c r="Y405" s="11"/>
      <c r="Z405" s="11"/>
      <c r="AA405" s="11"/>
      <c r="AB405" s="11"/>
      <c r="AC405" s="60">
        <f>IF($M$18&gt;($M$3-$M$5)/-($G$3-$G$5),AC404+($M$18-($M$3-$M$5)/-($G$3-$G$5))/342,IFERROR(IF(AC404+((($M$3-$M$5)/($G$3-$G$5)*-1)-$M$18)/343&gt;($M$3-$M$5)/-($G$3-$G$5),MAX($AC$31:AC404),AC404+((($M$3-$M$5)/($G$3-$G$5)*-1))/343),MAX($AC$31:AC404)))</f>
        <v>17.293675712043104</v>
      </c>
      <c r="AD405" s="61">
        <f t="shared" ref="AD405" si="1485">IF(AC405="","",AC405*$G$5+$M$5)</f>
        <v>38349.405696344824</v>
      </c>
      <c r="AE405" s="60">
        <f>IF($M$18&gt;($M$3-$M$5)/-($G$3-$G$5),"",IFERROR(IF(AE404+(($M$3-$M$5)/($G$3-$G$5)*-1)/343&gt;$AC$24,MAX($AE$31:AE404),AE404+((($M$3-$M$5)/($G$3-$G$5)*-1))/343),MAX($AE$31:AE404)))</f>
        <v>9.4359721910742138</v>
      </c>
      <c r="AF405" s="61">
        <f t="shared" ref="AF405" si="1486">IF($M$18&gt;($M$3-$M$5)/-($G$3-$G$5),"",IF(AE405="","",AE405*$G$5+$M$5))</f>
        <v>-24512.22247140629</v>
      </c>
      <c r="AG405" s="61">
        <f t="shared" ref="AG405" si="1487">IF($M$18&gt;($M$3-$M$5)/-($G$3-$G$5),"",IF(AE405="","",AE405*$G$3+$M$3))</f>
        <v>77820.13904462893</v>
      </c>
    </row>
    <row r="406" spans="1:33" x14ac:dyDescent="0.55000000000000004">
      <c r="A406" s="11"/>
      <c r="B406" s="11"/>
      <c r="C406" s="11"/>
      <c r="D406" s="11"/>
      <c r="E406" s="11"/>
      <c r="F406" s="11"/>
      <c r="G406" s="11"/>
      <c r="H406" s="11"/>
      <c r="I406" s="11"/>
      <c r="J406" s="21"/>
      <c r="K406" s="21"/>
      <c r="L406" s="57"/>
      <c r="M406" s="57"/>
      <c r="N406" s="63"/>
      <c r="O406" s="57"/>
      <c r="P406" s="57"/>
      <c r="Q406" s="58"/>
      <c r="R406" s="57"/>
      <c r="S406" s="57"/>
      <c r="T406" s="11"/>
      <c r="U406" s="11"/>
      <c r="V406" s="11"/>
      <c r="W406" s="11"/>
      <c r="X406" s="11"/>
      <c r="Y406" s="11"/>
      <c r="Z406" s="11"/>
      <c r="AA406" s="11"/>
      <c r="AB406" s="11"/>
      <c r="AC406" s="60">
        <f t="shared" ref="AC406" si="1488">IFERROR(AC405,"")</f>
        <v>17.293675712043104</v>
      </c>
      <c r="AD406" s="61">
        <f t="shared" ref="AD406" si="1489">IF(AC406="","",AC406*$G$3+$M$3)</f>
        <v>38531.621439784474</v>
      </c>
      <c r="AE406" s="60">
        <f t="shared" ref="AE406" si="1490">IFERROR(AE405,"")</f>
        <v>9.4359721910742138</v>
      </c>
      <c r="AF406" s="61">
        <f t="shared" ref="AF406" si="1491">IF($M$18&gt;($M$3-$M$5)/-($G$3-$G$5),"",IF(AE406="","",$G$7*$M$18+$M$7))</f>
        <v>0</v>
      </c>
      <c r="AG406" s="61">
        <f t="shared" ref="AG406" si="1492">IF($M$18&gt;($M$3-$M$5)/-($G$3-$G$5),"",IF(AE406="","",$G$7*$M$18+$M$7))</f>
        <v>0</v>
      </c>
    </row>
    <row r="407" spans="1:33" x14ac:dyDescent="0.55000000000000004">
      <c r="A407" s="11"/>
      <c r="B407" s="11"/>
      <c r="C407" s="11"/>
      <c r="D407" s="11"/>
      <c r="E407" s="11"/>
      <c r="F407" s="11"/>
      <c r="G407" s="11"/>
      <c r="H407" s="11"/>
      <c r="I407" s="11"/>
      <c r="J407" s="21"/>
      <c r="K407" s="21"/>
      <c r="L407" s="57"/>
      <c r="M407" s="57"/>
      <c r="N407" s="63"/>
      <c r="O407" s="57"/>
      <c r="P407" s="57"/>
      <c r="Q407" s="58"/>
      <c r="R407" s="57"/>
      <c r="S407" s="57"/>
      <c r="T407" s="11"/>
      <c r="U407" s="11"/>
      <c r="V407" s="11"/>
      <c r="W407" s="11"/>
      <c r="X407" s="11"/>
      <c r="Y407" s="11"/>
      <c r="Z407" s="11"/>
      <c r="AA407" s="11"/>
      <c r="AB407" s="11"/>
      <c r="AC407" s="60">
        <f>IF($M$18&gt;($M$3-$M$5)/-($G$3-$G$5),AC406+($M$18-($M$3-$M$5)/-($G$3-$G$5))/342,IFERROR(IF(AC406+((($M$3-$M$5)/($G$3-$G$5)*-1)-$M$18)/343&gt;($M$3-$M$5)/-($G$3-$G$5),MAX($AC$31:AC406),AC406+((($M$3-$M$5)/($G$3-$G$5)*-1))/343),MAX($AC$31:AC406)))</f>
        <v>17.293675712043104</v>
      </c>
      <c r="AD407" s="61">
        <f t="shared" ref="AD407" si="1493">IF(AC407="","",AC407*$G$5+$M$5)</f>
        <v>38349.405696344824</v>
      </c>
      <c r="AE407" s="60">
        <f>IF($M$18&gt;($M$3-$M$5)/-($G$3-$G$5),"",IFERROR(IF(AE406+(($M$3-$M$5)/($G$3-$G$5)*-1)/343&gt;$AC$24,MAX($AE$31:AE406),AE406+((($M$3-$M$5)/($G$3-$G$5)*-1))/343),MAX($AE$31:AE406)))</f>
        <v>9.4864319354115096</v>
      </c>
      <c r="AF407" s="61">
        <f t="shared" ref="AF407" si="1494">IF($M$18&gt;($M$3-$M$5)/-($G$3-$G$5),"",IF(AE407="","",AE407*$G$5+$M$5))</f>
        <v>-24108.544516707916</v>
      </c>
      <c r="AG407" s="61">
        <f t="shared" ref="AG407" si="1495">IF($M$18&gt;($M$3-$M$5)/-($G$3-$G$5),"",IF(AE407="","",AE407*$G$3+$M$3))</f>
        <v>77567.840322942444</v>
      </c>
    </row>
    <row r="408" spans="1:33" x14ac:dyDescent="0.55000000000000004">
      <c r="A408" s="11"/>
      <c r="B408" s="11"/>
      <c r="C408" s="11"/>
      <c r="D408" s="11"/>
      <c r="E408" s="11"/>
      <c r="F408" s="11"/>
      <c r="G408" s="11"/>
      <c r="H408" s="11"/>
      <c r="I408" s="11"/>
      <c r="J408" s="21"/>
      <c r="K408" s="21"/>
      <c r="L408" s="57"/>
      <c r="M408" s="57"/>
      <c r="N408" s="63"/>
      <c r="O408" s="57"/>
      <c r="P408" s="57"/>
      <c r="Q408" s="58"/>
      <c r="R408" s="57"/>
      <c r="S408" s="57"/>
      <c r="T408" s="11"/>
      <c r="U408" s="11"/>
      <c r="V408" s="11"/>
      <c r="W408" s="11"/>
      <c r="X408" s="11"/>
      <c r="Y408" s="11"/>
      <c r="Z408" s="11"/>
      <c r="AA408" s="11"/>
      <c r="AB408" s="11"/>
      <c r="AC408" s="60">
        <f t="shared" ref="AC408" si="1496">IFERROR(AC407,"")</f>
        <v>17.293675712043104</v>
      </c>
      <c r="AD408" s="61">
        <f t="shared" ref="AD408" si="1497">IF(AC408="","",AC408*$G$3+$M$3)</f>
        <v>38531.621439784474</v>
      </c>
      <c r="AE408" s="60">
        <f t="shared" ref="AE408" si="1498">IFERROR(AE407,"")</f>
        <v>9.4864319354115096</v>
      </c>
      <c r="AF408" s="61">
        <f t="shared" ref="AF408" si="1499">IF($M$18&gt;($M$3-$M$5)/-($G$3-$G$5),"",IF(AE408="","",$G$7*$M$18+$M$7))</f>
        <v>0</v>
      </c>
      <c r="AG408" s="61">
        <f t="shared" ref="AG408" si="1500">IF($M$18&gt;($M$3-$M$5)/-($G$3-$G$5),"",IF(AE408="","",$G$7*$M$18+$M$7))</f>
        <v>0</v>
      </c>
    </row>
    <row r="409" spans="1:33" x14ac:dyDescent="0.55000000000000004">
      <c r="A409" s="11"/>
      <c r="B409" s="11"/>
      <c r="C409" s="11"/>
      <c r="D409" s="11"/>
      <c r="E409" s="11"/>
      <c r="F409" s="11"/>
      <c r="G409" s="11"/>
      <c r="H409" s="11"/>
      <c r="I409" s="11"/>
      <c r="J409" s="21"/>
      <c r="K409" s="21"/>
      <c r="L409" s="57"/>
      <c r="M409" s="57"/>
      <c r="N409" s="63"/>
      <c r="O409" s="57"/>
      <c r="P409" s="57"/>
      <c r="Q409" s="58"/>
      <c r="R409" s="57"/>
      <c r="S409" s="57"/>
      <c r="T409" s="11"/>
      <c r="U409" s="11"/>
      <c r="V409" s="11"/>
      <c r="W409" s="11"/>
      <c r="X409" s="11"/>
      <c r="Y409" s="11"/>
      <c r="Z409" s="11"/>
      <c r="AA409" s="11"/>
      <c r="AB409" s="11"/>
      <c r="AC409" s="60">
        <f>IF($M$18&gt;($M$3-$M$5)/-($G$3-$G$5),AC408+($M$18-($M$3-$M$5)/-($G$3-$G$5))/342,IFERROR(IF(AC408+((($M$3-$M$5)/($G$3-$G$5)*-1)-$M$18)/343&gt;($M$3-$M$5)/-($G$3-$G$5),MAX($AC$31:AC408),AC408+((($M$3-$M$5)/($G$3-$G$5)*-1))/343),MAX($AC$31:AC408)))</f>
        <v>17.293675712043104</v>
      </c>
      <c r="AD409" s="61">
        <f t="shared" ref="AD409" si="1501">IF(AC409="","",AC409*$G$5+$M$5)</f>
        <v>38349.405696344824</v>
      </c>
      <c r="AE409" s="60">
        <f>IF($M$18&gt;($M$3-$M$5)/-($G$3-$G$5),"",IFERROR(IF(AE408+(($M$3-$M$5)/($G$3-$G$5)*-1)/343&gt;$AC$24,MAX($AE$31:AE408),AE408+((($M$3-$M$5)/($G$3-$G$5)*-1))/343),MAX($AE$31:AE408)))</f>
        <v>9.5368916797488055</v>
      </c>
      <c r="AF409" s="61">
        <f t="shared" ref="AF409" si="1502">IF($M$18&gt;($M$3-$M$5)/-($G$3-$G$5),"",IF(AE409="","",AE409*$G$5+$M$5))</f>
        <v>-23704.866562009556</v>
      </c>
      <c r="AG409" s="61">
        <f t="shared" ref="AG409" si="1503">IF($M$18&gt;($M$3-$M$5)/-($G$3-$G$5),"",IF(AE409="","",AE409*$G$3+$M$3))</f>
        <v>77315.541601255973</v>
      </c>
    </row>
    <row r="410" spans="1:33" x14ac:dyDescent="0.55000000000000004">
      <c r="A410" s="11"/>
      <c r="B410" s="11"/>
      <c r="C410" s="11"/>
      <c r="D410" s="11"/>
      <c r="E410" s="11"/>
      <c r="F410" s="11"/>
      <c r="G410" s="11"/>
      <c r="H410" s="11"/>
      <c r="I410" s="11"/>
      <c r="J410" s="21"/>
      <c r="K410" s="21"/>
      <c r="L410" s="57"/>
      <c r="M410" s="57"/>
      <c r="N410" s="63"/>
      <c r="O410" s="57"/>
      <c r="P410" s="57"/>
      <c r="Q410" s="58"/>
      <c r="R410" s="57"/>
      <c r="S410" s="57"/>
      <c r="T410" s="11"/>
      <c r="U410" s="11"/>
      <c r="V410" s="11"/>
      <c r="W410" s="11"/>
      <c r="X410" s="11"/>
      <c r="Y410" s="11"/>
      <c r="Z410" s="11"/>
      <c r="AA410" s="11"/>
      <c r="AB410" s="11"/>
      <c r="AC410" s="60">
        <f t="shared" ref="AC410" si="1504">IFERROR(AC409,"")</f>
        <v>17.293675712043104</v>
      </c>
      <c r="AD410" s="61">
        <f t="shared" ref="AD410" si="1505">IF(AC410="","",AC410*$G$3+$M$3)</f>
        <v>38531.621439784474</v>
      </c>
      <c r="AE410" s="60">
        <f t="shared" ref="AE410" si="1506">IFERROR(AE409,"")</f>
        <v>9.5368916797488055</v>
      </c>
      <c r="AF410" s="61">
        <f t="shared" ref="AF410" si="1507">IF($M$18&gt;($M$3-$M$5)/-($G$3-$G$5),"",IF(AE410="","",$G$7*$M$18+$M$7))</f>
        <v>0</v>
      </c>
      <c r="AG410" s="61">
        <f t="shared" ref="AG410" si="1508">IF($M$18&gt;($M$3-$M$5)/-($G$3-$G$5),"",IF(AE410="","",$G$7*$M$18+$M$7))</f>
        <v>0</v>
      </c>
    </row>
    <row r="411" spans="1:33" x14ac:dyDescent="0.55000000000000004">
      <c r="A411" s="11"/>
      <c r="B411" s="11"/>
      <c r="C411" s="11"/>
      <c r="D411" s="11"/>
      <c r="E411" s="11"/>
      <c r="F411" s="11"/>
      <c r="G411" s="11"/>
      <c r="H411" s="11"/>
      <c r="I411" s="11"/>
      <c r="J411" s="21"/>
      <c r="K411" s="21"/>
      <c r="L411" s="57"/>
      <c r="M411" s="57"/>
      <c r="N411" s="63"/>
      <c r="O411" s="57"/>
      <c r="P411" s="57"/>
      <c r="Q411" s="58"/>
      <c r="R411" s="57"/>
      <c r="S411" s="57"/>
      <c r="T411" s="11"/>
      <c r="U411" s="11"/>
      <c r="V411" s="11"/>
      <c r="W411" s="11"/>
      <c r="X411" s="11"/>
      <c r="Y411" s="11"/>
      <c r="Z411" s="11"/>
      <c r="AA411" s="11"/>
      <c r="AB411" s="11"/>
      <c r="AC411" s="60">
        <f>IF($M$18&gt;($M$3-$M$5)/-($G$3-$G$5),AC410+($M$18-($M$3-$M$5)/-($G$3-$G$5))/342,IFERROR(IF(AC410+((($M$3-$M$5)/($G$3-$G$5)*-1)-$M$18)/343&gt;($M$3-$M$5)/-($G$3-$G$5),MAX($AC$31:AC410),AC410+((($M$3-$M$5)/($G$3-$G$5)*-1))/343),MAX($AC$31:AC410)))</f>
        <v>17.293675712043104</v>
      </c>
      <c r="AD411" s="61">
        <f t="shared" ref="AD411" si="1509">IF(AC411="","",AC411*$G$5+$M$5)</f>
        <v>38349.405696344824</v>
      </c>
      <c r="AE411" s="60">
        <f>IF($M$18&gt;($M$3-$M$5)/-($G$3-$G$5),"",IFERROR(IF(AE410+(($M$3-$M$5)/($G$3-$G$5)*-1)/343&gt;$AC$24,MAX($AE$31:AE410),AE410+((($M$3-$M$5)/($G$3-$G$5)*-1))/343),MAX($AE$31:AE410)))</f>
        <v>9.5873514240861013</v>
      </c>
      <c r="AF411" s="61">
        <f t="shared" ref="AF411" si="1510">IF($M$18&gt;($M$3-$M$5)/-($G$3-$G$5),"",IF(AE411="","",AE411*$G$5+$M$5))</f>
        <v>-23301.188607311196</v>
      </c>
      <c r="AG411" s="61">
        <f t="shared" ref="AG411" si="1511">IF($M$18&gt;($M$3-$M$5)/-($G$3-$G$5),"",IF(AE411="","",AE411*$G$3+$M$3))</f>
        <v>77063.242879569501</v>
      </c>
    </row>
    <row r="412" spans="1:33" x14ac:dyDescent="0.55000000000000004">
      <c r="A412" s="11"/>
      <c r="B412" s="11"/>
      <c r="C412" s="11"/>
      <c r="D412" s="11"/>
      <c r="E412" s="11"/>
      <c r="F412" s="11"/>
      <c r="G412" s="11"/>
      <c r="H412" s="11"/>
      <c r="I412" s="11"/>
      <c r="J412" s="21"/>
      <c r="K412" s="21"/>
      <c r="L412" s="57"/>
      <c r="M412" s="57"/>
      <c r="N412" s="63"/>
      <c r="O412" s="57"/>
      <c r="P412" s="57"/>
      <c r="Q412" s="58"/>
      <c r="R412" s="57"/>
      <c r="S412" s="57"/>
      <c r="T412" s="11"/>
      <c r="U412" s="11"/>
      <c r="V412" s="11"/>
      <c r="W412" s="11"/>
      <c r="X412" s="11"/>
      <c r="Y412" s="11"/>
      <c r="Z412" s="11"/>
      <c r="AA412" s="11"/>
      <c r="AB412" s="11"/>
      <c r="AC412" s="60">
        <f t="shared" ref="AC412" si="1512">IFERROR(AC411,"")</f>
        <v>17.293675712043104</v>
      </c>
      <c r="AD412" s="61">
        <f t="shared" ref="AD412" si="1513">IF(AC412="","",AC412*$G$3+$M$3)</f>
        <v>38531.621439784474</v>
      </c>
      <c r="AE412" s="60">
        <f t="shared" ref="AE412" si="1514">IFERROR(AE411,"")</f>
        <v>9.5873514240861013</v>
      </c>
      <c r="AF412" s="61">
        <f t="shared" ref="AF412" si="1515">IF($M$18&gt;($M$3-$M$5)/-($G$3-$G$5),"",IF(AE412="","",$G$7*$M$18+$M$7))</f>
        <v>0</v>
      </c>
      <c r="AG412" s="61">
        <f t="shared" ref="AG412" si="1516">IF($M$18&gt;($M$3-$M$5)/-($G$3-$G$5),"",IF(AE412="","",$G$7*$M$18+$M$7))</f>
        <v>0</v>
      </c>
    </row>
    <row r="413" spans="1:33" x14ac:dyDescent="0.55000000000000004">
      <c r="A413" s="11"/>
      <c r="B413" s="11"/>
      <c r="C413" s="11"/>
      <c r="D413" s="11"/>
      <c r="E413" s="11"/>
      <c r="F413" s="11"/>
      <c r="G413" s="11"/>
      <c r="H413" s="11"/>
      <c r="I413" s="11"/>
      <c r="J413" s="21"/>
      <c r="K413" s="21"/>
      <c r="L413" s="57"/>
      <c r="M413" s="57"/>
      <c r="N413" s="63"/>
      <c r="O413" s="57"/>
      <c r="P413" s="57"/>
      <c r="Q413" s="58"/>
      <c r="R413" s="57"/>
      <c r="S413" s="57"/>
      <c r="T413" s="11"/>
      <c r="U413" s="11"/>
      <c r="V413" s="11"/>
      <c r="W413" s="11"/>
      <c r="X413" s="11"/>
      <c r="Y413" s="11"/>
      <c r="Z413" s="11"/>
      <c r="AA413" s="11"/>
      <c r="AB413" s="11"/>
      <c r="AC413" s="60">
        <f>IF($M$18&gt;($M$3-$M$5)/-($G$3-$G$5),AC412+($M$18-($M$3-$M$5)/-($G$3-$G$5))/342,IFERROR(IF(AC412+((($M$3-$M$5)/($G$3-$G$5)*-1)-$M$18)/343&gt;($M$3-$M$5)/-($G$3-$G$5),MAX($AC$31:AC412),AC412+((($M$3-$M$5)/($G$3-$G$5)*-1))/343),MAX($AC$31:AC412)))</f>
        <v>17.293675712043104</v>
      </c>
      <c r="AD413" s="61">
        <f t="shared" ref="AD413" si="1517">IF(AC413="","",AC413*$G$5+$M$5)</f>
        <v>38349.405696344824</v>
      </c>
      <c r="AE413" s="60">
        <f>IF($M$18&gt;($M$3-$M$5)/-($G$3-$G$5),"",IFERROR(IF(AE412+(($M$3-$M$5)/($G$3-$G$5)*-1)/343&gt;$AC$24,MAX($AE$31:AE412),AE412+((($M$3-$M$5)/($G$3-$G$5)*-1))/343),MAX($AE$31:AE412)))</f>
        <v>9.6378111684233971</v>
      </c>
      <c r="AF413" s="61">
        <f t="shared" ref="AF413" si="1518">IF($M$18&gt;($M$3-$M$5)/-($G$3-$G$5),"",IF(AE413="","",AE413*$G$5+$M$5))</f>
        <v>-22897.510652612822</v>
      </c>
      <c r="AG413" s="61">
        <f t="shared" ref="AG413" si="1519">IF($M$18&gt;($M$3-$M$5)/-($G$3-$G$5),"",IF(AE413="","",AE413*$G$3+$M$3))</f>
        <v>76810.944157883016</v>
      </c>
    </row>
    <row r="414" spans="1:33" x14ac:dyDescent="0.55000000000000004">
      <c r="A414" s="11"/>
      <c r="B414" s="11"/>
      <c r="C414" s="11"/>
      <c r="D414" s="11"/>
      <c r="E414" s="11"/>
      <c r="F414" s="11"/>
      <c r="G414" s="11"/>
      <c r="H414" s="11"/>
      <c r="I414" s="11"/>
      <c r="J414" s="21"/>
      <c r="K414" s="21"/>
      <c r="L414" s="57"/>
      <c r="M414" s="57"/>
      <c r="N414" s="63"/>
      <c r="O414" s="57"/>
      <c r="P414" s="57"/>
      <c r="Q414" s="58"/>
      <c r="R414" s="57"/>
      <c r="S414" s="57"/>
      <c r="T414" s="11"/>
      <c r="U414" s="11"/>
      <c r="V414" s="11"/>
      <c r="W414" s="11"/>
      <c r="X414" s="11"/>
      <c r="Y414" s="11"/>
      <c r="Z414" s="11"/>
      <c r="AA414" s="11"/>
      <c r="AB414" s="11"/>
      <c r="AC414" s="60">
        <f t="shared" ref="AC414" si="1520">IFERROR(AC413,"")</f>
        <v>17.293675712043104</v>
      </c>
      <c r="AD414" s="61">
        <f t="shared" ref="AD414" si="1521">IF(AC414="","",AC414*$G$3+$M$3)</f>
        <v>38531.621439784474</v>
      </c>
      <c r="AE414" s="60">
        <f t="shared" ref="AE414" si="1522">IFERROR(AE413,"")</f>
        <v>9.6378111684233971</v>
      </c>
      <c r="AF414" s="61">
        <f t="shared" ref="AF414" si="1523">IF($M$18&gt;($M$3-$M$5)/-($G$3-$G$5),"",IF(AE414="","",$G$7*$M$18+$M$7))</f>
        <v>0</v>
      </c>
      <c r="AG414" s="61">
        <f t="shared" ref="AG414" si="1524">IF($M$18&gt;($M$3-$M$5)/-($G$3-$G$5),"",IF(AE414="","",$G$7*$M$18+$M$7))</f>
        <v>0</v>
      </c>
    </row>
    <row r="415" spans="1:33" x14ac:dyDescent="0.55000000000000004">
      <c r="A415" s="11"/>
      <c r="B415" s="11"/>
      <c r="C415" s="11"/>
      <c r="D415" s="11"/>
      <c r="E415" s="11"/>
      <c r="F415" s="11"/>
      <c r="G415" s="11"/>
      <c r="H415" s="11"/>
      <c r="I415" s="11"/>
      <c r="J415" s="21"/>
      <c r="K415" s="21"/>
      <c r="L415" s="57"/>
      <c r="M415" s="57"/>
      <c r="N415" s="63"/>
      <c r="O415" s="57"/>
      <c r="P415" s="57"/>
      <c r="Q415" s="58"/>
      <c r="R415" s="57"/>
      <c r="S415" s="57"/>
      <c r="T415" s="11"/>
      <c r="U415" s="11"/>
      <c r="V415" s="11"/>
      <c r="W415" s="11"/>
      <c r="X415" s="11"/>
      <c r="Y415" s="11"/>
      <c r="Z415" s="11"/>
      <c r="AA415" s="11"/>
      <c r="AB415" s="11"/>
      <c r="AC415" s="60">
        <f>IF($M$18&gt;($M$3-$M$5)/-($G$3-$G$5),AC414+($M$18-($M$3-$M$5)/-($G$3-$G$5))/342,IFERROR(IF(AC414+((($M$3-$M$5)/($G$3-$G$5)*-1)-$M$18)/343&gt;($M$3-$M$5)/-($G$3-$G$5),MAX($AC$31:AC414),AC414+((($M$3-$M$5)/($G$3-$G$5)*-1))/343),MAX($AC$31:AC414)))</f>
        <v>17.293675712043104</v>
      </c>
      <c r="AD415" s="61">
        <f t="shared" ref="AD415" si="1525">IF(AC415="","",AC415*$G$5+$M$5)</f>
        <v>38349.405696344824</v>
      </c>
      <c r="AE415" s="60">
        <f>IF($M$18&gt;($M$3-$M$5)/-($G$3-$G$5),"",IFERROR(IF(AE414+(($M$3-$M$5)/($G$3-$G$5)*-1)/343&gt;$AC$24,MAX($AE$31:AE414),AE414+((($M$3-$M$5)/($G$3-$G$5)*-1))/343),MAX($AE$31:AE414)))</f>
        <v>9.688270912760693</v>
      </c>
      <c r="AF415" s="61">
        <f t="shared" ref="AF415" si="1526">IF($M$18&gt;($M$3-$M$5)/-($G$3-$G$5),"",IF(AE415="","",AE415*$G$5+$M$5))</f>
        <v>-22493.832697914462</v>
      </c>
      <c r="AG415" s="61">
        <f t="shared" ref="AG415" si="1527">IF($M$18&gt;($M$3-$M$5)/-($G$3-$G$5),"",IF(AE415="","",AE415*$G$3+$M$3))</f>
        <v>76558.64543619653</v>
      </c>
    </row>
    <row r="416" spans="1:33" x14ac:dyDescent="0.55000000000000004">
      <c r="A416" s="11"/>
      <c r="B416" s="11"/>
      <c r="C416" s="11"/>
      <c r="D416" s="11"/>
      <c r="E416" s="11"/>
      <c r="F416" s="11"/>
      <c r="G416" s="11"/>
      <c r="H416" s="11"/>
      <c r="I416" s="11"/>
      <c r="J416" s="21"/>
      <c r="K416" s="21"/>
      <c r="L416" s="57"/>
      <c r="M416" s="57"/>
      <c r="N416" s="63"/>
      <c r="O416" s="57"/>
      <c r="P416" s="57"/>
      <c r="Q416" s="58"/>
      <c r="R416" s="57"/>
      <c r="S416" s="57"/>
      <c r="T416" s="11"/>
      <c r="U416" s="11"/>
      <c r="V416" s="11"/>
      <c r="W416" s="11"/>
      <c r="X416" s="11"/>
      <c r="Y416" s="11"/>
      <c r="Z416" s="11"/>
      <c r="AA416" s="11"/>
      <c r="AB416" s="11"/>
      <c r="AC416" s="60">
        <f t="shared" ref="AC416" si="1528">IFERROR(AC415,"")</f>
        <v>17.293675712043104</v>
      </c>
      <c r="AD416" s="61">
        <f t="shared" ref="AD416" si="1529">IF(AC416="","",AC416*$G$3+$M$3)</f>
        <v>38531.621439784474</v>
      </c>
      <c r="AE416" s="60">
        <f t="shared" ref="AE416" si="1530">IFERROR(AE415,"")</f>
        <v>9.688270912760693</v>
      </c>
      <c r="AF416" s="61">
        <f t="shared" ref="AF416" si="1531">IF($M$18&gt;($M$3-$M$5)/-($G$3-$G$5),"",IF(AE416="","",$G$7*$M$18+$M$7))</f>
        <v>0</v>
      </c>
      <c r="AG416" s="61">
        <f t="shared" ref="AG416" si="1532">IF($M$18&gt;($M$3-$M$5)/-($G$3-$G$5),"",IF(AE416="","",$G$7*$M$18+$M$7))</f>
        <v>0</v>
      </c>
    </row>
    <row r="417" spans="1:33" x14ac:dyDescent="0.55000000000000004">
      <c r="A417" s="11"/>
      <c r="B417" s="11"/>
      <c r="C417" s="11"/>
      <c r="D417" s="11"/>
      <c r="E417" s="11"/>
      <c r="F417" s="11"/>
      <c r="G417" s="11"/>
      <c r="H417" s="11"/>
      <c r="I417" s="11"/>
      <c r="J417" s="21"/>
      <c r="K417" s="21"/>
      <c r="L417" s="57"/>
      <c r="M417" s="57"/>
      <c r="N417" s="63"/>
      <c r="O417" s="57"/>
      <c r="P417" s="57"/>
      <c r="Q417" s="58"/>
      <c r="R417" s="57"/>
      <c r="S417" s="57"/>
      <c r="T417" s="11"/>
      <c r="U417" s="11"/>
      <c r="V417" s="11"/>
      <c r="W417" s="11"/>
      <c r="X417" s="11"/>
      <c r="Y417" s="11"/>
      <c r="Z417" s="11"/>
      <c r="AA417" s="11"/>
      <c r="AB417" s="11"/>
      <c r="AC417" s="60">
        <f>IF($M$18&gt;($M$3-$M$5)/-($G$3-$G$5),AC416+($M$18-($M$3-$M$5)/-($G$3-$G$5))/342,IFERROR(IF(AC416+((($M$3-$M$5)/($G$3-$G$5)*-1)-$M$18)/343&gt;($M$3-$M$5)/-($G$3-$G$5),MAX($AC$31:AC416),AC416+((($M$3-$M$5)/($G$3-$G$5)*-1))/343),MAX($AC$31:AC416)))</f>
        <v>17.293675712043104</v>
      </c>
      <c r="AD417" s="61">
        <f t="shared" ref="AD417" si="1533">IF(AC417="","",AC417*$G$5+$M$5)</f>
        <v>38349.405696344824</v>
      </c>
      <c r="AE417" s="60">
        <f>IF($M$18&gt;($M$3-$M$5)/-($G$3-$G$5),"",IFERROR(IF(AE416+(($M$3-$M$5)/($G$3-$G$5)*-1)/343&gt;$AC$24,MAX($AE$31:AE416),AE416+((($M$3-$M$5)/($G$3-$G$5)*-1))/343),MAX($AE$31:AE416)))</f>
        <v>9.7387306570979888</v>
      </c>
      <c r="AF417" s="61">
        <f t="shared" ref="AF417" si="1534">IF($M$18&gt;($M$3-$M$5)/-($G$3-$G$5),"",IF(AE417="","",AE417*$G$5+$M$5))</f>
        <v>-22090.154743216088</v>
      </c>
      <c r="AG417" s="61">
        <f t="shared" ref="AG417" si="1535">IF($M$18&gt;($M$3-$M$5)/-($G$3-$G$5),"",IF(AE417="","",AE417*$G$3+$M$3))</f>
        <v>76306.346714510059</v>
      </c>
    </row>
    <row r="418" spans="1:33" x14ac:dyDescent="0.55000000000000004">
      <c r="A418" s="11"/>
      <c r="B418" s="11"/>
      <c r="C418" s="11"/>
      <c r="D418" s="11"/>
      <c r="E418" s="11"/>
      <c r="F418" s="11"/>
      <c r="G418" s="11"/>
      <c r="H418" s="11"/>
      <c r="I418" s="11"/>
      <c r="J418" s="21"/>
      <c r="K418" s="21"/>
      <c r="L418" s="57"/>
      <c r="M418" s="57"/>
      <c r="N418" s="63"/>
      <c r="O418" s="57"/>
      <c r="P418" s="57"/>
      <c r="Q418" s="58"/>
      <c r="R418" s="57"/>
      <c r="S418" s="57"/>
      <c r="T418" s="11"/>
      <c r="U418" s="11"/>
      <c r="V418" s="11"/>
      <c r="W418" s="11"/>
      <c r="X418" s="11"/>
      <c r="Y418" s="11"/>
      <c r="Z418" s="11"/>
      <c r="AA418" s="11"/>
      <c r="AB418" s="11"/>
      <c r="AC418" s="60">
        <f t="shared" ref="AC418" si="1536">IFERROR(AC417,"")</f>
        <v>17.293675712043104</v>
      </c>
      <c r="AD418" s="61">
        <f t="shared" ref="AD418" si="1537">IF(AC418="","",AC418*$G$3+$M$3)</f>
        <v>38531.621439784474</v>
      </c>
      <c r="AE418" s="60">
        <f t="shared" ref="AE418" si="1538">IFERROR(AE417,"")</f>
        <v>9.7387306570979888</v>
      </c>
      <c r="AF418" s="61">
        <f t="shared" ref="AF418" si="1539">IF($M$18&gt;($M$3-$M$5)/-($G$3-$G$5),"",IF(AE418="","",$G$7*$M$18+$M$7))</f>
        <v>0</v>
      </c>
      <c r="AG418" s="61">
        <f t="shared" ref="AG418" si="1540">IF($M$18&gt;($M$3-$M$5)/-($G$3-$G$5),"",IF(AE418="","",$G$7*$M$18+$M$7))</f>
        <v>0</v>
      </c>
    </row>
    <row r="419" spans="1:33" x14ac:dyDescent="0.55000000000000004">
      <c r="A419" s="11"/>
      <c r="B419" s="11"/>
      <c r="C419" s="11"/>
      <c r="D419" s="11"/>
      <c r="E419" s="11"/>
      <c r="F419" s="11"/>
      <c r="G419" s="11"/>
      <c r="H419" s="11"/>
      <c r="I419" s="11"/>
      <c r="J419" s="21"/>
      <c r="K419" s="21"/>
      <c r="L419" s="57"/>
      <c r="M419" s="57"/>
      <c r="N419" s="63"/>
      <c r="O419" s="57"/>
      <c r="P419" s="57"/>
      <c r="Q419" s="58"/>
      <c r="R419" s="57"/>
      <c r="S419" s="57"/>
      <c r="T419" s="11"/>
      <c r="U419" s="11"/>
      <c r="V419" s="11"/>
      <c r="W419" s="11"/>
      <c r="X419" s="11"/>
      <c r="Y419" s="11"/>
      <c r="Z419" s="11"/>
      <c r="AA419" s="11"/>
      <c r="AB419" s="11"/>
      <c r="AC419" s="60">
        <f>IF($M$18&gt;($M$3-$M$5)/-($G$3-$G$5),AC418+($M$18-($M$3-$M$5)/-($G$3-$G$5))/342,IFERROR(IF(AC418+((($M$3-$M$5)/($G$3-$G$5)*-1)-$M$18)/343&gt;($M$3-$M$5)/-($G$3-$G$5),MAX($AC$31:AC418),AC418+((($M$3-$M$5)/($G$3-$G$5)*-1))/343),MAX($AC$31:AC418)))</f>
        <v>17.293675712043104</v>
      </c>
      <c r="AD419" s="61">
        <f t="shared" ref="AD419" si="1541">IF(AC419="","",AC419*$G$5+$M$5)</f>
        <v>38349.405696344824</v>
      </c>
      <c r="AE419" s="60">
        <f>IF($M$18&gt;($M$3-$M$5)/-($G$3-$G$5),"",IFERROR(IF(AE418+(($M$3-$M$5)/($G$3-$G$5)*-1)/343&gt;$AC$24,MAX($AE$31:AE418),AE418+((($M$3-$M$5)/($G$3-$G$5)*-1))/343),MAX($AE$31:AE418)))</f>
        <v>9.7891904014352846</v>
      </c>
      <c r="AF419" s="61">
        <f t="shared" ref="AF419" si="1542">IF($M$18&gt;($M$3-$M$5)/-($G$3-$G$5),"",IF(AE419="","",AE419*$G$5+$M$5))</f>
        <v>-21686.476788517728</v>
      </c>
      <c r="AG419" s="61">
        <f t="shared" ref="AG419" si="1543">IF($M$18&gt;($M$3-$M$5)/-($G$3-$G$5),"",IF(AE419="","",AE419*$G$3+$M$3))</f>
        <v>76054.047992823587</v>
      </c>
    </row>
    <row r="420" spans="1:33" x14ac:dyDescent="0.55000000000000004">
      <c r="A420" s="11"/>
      <c r="B420" s="11"/>
      <c r="C420" s="11"/>
      <c r="D420" s="11"/>
      <c r="E420" s="11"/>
      <c r="F420" s="11"/>
      <c r="G420" s="11"/>
      <c r="H420" s="11"/>
      <c r="I420" s="11"/>
      <c r="J420" s="21"/>
      <c r="K420" s="21"/>
      <c r="L420" s="57"/>
      <c r="M420" s="57"/>
      <c r="N420" s="63"/>
      <c r="O420" s="57"/>
      <c r="P420" s="57"/>
      <c r="Q420" s="58"/>
      <c r="R420" s="57"/>
      <c r="S420" s="57"/>
      <c r="T420" s="11"/>
      <c r="U420" s="11"/>
      <c r="V420" s="11"/>
      <c r="W420" s="11"/>
      <c r="X420" s="11"/>
      <c r="Y420" s="11"/>
      <c r="Z420" s="11"/>
      <c r="AA420" s="11"/>
      <c r="AB420" s="11"/>
      <c r="AC420" s="60">
        <f t="shared" ref="AC420" si="1544">IFERROR(AC419,"")</f>
        <v>17.293675712043104</v>
      </c>
      <c r="AD420" s="61">
        <f t="shared" ref="AD420" si="1545">IF(AC420="","",AC420*$G$3+$M$3)</f>
        <v>38531.621439784474</v>
      </c>
      <c r="AE420" s="60">
        <f t="shared" ref="AE420" si="1546">IFERROR(AE419,"")</f>
        <v>9.7891904014352846</v>
      </c>
      <c r="AF420" s="61">
        <f t="shared" ref="AF420" si="1547">IF($M$18&gt;($M$3-$M$5)/-($G$3-$G$5),"",IF(AE420="","",$G$7*$M$18+$M$7))</f>
        <v>0</v>
      </c>
      <c r="AG420" s="61">
        <f t="shared" ref="AG420" si="1548">IF($M$18&gt;($M$3-$M$5)/-($G$3-$G$5),"",IF(AE420="","",$G$7*$M$18+$M$7))</f>
        <v>0</v>
      </c>
    </row>
    <row r="421" spans="1:33" x14ac:dyDescent="0.55000000000000004">
      <c r="A421" s="11"/>
      <c r="B421" s="11"/>
      <c r="C421" s="11"/>
      <c r="D421" s="11"/>
      <c r="E421" s="11"/>
      <c r="F421" s="11"/>
      <c r="G421" s="11"/>
      <c r="H421" s="11"/>
      <c r="I421" s="11"/>
      <c r="J421" s="21"/>
      <c r="K421" s="21"/>
      <c r="L421" s="57"/>
      <c r="M421" s="57"/>
      <c r="N421" s="63"/>
      <c r="O421" s="57"/>
      <c r="P421" s="57"/>
      <c r="Q421" s="58"/>
      <c r="R421" s="57"/>
      <c r="S421" s="57"/>
      <c r="T421" s="11"/>
      <c r="U421" s="11"/>
      <c r="V421" s="11"/>
      <c r="W421" s="11"/>
      <c r="X421" s="11"/>
      <c r="Y421" s="11"/>
      <c r="Z421" s="11"/>
      <c r="AA421" s="11"/>
      <c r="AB421" s="11"/>
      <c r="AC421" s="60">
        <f>IF($M$18&gt;($M$3-$M$5)/-($G$3-$G$5),AC420+($M$18-($M$3-$M$5)/-($G$3-$G$5))/342,IFERROR(IF(AC420+((($M$3-$M$5)/($G$3-$G$5)*-1)-$M$18)/343&gt;($M$3-$M$5)/-($G$3-$G$5),MAX($AC$31:AC420),AC420+((($M$3-$M$5)/($G$3-$G$5)*-1))/343),MAX($AC$31:AC420)))</f>
        <v>17.293675712043104</v>
      </c>
      <c r="AD421" s="61">
        <f t="shared" ref="AD421" si="1549">IF(AC421="","",AC421*$G$5+$M$5)</f>
        <v>38349.405696344824</v>
      </c>
      <c r="AE421" s="60">
        <f>IF($M$18&gt;($M$3-$M$5)/-($G$3-$G$5),"",IFERROR(IF(AE420+(($M$3-$M$5)/($G$3-$G$5)*-1)/343&gt;$AC$24,MAX($AE$31:AE420),AE420+((($M$3-$M$5)/($G$3-$G$5)*-1))/343),MAX($AE$31:AE420)))</f>
        <v>9.8396501457725805</v>
      </c>
      <c r="AF421" s="61">
        <f t="shared" ref="AF421" si="1550">IF($M$18&gt;($M$3-$M$5)/-($G$3-$G$5),"",IF(AE421="","",AE421*$G$5+$M$5))</f>
        <v>-21282.798833819354</v>
      </c>
      <c r="AG421" s="61">
        <f t="shared" ref="AG421" si="1551">IF($M$18&gt;($M$3-$M$5)/-($G$3-$G$5),"",IF(AE421="","",AE421*$G$3+$M$3))</f>
        <v>75801.749271137087</v>
      </c>
    </row>
    <row r="422" spans="1:33" x14ac:dyDescent="0.55000000000000004">
      <c r="A422" s="11"/>
      <c r="B422" s="11"/>
      <c r="C422" s="11"/>
      <c r="D422" s="11"/>
      <c r="E422" s="11"/>
      <c r="F422" s="11"/>
      <c r="G422" s="11"/>
      <c r="H422" s="11"/>
      <c r="I422" s="11"/>
      <c r="J422" s="21"/>
      <c r="K422" s="21"/>
      <c r="L422" s="57"/>
      <c r="M422" s="57"/>
      <c r="N422" s="63"/>
      <c r="O422" s="57"/>
      <c r="P422" s="57"/>
      <c r="Q422" s="58"/>
      <c r="R422" s="57"/>
      <c r="S422" s="57"/>
      <c r="T422" s="11"/>
      <c r="U422" s="11"/>
      <c r="V422" s="11"/>
      <c r="W422" s="11"/>
      <c r="X422" s="11"/>
      <c r="Y422" s="11"/>
      <c r="Z422" s="11"/>
      <c r="AA422" s="11"/>
      <c r="AB422" s="11"/>
      <c r="AC422" s="60">
        <f t="shared" ref="AC422" si="1552">IFERROR(AC421,"")</f>
        <v>17.293675712043104</v>
      </c>
      <c r="AD422" s="61">
        <f t="shared" ref="AD422" si="1553">IF(AC422="","",AC422*$G$3+$M$3)</f>
        <v>38531.621439784474</v>
      </c>
      <c r="AE422" s="60">
        <f t="shared" ref="AE422" si="1554">IFERROR(AE421,"")</f>
        <v>9.8396501457725805</v>
      </c>
      <c r="AF422" s="61">
        <f t="shared" ref="AF422" si="1555">IF($M$18&gt;($M$3-$M$5)/-($G$3-$G$5),"",IF(AE422="","",$G$7*$M$18+$M$7))</f>
        <v>0</v>
      </c>
      <c r="AG422" s="61">
        <f t="shared" ref="AG422" si="1556">IF($M$18&gt;($M$3-$M$5)/-($G$3-$G$5),"",IF(AE422="","",$G$7*$M$18+$M$7))</f>
        <v>0</v>
      </c>
    </row>
    <row r="423" spans="1:33" x14ac:dyDescent="0.55000000000000004">
      <c r="A423" s="11"/>
      <c r="B423" s="11"/>
      <c r="C423" s="11"/>
      <c r="D423" s="11"/>
      <c r="E423" s="11"/>
      <c r="F423" s="11"/>
      <c r="G423" s="11"/>
      <c r="H423" s="11"/>
      <c r="I423" s="11"/>
      <c r="J423" s="21"/>
      <c r="K423" s="21"/>
      <c r="L423" s="57"/>
      <c r="M423" s="57"/>
      <c r="N423" s="63"/>
      <c r="O423" s="57"/>
      <c r="P423" s="57"/>
      <c r="Q423" s="58"/>
      <c r="R423" s="57"/>
      <c r="S423" s="57"/>
      <c r="T423" s="11"/>
      <c r="U423" s="11"/>
      <c r="V423" s="11"/>
      <c r="W423" s="11"/>
      <c r="X423" s="11"/>
      <c r="Y423" s="11"/>
      <c r="Z423" s="11"/>
      <c r="AA423" s="11"/>
      <c r="AB423" s="11"/>
      <c r="AC423" s="60">
        <f>IF($M$18&gt;($M$3-$M$5)/-($G$3-$G$5),AC422+($M$18-($M$3-$M$5)/-($G$3-$G$5))/342,IFERROR(IF(AC422+((($M$3-$M$5)/($G$3-$G$5)*-1)-$M$18)/343&gt;($M$3-$M$5)/-($G$3-$G$5),MAX($AC$31:AC422),AC422+((($M$3-$M$5)/($G$3-$G$5)*-1))/343),MAX($AC$31:AC422)))</f>
        <v>17.293675712043104</v>
      </c>
      <c r="AD423" s="61">
        <f t="shared" ref="AD423" si="1557">IF(AC423="","",AC423*$G$5+$M$5)</f>
        <v>38349.405696344824</v>
      </c>
      <c r="AE423" s="60">
        <f>IF($M$18&gt;($M$3-$M$5)/-($G$3-$G$5),"",IFERROR(IF(AE422+(($M$3-$M$5)/($G$3-$G$5)*-1)/343&gt;$AC$24,MAX($AE$31:AE422),AE422+((($M$3-$M$5)/($G$3-$G$5)*-1))/343),MAX($AE$31:AE422)))</f>
        <v>9.8901098901098763</v>
      </c>
      <c r="AF423" s="61">
        <f t="shared" ref="AF423" si="1558">IF($M$18&gt;($M$3-$M$5)/-($G$3-$G$5),"",IF(AE423="","",AE423*$G$5+$M$5))</f>
        <v>-20879.120879120994</v>
      </c>
      <c r="AG423" s="61">
        <f t="shared" ref="AG423" si="1559">IF($M$18&gt;($M$3-$M$5)/-($G$3-$G$5),"",IF(AE423="","",AE423*$G$3+$M$3))</f>
        <v>75549.450549450616</v>
      </c>
    </row>
    <row r="424" spans="1:33" x14ac:dyDescent="0.55000000000000004">
      <c r="A424" s="11"/>
      <c r="B424" s="11"/>
      <c r="C424" s="11"/>
      <c r="D424" s="11"/>
      <c r="E424" s="11"/>
      <c r="F424" s="11"/>
      <c r="G424" s="11"/>
      <c r="H424" s="11"/>
      <c r="I424" s="11"/>
      <c r="J424" s="21"/>
      <c r="K424" s="21"/>
      <c r="L424" s="57"/>
      <c r="M424" s="57"/>
      <c r="N424" s="63"/>
      <c r="O424" s="57"/>
      <c r="P424" s="57"/>
      <c r="Q424" s="58"/>
      <c r="R424" s="57"/>
      <c r="S424" s="57"/>
      <c r="T424" s="11"/>
      <c r="U424" s="11"/>
      <c r="V424" s="11"/>
      <c r="W424" s="11"/>
      <c r="X424" s="11"/>
      <c r="Y424" s="11"/>
      <c r="Z424" s="11"/>
      <c r="AA424" s="11"/>
      <c r="AB424" s="11"/>
      <c r="AC424" s="60">
        <f t="shared" ref="AC424" si="1560">IFERROR(AC423,"")</f>
        <v>17.293675712043104</v>
      </c>
      <c r="AD424" s="61">
        <f t="shared" ref="AD424" si="1561">IF(AC424="","",AC424*$G$3+$M$3)</f>
        <v>38531.621439784474</v>
      </c>
      <c r="AE424" s="60">
        <f t="shared" ref="AE424" si="1562">IFERROR(AE423,"")</f>
        <v>9.8901098901098763</v>
      </c>
      <c r="AF424" s="61">
        <f t="shared" ref="AF424" si="1563">IF($M$18&gt;($M$3-$M$5)/-($G$3-$G$5),"",IF(AE424="","",$G$7*$M$18+$M$7))</f>
        <v>0</v>
      </c>
      <c r="AG424" s="61">
        <f t="shared" ref="AG424" si="1564">IF($M$18&gt;($M$3-$M$5)/-($G$3-$G$5),"",IF(AE424="","",$G$7*$M$18+$M$7))</f>
        <v>0</v>
      </c>
    </row>
    <row r="425" spans="1:33" x14ac:dyDescent="0.55000000000000004">
      <c r="A425" s="11"/>
      <c r="B425" s="11"/>
      <c r="C425" s="11"/>
      <c r="D425" s="11"/>
      <c r="E425" s="11"/>
      <c r="F425" s="11"/>
      <c r="G425" s="11"/>
      <c r="H425" s="11"/>
      <c r="I425" s="11"/>
      <c r="J425" s="21"/>
      <c r="K425" s="21"/>
      <c r="L425" s="57"/>
      <c r="M425" s="57"/>
      <c r="N425" s="63"/>
      <c r="O425" s="57"/>
      <c r="P425" s="57"/>
      <c r="Q425" s="58"/>
      <c r="R425" s="57"/>
      <c r="S425" s="57"/>
      <c r="T425" s="11"/>
      <c r="U425" s="11"/>
      <c r="V425" s="11"/>
      <c r="W425" s="11"/>
      <c r="X425" s="11"/>
      <c r="Y425" s="11"/>
      <c r="Z425" s="11"/>
      <c r="AA425" s="11"/>
      <c r="AB425" s="11"/>
      <c r="AC425" s="60">
        <f>IF($M$18&gt;($M$3-$M$5)/-($G$3-$G$5),AC424+($M$18-($M$3-$M$5)/-($G$3-$G$5))/342,IFERROR(IF(AC424+((($M$3-$M$5)/($G$3-$G$5)*-1)-$M$18)/343&gt;($M$3-$M$5)/-($G$3-$G$5),MAX($AC$31:AC424),AC424+((($M$3-$M$5)/($G$3-$G$5)*-1))/343),MAX($AC$31:AC424)))</f>
        <v>17.293675712043104</v>
      </c>
      <c r="AD425" s="61">
        <f t="shared" ref="AD425" si="1565">IF(AC425="","",AC425*$G$5+$M$5)</f>
        <v>38349.405696344824</v>
      </c>
      <c r="AE425" s="60">
        <f>IF($M$18&gt;($M$3-$M$5)/-($G$3-$G$5),"",IFERROR(IF(AE424+(($M$3-$M$5)/($G$3-$G$5)*-1)/343&gt;$AC$24,MAX($AE$31:AE424),AE424+((($M$3-$M$5)/($G$3-$G$5)*-1))/343),MAX($AE$31:AE424)))</f>
        <v>9.9405696344471721</v>
      </c>
      <c r="AF425" s="61">
        <f t="shared" ref="AF425" si="1566">IF($M$18&gt;($M$3-$M$5)/-($G$3-$G$5),"",IF(AE425="","",AE425*$G$5+$M$5))</f>
        <v>-20475.442924422619</v>
      </c>
      <c r="AG425" s="61">
        <f t="shared" ref="AG425" si="1567">IF($M$18&gt;($M$3-$M$5)/-($G$3-$G$5),"",IF(AE425="","",AE425*$G$3+$M$3))</f>
        <v>75297.151827764144</v>
      </c>
    </row>
    <row r="426" spans="1:33" x14ac:dyDescent="0.55000000000000004">
      <c r="A426" s="11"/>
      <c r="B426" s="11"/>
      <c r="C426" s="11"/>
      <c r="D426" s="11"/>
      <c r="E426" s="11"/>
      <c r="F426" s="11"/>
      <c r="G426" s="11"/>
      <c r="H426" s="11"/>
      <c r="I426" s="11"/>
      <c r="J426" s="21"/>
      <c r="K426" s="21"/>
      <c r="L426" s="57"/>
      <c r="M426" s="57"/>
      <c r="N426" s="63"/>
      <c r="O426" s="57"/>
      <c r="P426" s="57"/>
      <c r="Q426" s="58"/>
      <c r="R426" s="57"/>
      <c r="S426" s="57"/>
      <c r="T426" s="11"/>
      <c r="U426" s="11"/>
      <c r="V426" s="11"/>
      <c r="W426" s="11"/>
      <c r="X426" s="11"/>
      <c r="Y426" s="11"/>
      <c r="Z426" s="11"/>
      <c r="AA426" s="11"/>
      <c r="AB426" s="11"/>
      <c r="AC426" s="60">
        <f t="shared" ref="AC426" si="1568">IFERROR(AC425,"")</f>
        <v>17.293675712043104</v>
      </c>
      <c r="AD426" s="61">
        <f t="shared" ref="AD426" si="1569">IF(AC426="","",AC426*$G$3+$M$3)</f>
        <v>38531.621439784474</v>
      </c>
      <c r="AE426" s="60">
        <f t="shared" ref="AE426" si="1570">IFERROR(AE425,"")</f>
        <v>9.9405696344471721</v>
      </c>
      <c r="AF426" s="61">
        <f t="shared" ref="AF426" si="1571">IF($M$18&gt;($M$3-$M$5)/-($G$3-$G$5),"",IF(AE426="","",$G$7*$M$18+$M$7))</f>
        <v>0</v>
      </c>
      <c r="AG426" s="61">
        <f t="shared" ref="AG426" si="1572">IF($M$18&gt;($M$3-$M$5)/-($G$3-$G$5),"",IF(AE426="","",$G$7*$M$18+$M$7))</f>
        <v>0</v>
      </c>
    </row>
    <row r="427" spans="1:33" x14ac:dyDescent="0.55000000000000004">
      <c r="A427" s="11"/>
      <c r="B427" s="11"/>
      <c r="C427" s="11"/>
      <c r="D427" s="11"/>
      <c r="E427" s="11"/>
      <c r="F427" s="11"/>
      <c r="G427" s="11"/>
      <c r="H427" s="11"/>
      <c r="I427" s="11"/>
      <c r="J427" s="21"/>
      <c r="K427" s="21"/>
      <c r="L427" s="57"/>
      <c r="M427" s="57"/>
      <c r="N427" s="63"/>
      <c r="O427" s="57"/>
      <c r="P427" s="57"/>
      <c r="Q427" s="58"/>
      <c r="R427" s="57"/>
      <c r="S427" s="57"/>
      <c r="T427" s="11"/>
      <c r="U427" s="11"/>
      <c r="V427" s="11"/>
      <c r="W427" s="11"/>
      <c r="X427" s="11"/>
      <c r="Y427" s="11"/>
      <c r="Z427" s="11"/>
      <c r="AA427" s="11"/>
      <c r="AB427" s="11"/>
      <c r="AC427" s="60">
        <f>IF($M$18&gt;($M$3-$M$5)/-($G$3-$G$5),AC426+($M$18-($M$3-$M$5)/-($G$3-$G$5))/342,IFERROR(IF(AC426+((($M$3-$M$5)/($G$3-$G$5)*-1)-$M$18)/343&gt;($M$3-$M$5)/-($G$3-$G$5),MAX($AC$31:AC426),AC426+((($M$3-$M$5)/($G$3-$G$5)*-1))/343),MAX($AC$31:AC426)))</f>
        <v>17.293675712043104</v>
      </c>
      <c r="AD427" s="61">
        <f t="shared" ref="AD427" si="1573">IF(AC427="","",AC427*$G$5+$M$5)</f>
        <v>38349.405696344824</v>
      </c>
      <c r="AE427" s="60">
        <f>IF($M$18&gt;($M$3-$M$5)/-($G$3-$G$5),"",IFERROR(IF(AE426+(($M$3-$M$5)/($G$3-$G$5)*-1)/343&gt;$AC$24,MAX($AE$31:AE426),AE426+((($M$3-$M$5)/($G$3-$G$5)*-1))/343),MAX($AE$31:AE426)))</f>
        <v>9.991029378784468</v>
      </c>
      <c r="AF427" s="61">
        <f t="shared" ref="AF427" si="1574">IF($M$18&gt;($M$3-$M$5)/-($G$3-$G$5),"",IF(AE427="","",AE427*$G$5+$M$5))</f>
        <v>-20071.76496972426</v>
      </c>
      <c r="AG427" s="61">
        <f t="shared" ref="AG427" si="1575">IF($M$18&gt;($M$3-$M$5)/-($G$3-$G$5),"",IF(AE427="","",AE427*$G$3+$M$3))</f>
        <v>75044.853106077659</v>
      </c>
    </row>
    <row r="428" spans="1:33" x14ac:dyDescent="0.55000000000000004">
      <c r="A428" s="11"/>
      <c r="B428" s="11"/>
      <c r="C428" s="11"/>
      <c r="D428" s="11"/>
      <c r="E428" s="11"/>
      <c r="F428" s="11"/>
      <c r="G428" s="11"/>
      <c r="H428" s="11"/>
      <c r="I428" s="11"/>
      <c r="J428" s="21"/>
      <c r="K428" s="21"/>
      <c r="L428" s="57"/>
      <c r="M428" s="57"/>
      <c r="N428" s="63"/>
      <c r="O428" s="57"/>
      <c r="P428" s="57"/>
      <c r="Q428" s="58"/>
      <c r="R428" s="57"/>
      <c r="S428" s="57"/>
      <c r="T428" s="11"/>
      <c r="U428" s="11"/>
      <c r="V428" s="11"/>
      <c r="W428" s="11"/>
      <c r="X428" s="11"/>
      <c r="Y428" s="11"/>
      <c r="Z428" s="11"/>
      <c r="AA428" s="11"/>
      <c r="AB428" s="11"/>
      <c r="AC428" s="60">
        <f t="shared" ref="AC428" si="1576">IFERROR(AC427,"")</f>
        <v>17.293675712043104</v>
      </c>
      <c r="AD428" s="61">
        <f t="shared" ref="AD428" si="1577">IF(AC428="","",AC428*$G$3+$M$3)</f>
        <v>38531.621439784474</v>
      </c>
      <c r="AE428" s="60">
        <f t="shared" ref="AE428" si="1578">IFERROR(AE427,"")</f>
        <v>9.991029378784468</v>
      </c>
      <c r="AF428" s="61">
        <f t="shared" ref="AF428" si="1579">IF($M$18&gt;($M$3-$M$5)/-($G$3-$G$5),"",IF(AE428="","",$G$7*$M$18+$M$7))</f>
        <v>0</v>
      </c>
      <c r="AG428" s="61">
        <f t="shared" ref="AG428" si="1580">IF($M$18&gt;($M$3-$M$5)/-($G$3-$G$5),"",IF(AE428="","",$G$7*$M$18+$M$7))</f>
        <v>0</v>
      </c>
    </row>
    <row r="429" spans="1:33" x14ac:dyDescent="0.55000000000000004">
      <c r="A429" s="11"/>
      <c r="B429" s="11"/>
      <c r="C429" s="11"/>
      <c r="D429" s="11"/>
      <c r="E429" s="11"/>
      <c r="F429" s="11"/>
      <c r="G429" s="11"/>
      <c r="H429" s="11"/>
      <c r="I429" s="11"/>
      <c r="J429" s="21"/>
      <c r="K429" s="21"/>
      <c r="L429" s="57"/>
      <c r="M429" s="57"/>
      <c r="N429" s="63"/>
      <c r="O429" s="57"/>
      <c r="P429" s="57"/>
      <c r="Q429" s="58"/>
      <c r="R429" s="57"/>
      <c r="S429" s="57"/>
      <c r="T429" s="11"/>
      <c r="U429" s="11"/>
      <c r="V429" s="11"/>
      <c r="W429" s="11"/>
      <c r="X429" s="11"/>
      <c r="Y429" s="11"/>
      <c r="Z429" s="11"/>
      <c r="AA429" s="11"/>
      <c r="AB429" s="11"/>
      <c r="AC429" s="60">
        <f>IF($M$18&gt;($M$3-$M$5)/-($G$3-$G$5),AC428+($M$18-($M$3-$M$5)/-($G$3-$G$5))/342,IFERROR(IF(AC428+((($M$3-$M$5)/($G$3-$G$5)*-1)-$M$18)/343&gt;($M$3-$M$5)/-($G$3-$G$5),MAX($AC$31:AC428),AC428+((($M$3-$M$5)/($G$3-$G$5)*-1))/343),MAX($AC$31:AC428)))</f>
        <v>17.293675712043104</v>
      </c>
      <c r="AD429" s="61">
        <f t="shared" ref="AD429" si="1581">IF(AC429="","",AC429*$G$5+$M$5)</f>
        <v>38349.405696344824</v>
      </c>
      <c r="AE429" s="60">
        <f>IF($M$18&gt;($M$3-$M$5)/-($G$3-$G$5),"",IFERROR(IF(AE428+(($M$3-$M$5)/($G$3-$G$5)*-1)/343&gt;$AC$24,MAX($AE$31:AE428),AE428+((($M$3-$M$5)/($G$3-$G$5)*-1))/343),MAX($AE$31:AE428)))</f>
        <v>10.041489123121764</v>
      </c>
      <c r="AF429" s="61">
        <f t="shared" ref="AF429" si="1582">IF($M$18&gt;($M$3-$M$5)/-($G$3-$G$5),"",IF(AE429="","",AE429*$G$5+$M$5))</f>
        <v>-19668.087015025885</v>
      </c>
      <c r="AG429" s="61">
        <f t="shared" ref="AG429" si="1583">IF($M$18&gt;($M$3-$M$5)/-($G$3-$G$5),"",IF(AE429="","",AE429*$G$3+$M$3))</f>
        <v>74792.554384391173</v>
      </c>
    </row>
    <row r="430" spans="1:33" x14ac:dyDescent="0.55000000000000004">
      <c r="A430" s="11"/>
      <c r="B430" s="11"/>
      <c r="C430" s="11"/>
      <c r="D430" s="11"/>
      <c r="E430" s="11"/>
      <c r="F430" s="11"/>
      <c r="G430" s="11"/>
      <c r="H430" s="11"/>
      <c r="I430" s="11"/>
      <c r="J430" s="21"/>
      <c r="K430" s="21"/>
      <c r="L430" s="57"/>
      <c r="M430" s="57"/>
      <c r="N430" s="63"/>
      <c r="O430" s="57"/>
      <c r="P430" s="57"/>
      <c r="Q430" s="58"/>
      <c r="R430" s="57"/>
      <c r="S430" s="57"/>
      <c r="T430" s="11"/>
      <c r="U430" s="11"/>
      <c r="V430" s="11"/>
      <c r="W430" s="11"/>
      <c r="X430" s="11"/>
      <c r="Y430" s="11"/>
      <c r="Z430" s="11"/>
      <c r="AA430" s="11"/>
      <c r="AB430" s="11"/>
      <c r="AC430" s="60">
        <f t="shared" ref="AC430" si="1584">IFERROR(AC429,"")</f>
        <v>17.293675712043104</v>
      </c>
      <c r="AD430" s="61">
        <f t="shared" ref="AD430" si="1585">IF(AC430="","",AC430*$G$3+$M$3)</f>
        <v>38531.621439784474</v>
      </c>
      <c r="AE430" s="60">
        <f t="shared" ref="AE430" si="1586">IFERROR(AE429,"")</f>
        <v>10.041489123121764</v>
      </c>
      <c r="AF430" s="61">
        <f t="shared" ref="AF430" si="1587">IF($M$18&gt;($M$3-$M$5)/-($G$3-$G$5),"",IF(AE430="","",$G$7*$M$18+$M$7))</f>
        <v>0</v>
      </c>
      <c r="AG430" s="61">
        <f t="shared" ref="AG430" si="1588">IF($M$18&gt;($M$3-$M$5)/-($G$3-$G$5),"",IF(AE430="","",$G$7*$M$18+$M$7))</f>
        <v>0</v>
      </c>
    </row>
    <row r="431" spans="1:33" x14ac:dyDescent="0.55000000000000004">
      <c r="A431" s="11"/>
      <c r="B431" s="11"/>
      <c r="C431" s="11"/>
      <c r="D431" s="11"/>
      <c r="E431" s="11"/>
      <c r="F431" s="11"/>
      <c r="G431" s="11"/>
      <c r="H431" s="11"/>
      <c r="I431" s="11"/>
      <c r="J431" s="21"/>
      <c r="K431" s="21"/>
      <c r="L431" s="57"/>
      <c r="M431" s="57"/>
      <c r="N431" s="63"/>
      <c r="O431" s="57"/>
      <c r="P431" s="57"/>
      <c r="Q431" s="58"/>
      <c r="R431" s="57"/>
      <c r="S431" s="57"/>
      <c r="T431" s="11"/>
      <c r="U431" s="11"/>
      <c r="V431" s="11"/>
      <c r="W431" s="11"/>
      <c r="X431" s="11"/>
      <c r="Y431" s="11"/>
      <c r="Z431" s="11"/>
      <c r="AA431" s="11"/>
      <c r="AB431" s="11"/>
      <c r="AC431" s="60">
        <f>IF($M$18&gt;($M$3-$M$5)/-($G$3-$G$5),AC430+($M$18-($M$3-$M$5)/-($G$3-$G$5))/342,IFERROR(IF(AC430+((($M$3-$M$5)/($G$3-$G$5)*-1)-$M$18)/343&gt;($M$3-$M$5)/-($G$3-$G$5),MAX($AC$31:AC430),AC430+((($M$3-$M$5)/($G$3-$G$5)*-1))/343),MAX($AC$31:AC430)))</f>
        <v>17.293675712043104</v>
      </c>
      <c r="AD431" s="61">
        <f t="shared" ref="AD431" si="1589">IF(AC431="","",AC431*$G$5+$M$5)</f>
        <v>38349.405696344824</v>
      </c>
      <c r="AE431" s="60">
        <f>IF($M$18&gt;($M$3-$M$5)/-($G$3-$G$5),"",IFERROR(IF(AE430+(($M$3-$M$5)/($G$3-$G$5)*-1)/343&gt;$AC$24,MAX($AE$31:AE430),AE430+((($M$3-$M$5)/($G$3-$G$5)*-1))/343),MAX($AE$31:AE430)))</f>
        <v>10.09194886745906</v>
      </c>
      <c r="AF431" s="61">
        <f t="shared" ref="AF431" si="1590">IF($M$18&gt;($M$3-$M$5)/-($G$3-$G$5),"",IF(AE431="","",AE431*$G$5+$M$5))</f>
        <v>-19264.409060327525</v>
      </c>
      <c r="AG431" s="61">
        <f t="shared" ref="AG431" si="1591">IF($M$18&gt;($M$3-$M$5)/-($G$3-$G$5),"",IF(AE431="","",AE431*$G$3+$M$3))</f>
        <v>74540.255662704702</v>
      </c>
    </row>
    <row r="432" spans="1:33" x14ac:dyDescent="0.55000000000000004">
      <c r="A432" s="11"/>
      <c r="B432" s="11"/>
      <c r="C432" s="11"/>
      <c r="D432" s="11"/>
      <c r="E432" s="11"/>
      <c r="F432" s="11"/>
      <c r="G432" s="11"/>
      <c r="H432" s="11"/>
      <c r="I432" s="11"/>
      <c r="J432" s="21"/>
      <c r="K432" s="21"/>
      <c r="L432" s="57"/>
      <c r="M432" s="57"/>
      <c r="N432" s="63"/>
      <c r="O432" s="57"/>
      <c r="P432" s="57"/>
      <c r="Q432" s="58"/>
      <c r="R432" s="57"/>
      <c r="S432" s="57"/>
      <c r="T432" s="11"/>
      <c r="U432" s="11"/>
      <c r="V432" s="11"/>
      <c r="W432" s="11"/>
      <c r="X432" s="11"/>
      <c r="Y432" s="11"/>
      <c r="Z432" s="11"/>
      <c r="AA432" s="11"/>
      <c r="AB432" s="11"/>
      <c r="AC432" s="60">
        <f t="shared" ref="AC432" si="1592">IFERROR(AC431,"")</f>
        <v>17.293675712043104</v>
      </c>
      <c r="AD432" s="61">
        <f t="shared" ref="AD432" si="1593">IF(AC432="","",AC432*$G$3+$M$3)</f>
        <v>38531.621439784474</v>
      </c>
      <c r="AE432" s="60">
        <f t="shared" ref="AE432" si="1594">IFERROR(AE431,"")</f>
        <v>10.09194886745906</v>
      </c>
      <c r="AF432" s="61">
        <f t="shared" ref="AF432" si="1595">IF($M$18&gt;($M$3-$M$5)/-($G$3-$G$5),"",IF(AE432="","",$G$7*$M$18+$M$7))</f>
        <v>0</v>
      </c>
      <c r="AG432" s="61">
        <f t="shared" ref="AG432" si="1596">IF($M$18&gt;($M$3-$M$5)/-($G$3-$G$5),"",IF(AE432="","",$G$7*$M$18+$M$7))</f>
        <v>0</v>
      </c>
    </row>
    <row r="433" spans="1:33" x14ac:dyDescent="0.55000000000000004">
      <c r="A433" s="11"/>
      <c r="B433" s="11"/>
      <c r="C433" s="11"/>
      <c r="D433" s="11"/>
      <c r="E433" s="11"/>
      <c r="F433" s="11"/>
      <c r="G433" s="11"/>
      <c r="H433" s="11"/>
      <c r="I433" s="11"/>
      <c r="J433" s="21"/>
      <c r="K433" s="21"/>
      <c r="L433" s="57"/>
      <c r="M433" s="57"/>
      <c r="N433" s="63"/>
      <c r="O433" s="57"/>
      <c r="P433" s="57"/>
      <c r="Q433" s="58"/>
      <c r="R433" s="57"/>
      <c r="S433" s="57"/>
      <c r="T433" s="11"/>
      <c r="U433" s="11"/>
      <c r="V433" s="11"/>
      <c r="W433" s="11"/>
      <c r="X433" s="11"/>
      <c r="Y433" s="11"/>
      <c r="Z433" s="11"/>
      <c r="AA433" s="11"/>
      <c r="AB433" s="11"/>
      <c r="AC433" s="60">
        <f>IF($M$18&gt;($M$3-$M$5)/-($G$3-$G$5),AC432+($M$18-($M$3-$M$5)/-($G$3-$G$5))/342,IFERROR(IF(AC432+((($M$3-$M$5)/($G$3-$G$5)*-1)-$M$18)/343&gt;($M$3-$M$5)/-($G$3-$G$5),MAX($AC$31:AC432),AC432+((($M$3-$M$5)/($G$3-$G$5)*-1))/343),MAX($AC$31:AC432)))</f>
        <v>17.293675712043104</v>
      </c>
      <c r="AD433" s="61">
        <f t="shared" ref="AD433" si="1597">IF(AC433="","",AC433*$G$5+$M$5)</f>
        <v>38349.405696344824</v>
      </c>
      <c r="AE433" s="60">
        <f>IF($M$18&gt;($M$3-$M$5)/-($G$3-$G$5),"",IFERROR(IF(AE432+(($M$3-$M$5)/($G$3-$G$5)*-1)/343&gt;$AC$24,MAX($AE$31:AE432),AE432+((($M$3-$M$5)/($G$3-$G$5)*-1))/343),MAX($AE$31:AE432)))</f>
        <v>10.142408611796355</v>
      </c>
      <c r="AF433" s="61">
        <f t="shared" ref="AF433" si="1598">IF($M$18&gt;($M$3-$M$5)/-($G$3-$G$5),"",IF(AE433="","",AE433*$G$5+$M$5))</f>
        <v>-18860.731105629151</v>
      </c>
      <c r="AG433" s="61">
        <f t="shared" ref="AG433" si="1599">IF($M$18&gt;($M$3-$M$5)/-($G$3-$G$5),"",IF(AE433="","",AE433*$G$3+$M$3))</f>
        <v>74287.95694101823</v>
      </c>
    </row>
    <row r="434" spans="1:33" x14ac:dyDescent="0.55000000000000004">
      <c r="A434" s="11"/>
      <c r="B434" s="11"/>
      <c r="C434" s="11"/>
      <c r="D434" s="11"/>
      <c r="E434" s="11"/>
      <c r="F434" s="11"/>
      <c r="G434" s="11"/>
      <c r="H434" s="11"/>
      <c r="I434" s="11"/>
      <c r="J434" s="21"/>
      <c r="K434" s="21"/>
      <c r="L434" s="57"/>
      <c r="M434" s="57"/>
      <c r="N434" s="63"/>
      <c r="O434" s="57"/>
      <c r="P434" s="57"/>
      <c r="Q434" s="58"/>
      <c r="R434" s="57"/>
      <c r="S434" s="57"/>
      <c r="T434" s="11"/>
      <c r="U434" s="11"/>
      <c r="V434" s="11"/>
      <c r="W434" s="11"/>
      <c r="X434" s="11"/>
      <c r="Y434" s="11"/>
      <c r="Z434" s="11"/>
      <c r="AA434" s="11"/>
      <c r="AB434" s="11"/>
      <c r="AC434" s="60">
        <f t="shared" ref="AC434" si="1600">IFERROR(AC433,"")</f>
        <v>17.293675712043104</v>
      </c>
      <c r="AD434" s="61">
        <f t="shared" ref="AD434" si="1601">IF(AC434="","",AC434*$G$3+$M$3)</f>
        <v>38531.621439784474</v>
      </c>
      <c r="AE434" s="60">
        <f t="shared" ref="AE434" si="1602">IFERROR(AE433,"")</f>
        <v>10.142408611796355</v>
      </c>
      <c r="AF434" s="61">
        <f t="shared" ref="AF434" si="1603">IF($M$18&gt;($M$3-$M$5)/-($G$3-$G$5),"",IF(AE434="","",$G$7*$M$18+$M$7))</f>
        <v>0</v>
      </c>
      <c r="AG434" s="61">
        <f t="shared" ref="AG434" si="1604">IF($M$18&gt;($M$3-$M$5)/-($G$3-$G$5),"",IF(AE434="","",$G$7*$M$18+$M$7))</f>
        <v>0</v>
      </c>
    </row>
    <row r="435" spans="1:33" x14ac:dyDescent="0.55000000000000004">
      <c r="A435" s="11"/>
      <c r="B435" s="11"/>
      <c r="C435" s="11"/>
      <c r="D435" s="11"/>
      <c r="E435" s="11"/>
      <c r="F435" s="11"/>
      <c r="G435" s="11"/>
      <c r="H435" s="11"/>
      <c r="I435" s="11"/>
      <c r="J435" s="21"/>
      <c r="K435" s="21"/>
      <c r="L435" s="57"/>
      <c r="M435" s="57"/>
      <c r="N435" s="63"/>
      <c r="O435" s="57"/>
      <c r="P435" s="57"/>
      <c r="Q435" s="58"/>
      <c r="R435" s="57"/>
      <c r="S435" s="57"/>
      <c r="T435" s="11"/>
      <c r="U435" s="11"/>
      <c r="V435" s="11"/>
      <c r="W435" s="11"/>
      <c r="X435" s="11"/>
      <c r="Y435" s="11"/>
      <c r="Z435" s="11"/>
      <c r="AA435" s="11"/>
      <c r="AB435" s="11"/>
      <c r="AC435" s="60">
        <f>IF($M$18&gt;($M$3-$M$5)/-($G$3-$G$5),AC434+($M$18-($M$3-$M$5)/-($G$3-$G$5))/342,IFERROR(IF(AC434+((($M$3-$M$5)/($G$3-$G$5)*-1)-$M$18)/343&gt;($M$3-$M$5)/-($G$3-$G$5),MAX($AC$31:AC434),AC434+((($M$3-$M$5)/($G$3-$G$5)*-1))/343),MAX($AC$31:AC434)))</f>
        <v>17.293675712043104</v>
      </c>
      <c r="AD435" s="61">
        <f t="shared" ref="AD435" si="1605">IF(AC435="","",AC435*$G$5+$M$5)</f>
        <v>38349.405696344824</v>
      </c>
      <c r="AE435" s="60">
        <f>IF($M$18&gt;($M$3-$M$5)/-($G$3-$G$5),"",IFERROR(IF(AE434+(($M$3-$M$5)/($G$3-$G$5)*-1)/343&gt;$AC$24,MAX($AE$31:AE434),AE434+((($M$3-$M$5)/($G$3-$G$5)*-1))/343),MAX($AE$31:AE434)))</f>
        <v>10.192868356133651</v>
      </c>
      <c r="AF435" s="61">
        <f t="shared" ref="AF435" si="1606">IF($M$18&gt;($M$3-$M$5)/-($G$3-$G$5),"",IF(AE435="","",AE435*$G$5+$M$5))</f>
        <v>-18457.053150930791</v>
      </c>
      <c r="AG435" s="61">
        <f t="shared" ref="AG435" si="1607">IF($M$18&gt;($M$3-$M$5)/-($G$3-$G$5),"",IF(AE435="","",AE435*$G$3+$M$3))</f>
        <v>74035.658219331744</v>
      </c>
    </row>
    <row r="436" spans="1:33" x14ac:dyDescent="0.55000000000000004">
      <c r="A436" s="11"/>
      <c r="B436" s="11"/>
      <c r="C436" s="11"/>
      <c r="D436" s="11"/>
      <c r="E436" s="11"/>
      <c r="F436" s="11"/>
      <c r="G436" s="11"/>
      <c r="H436" s="11"/>
      <c r="I436" s="11"/>
      <c r="J436" s="21"/>
      <c r="K436" s="21"/>
      <c r="L436" s="57"/>
      <c r="M436" s="57"/>
      <c r="N436" s="63"/>
      <c r="O436" s="57"/>
      <c r="P436" s="57"/>
      <c r="Q436" s="58"/>
      <c r="R436" s="57"/>
      <c r="S436" s="57"/>
      <c r="T436" s="11"/>
      <c r="U436" s="11"/>
      <c r="V436" s="11"/>
      <c r="W436" s="11"/>
      <c r="X436" s="11"/>
      <c r="Y436" s="11"/>
      <c r="Z436" s="11"/>
      <c r="AA436" s="11"/>
      <c r="AB436" s="11"/>
      <c r="AC436" s="60">
        <f t="shared" ref="AC436" si="1608">IFERROR(AC435,"")</f>
        <v>17.293675712043104</v>
      </c>
      <c r="AD436" s="61">
        <f t="shared" ref="AD436" si="1609">IF(AC436="","",AC436*$G$3+$M$3)</f>
        <v>38531.621439784474</v>
      </c>
      <c r="AE436" s="60">
        <f t="shared" ref="AE436" si="1610">IFERROR(AE435,"")</f>
        <v>10.192868356133651</v>
      </c>
      <c r="AF436" s="61">
        <f t="shared" ref="AF436" si="1611">IF($M$18&gt;($M$3-$M$5)/-($G$3-$G$5),"",IF(AE436="","",$G$7*$M$18+$M$7))</f>
        <v>0</v>
      </c>
      <c r="AG436" s="61">
        <f t="shared" ref="AG436" si="1612">IF($M$18&gt;($M$3-$M$5)/-($G$3-$G$5),"",IF(AE436="","",$G$7*$M$18+$M$7))</f>
        <v>0</v>
      </c>
    </row>
    <row r="437" spans="1:33" x14ac:dyDescent="0.55000000000000004">
      <c r="A437" s="11"/>
      <c r="B437" s="11"/>
      <c r="C437" s="11"/>
      <c r="D437" s="11"/>
      <c r="E437" s="11"/>
      <c r="F437" s="11"/>
      <c r="G437" s="11"/>
      <c r="H437" s="11"/>
      <c r="I437" s="11"/>
      <c r="J437" s="21"/>
      <c r="K437" s="21"/>
      <c r="L437" s="57"/>
      <c r="M437" s="57"/>
      <c r="N437" s="63"/>
      <c r="O437" s="57"/>
      <c r="P437" s="57"/>
      <c r="Q437" s="58"/>
      <c r="R437" s="57"/>
      <c r="S437" s="57"/>
      <c r="T437" s="11"/>
      <c r="U437" s="11"/>
      <c r="V437" s="11"/>
      <c r="W437" s="11"/>
      <c r="X437" s="11"/>
      <c r="Y437" s="11"/>
      <c r="Z437" s="11"/>
      <c r="AA437" s="11"/>
      <c r="AB437" s="11"/>
      <c r="AC437" s="60">
        <f>IF($M$18&gt;($M$3-$M$5)/-($G$3-$G$5),AC436+($M$18-($M$3-$M$5)/-($G$3-$G$5))/342,IFERROR(IF(AC436+((($M$3-$M$5)/($G$3-$G$5)*-1)-$M$18)/343&gt;($M$3-$M$5)/-($G$3-$G$5),MAX($AC$31:AC436),AC436+((($M$3-$M$5)/($G$3-$G$5)*-1))/343),MAX($AC$31:AC436)))</f>
        <v>17.293675712043104</v>
      </c>
      <c r="AD437" s="61">
        <f t="shared" ref="AD437" si="1613">IF(AC437="","",AC437*$G$5+$M$5)</f>
        <v>38349.405696344824</v>
      </c>
      <c r="AE437" s="60">
        <f>IF($M$18&gt;($M$3-$M$5)/-($G$3-$G$5),"",IFERROR(IF(AE436+(($M$3-$M$5)/($G$3-$G$5)*-1)/343&gt;$AC$24,MAX($AE$31:AE436),AE436+((($M$3-$M$5)/($G$3-$G$5)*-1))/343),MAX($AE$31:AE436)))</f>
        <v>10.243328100470947</v>
      </c>
      <c r="AF437" s="61">
        <f t="shared" ref="AF437" si="1614">IF($M$18&gt;($M$3-$M$5)/-($G$3-$G$5),"",IF(AE437="","",AE437*$G$5+$M$5))</f>
        <v>-18053.375196232417</v>
      </c>
      <c r="AG437" s="61">
        <f t="shared" ref="AG437" si="1615">IF($M$18&gt;($M$3-$M$5)/-($G$3-$G$5),"",IF(AE437="","",AE437*$G$3+$M$3))</f>
        <v>73783.359497645259</v>
      </c>
    </row>
    <row r="438" spans="1:33" x14ac:dyDescent="0.55000000000000004">
      <c r="A438" s="11"/>
      <c r="B438" s="11"/>
      <c r="C438" s="11"/>
      <c r="D438" s="11"/>
      <c r="E438" s="11"/>
      <c r="F438" s="11"/>
      <c r="G438" s="11"/>
      <c r="H438" s="11"/>
      <c r="I438" s="11"/>
      <c r="J438" s="21"/>
      <c r="K438" s="21"/>
      <c r="L438" s="57"/>
      <c r="M438" s="57"/>
      <c r="N438" s="63"/>
      <c r="O438" s="57"/>
      <c r="P438" s="57"/>
      <c r="Q438" s="58"/>
      <c r="R438" s="57"/>
      <c r="S438" s="57"/>
      <c r="T438" s="11"/>
      <c r="U438" s="11"/>
      <c r="V438" s="11"/>
      <c r="W438" s="11"/>
      <c r="X438" s="11"/>
      <c r="Y438" s="11"/>
      <c r="Z438" s="11"/>
      <c r="AA438" s="11"/>
      <c r="AB438" s="11"/>
      <c r="AC438" s="60">
        <f t="shared" ref="AC438" si="1616">IFERROR(AC437,"")</f>
        <v>17.293675712043104</v>
      </c>
      <c r="AD438" s="61">
        <f t="shared" ref="AD438" si="1617">IF(AC438="","",AC438*$G$3+$M$3)</f>
        <v>38531.621439784474</v>
      </c>
      <c r="AE438" s="60">
        <f t="shared" ref="AE438" si="1618">IFERROR(AE437,"")</f>
        <v>10.243328100470947</v>
      </c>
      <c r="AF438" s="61">
        <f t="shared" ref="AF438" si="1619">IF($M$18&gt;($M$3-$M$5)/-($G$3-$G$5),"",IF(AE438="","",$G$7*$M$18+$M$7))</f>
        <v>0</v>
      </c>
      <c r="AG438" s="61">
        <f t="shared" ref="AG438" si="1620">IF($M$18&gt;($M$3-$M$5)/-($G$3-$G$5),"",IF(AE438="","",$G$7*$M$18+$M$7))</f>
        <v>0</v>
      </c>
    </row>
    <row r="439" spans="1:33" x14ac:dyDescent="0.55000000000000004">
      <c r="A439" s="11"/>
      <c r="B439" s="11"/>
      <c r="C439" s="11"/>
      <c r="D439" s="11"/>
      <c r="E439" s="11"/>
      <c r="F439" s="11"/>
      <c r="G439" s="11"/>
      <c r="H439" s="11"/>
      <c r="I439" s="11"/>
      <c r="J439" s="21"/>
      <c r="K439" s="21"/>
      <c r="L439" s="57"/>
      <c r="M439" s="57"/>
      <c r="N439" s="63"/>
      <c r="O439" s="57"/>
      <c r="P439" s="57"/>
      <c r="Q439" s="58"/>
      <c r="R439" s="57"/>
      <c r="S439" s="57"/>
      <c r="T439" s="11"/>
      <c r="U439" s="11"/>
      <c r="V439" s="11"/>
      <c r="W439" s="11"/>
      <c r="X439" s="11"/>
      <c r="Y439" s="11"/>
      <c r="Z439" s="11"/>
      <c r="AA439" s="11"/>
      <c r="AB439" s="11"/>
      <c r="AC439" s="60">
        <f>IF($M$18&gt;($M$3-$M$5)/-($G$3-$G$5),AC438+($M$18-($M$3-$M$5)/-($G$3-$G$5))/342,IFERROR(IF(AC438+((($M$3-$M$5)/($G$3-$G$5)*-1)-$M$18)/343&gt;($M$3-$M$5)/-($G$3-$G$5),MAX($AC$31:AC438),AC438+((($M$3-$M$5)/($G$3-$G$5)*-1))/343),MAX($AC$31:AC438)))</f>
        <v>17.293675712043104</v>
      </c>
      <c r="AD439" s="61">
        <f t="shared" ref="AD439" si="1621">IF(AC439="","",AC439*$G$5+$M$5)</f>
        <v>38349.405696344824</v>
      </c>
      <c r="AE439" s="60">
        <f>IF($M$18&gt;($M$3-$M$5)/-($G$3-$G$5),"",IFERROR(IF(AE438+(($M$3-$M$5)/($G$3-$G$5)*-1)/343&gt;$AC$24,MAX($AE$31:AE438),AE438+((($M$3-$M$5)/($G$3-$G$5)*-1))/343),MAX($AE$31:AE438)))</f>
        <v>10.293787844808243</v>
      </c>
      <c r="AF439" s="61">
        <f t="shared" ref="AF439" si="1622">IF($M$18&gt;($M$3-$M$5)/-($G$3-$G$5),"",IF(AE439="","",AE439*$G$5+$M$5))</f>
        <v>-17649.697241534057</v>
      </c>
      <c r="AG439" s="61">
        <f t="shared" ref="AG439" si="1623">IF($M$18&gt;($M$3-$M$5)/-($G$3-$G$5),"",IF(AE439="","",AE439*$G$3+$M$3))</f>
        <v>73531.060775958787</v>
      </c>
    </row>
    <row r="440" spans="1:33" x14ac:dyDescent="0.55000000000000004">
      <c r="A440" s="11"/>
      <c r="B440" s="11"/>
      <c r="C440" s="11"/>
      <c r="D440" s="11"/>
      <c r="E440" s="11"/>
      <c r="F440" s="11"/>
      <c r="G440" s="11"/>
      <c r="H440" s="11"/>
      <c r="I440" s="11"/>
      <c r="J440" s="21"/>
      <c r="K440" s="21"/>
      <c r="L440" s="57"/>
      <c r="M440" s="57"/>
      <c r="N440" s="63"/>
      <c r="O440" s="57"/>
      <c r="P440" s="57"/>
      <c r="Q440" s="58"/>
      <c r="R440" s="57"/>
      <c r="S440" s="57"/>
      <c r="T440" s="11"/>
      <c r="U440" s="11"/>
      <c r="V440" s="11"/>
      <c r="W440" s="11"/>
      <c r="X440" s="11"/>
      <c r="Y440" s="11"/>
      <c r="Z440" s="11"/>
      <c r="AA440" s="11"/>
      <c r="AB440" s="11"/>
      <c r="AC440" s="60">
        <f t="shared" ref="AC440" si="1624">IFERROR(AC439,"")</f>
        <v>17.293675712043104</v>
      </c>
      <c r="AD440" s="61">
        <f t="shared" ref="AD440" si="1625">IF(AC440="","",AC440*$G$3+$M$3)</f>
        <v>38531.621439784474</v>
      </c>
      <c r="AE440" s="60">
        <f t="shared" ref="AE440" si="1626">IFERROR(AE439,"")</f>
        <v>10.293787844808243</v>
      </c>
      <c r="AF440" s="61">
        <f t="shared" ref="AF440" si="1627">IF($M$18&gt;($M$3-$M$5)/-($G$3-$G$5),"",IF(AE440="","",$G$7*$M$18+$M$7))</f>
        <v>0</v>
      </c>
      <c r="AG440" s="61">
        <f t="shared" ref="AG440" si="1628">IF($M$18&gt;($M$3-$M$5)/-($G$3-$G$5),"",IF(AE440="","",$G$7*$M$18+$M$7))</f>
        <v>0</v>
      </c>
    </row>
    <row r="441" spans="1:33" x14ac:dyDescent="0.55000000000000004">
      <c r="A441" s="11"/>
      <c r="B441" s="11"/>
      <c r="C441" s="11"/>
      <c r="D441" s="11"/>
      <c r="E441" s="11"/>
      <c r="F441" s="11"/>
      <c r="G441" s="11"/>
      <c r="H441" s="11"/>
      <c r="I441" s="11"/>
      <c r="J441" s="21"/>
      <c r="K441" s="21"/>
      <c r="L441" s="57"/>
      <c r="M441" s="57"/>
      <c r="N441" s="63"/>
      <c r="O441" s="57"/>
      <c r="P441" s="57"/>
      <c r="Q441" s="58"/>
      <c r="R441" s="57"/>
      <c r="S441" s="57"/>
      <c r="T441" s="11"/>
      <c r="U441" s="11"/>
      <c r="V441" s="11"/>
      <c r="W441" s="11"/>
      <c r="X441" s="11"/>
      <c r="Y441" s="11"/>
      <c r="Z441" s="11"/>
      <c r="AA441" s="11"/>
      <c r="AB441" s="11"/>
      <c r="AC441" s="60">
        <f>IF($M$18&gt;($M$3-$M$5)/-($G$3-$G$5),AC440+($M$18-($M$3-$M$5)/-($G$3-$G$5))/342,IFERROR(IF(AC440+((($M$3-$M$5)/($G$3-$G$5)*-1)-$M$18)/343&gt;($M$3-$M$5)/-($G$3-$G$5),MAX($AC$31:AC440),AC440+((($M$3-$M$5)/($G$3-$G$5)*-1))/343),MAX($AC$31:AC440)))</f>
        <v>17.293675712043104</v>
      </c>
      <c r="AD441" s="61">
        <f t="shared" ref="AD441" si="1629">IF(AC441="","",AC441*$G$5+$M$5)</f>
        <v>38349.405696344824</v>
      </c>
      <c r="AE441" s="60">
        <f>IF($M$18&gt;($M$3-$M$5)/-($G$3-$G$5),"",IFERROR(IF(AE440+(($M$3-$M$5)/($G$3-$G$5)*-1)/343&gt;$AC$24,MAX($AE$31:AE440),AE440+((($M$3-$M$5)/($G$3-$G$5)*-1))/343),MAX($AE$31:AE440)))</f>
        <v>10.344247589145539</v>
      </c>
      <c r="AF441" s="61">
        <f t="shared" ref="AF441" si="1630">IF($M$18&gt;($M$3-$M$5)/-($G$3-$G$5),"",IF(AE441="","",AE441*$G$5+$M$5))</f>
        <v>-17246.019286835683</v>
      </c>
      <c r="AG441" s="61">
        <f t="shared" ref="AG441" si="1631">IF($M$18&gt;($M$3-$M$5)/-($G$3-$G$5),"",IF(AE441="","",AE441*$G$3+$M$3))</f>
        <v>73278.762054272316</v>
      </c>
    </row>
    <row r="442" spans="1:33" x14ac:dyDescent="0.55000000000000004">
      <c r="A442" s="11"/>
      <c r="B442" s="11"/>
      <c r="C442" s="11"/>
      <c r="D442" s="11"/>
      <c r="E442" s="11"/>
      <c r="F442" s="11"/>
      <c r="G442" s="11"/>
      <c r="H442" s="11"/>
      <c r="I442" s="11"/>
      <c r="J442" s="21"/>
      <c r="K442" s="21"/>
      <c r="L442" s="57"/>
      <c r="M442" s="57"/>
      <c r="N442" s="63"/>
      <c r="O442" s="57"/>
      <c r="P442" s="57"/>
      <c r="Q442" s="58"/>
      <c r="R442" s="57"/>
      <c r="S442" s="57"/>
      <c r="T442" s="11"/>
      <c r="U442" s="11"/>
      <c r="V442" s="11"/>
      <c r="W442" s="11"/>
      <c r="X442" s="11"/>
      <c r="Y442" s="11"/>
      <c r="Z442" s="11"/>
      <c r="AA442" s="11"/>
      <c r="AB442" s="11"/>
      <c r="AC442" s="60">
        <f t="shared" ref="AC442" si="1632">IFERROR(AC441,"")</f>
        <v>17.293675712043104</v>
      </c>
      <c r="AD442" s="61">
        <f t="shared" ref="AD442" si="1633">IF(AC442="","",AC442*$G$3+$M$3)</f>
        <v>38531.621439784474</v>
      </c>
      <c r="AE442" s="60">
        <f t="shared" ref="AE442" si="1634">IFERROR(AE441,"")</f>
        <v>10.344247589145539</v>
      </c>
      <c r="AF442" s="61">
        <f t="shared" ref="AF442" si="1635">IF($M$18&gt;($M$3-$M$5)/-($G$3-$G$5),"",IF(AE442="","",$G$7*$M$18+$M$7))</f>
        <v>0</v>
      </c>
      <c r="AG442" s="61">
        <f t="shared" ref="AG442" si="1636">IF($M$18&gt;($M$3-$M$5)/-($G$3-$G$5),"",IF(AE442="","",$G$7*$M$18+$M$7))</f>
        <v>0</v>
      </c>
    </row>
    <row r="443" spans="1:33" x14ac:dyDescent="0.55000000000000004">
      <c r="A443" s="11"/>
      <c r="B443" s="11"/>
      <c r="C443" s="11"/>
      <c r="D443" s="11"/>
      <c r="E443" s="11"/>
      <c r="F443" s="11"/>
      <c r="G443" s="11"/>
      <c r="H443" s="11"/>
      <c r="I443" s="11"/>
      <c r="J443" s="21"/>
      <c r="K443" s="21"/>
      <c r="L443" s="57"/>
      <c r="M443" s="57"/>
      <c r="N443" s="63"/>
      <c r="O443" s="57"/>
      <c r="P443" s="57"/>
      <c r="Q443" s="58"/>
      <c r="R443" s="57"/>
      <c r="S443" s="57"/>
      <c r="T443" s="11"/>
      <c r="U443" s="11"/>
      <c r="V443" s="11"/>
      <c r="W443" s="11"/>
      <c r="X443" s="11"/>
      <c r="Y443" s="11"/>
      <c r="Z443" s="11"/>
      <c r="AA443" s="11"/>
      <c r="AB443" s="11"/>
      <c r="AC443" s="60">
        <f>IF($M$18&gt;($M$3-$M$5)/-($G$3-$G$5),AC442+($M$18-($M$3-$M$5)/-($G$3-$G$5))/342,IFERROR(IF(AC442+((($M$3-$M$5)/($G$3-$G$5)*-1)-$M$18)/343&gt;($M$3-$M$5)/-($G$3-$G$5),MAX($AC$31:AC442),AC442+((($M$3-$M$5)/($G$3-$G$5)*-1))/343),MAX($AC$31:AC442)))</f>
        <v>17.293675712043104</v>
      </c>
      <c r="AD443" s="61">
        <f t="shared" ref="AD443" si="1637">IF(AC443="","",AC443*$G$5+$M$5)</f>
        <v>38349.405696344824</v>
      </c>
      <c r="AE443" s="60">
        <f>IF($M$18&gt;($M$3-$M$5)/-($G$3-$G$5),"",IFERROR(IF(AE442+(($M$3-$M$5)/($G$3-$G$5)*-1)/343&gt;$AC$24,MAX($AE$31:AE442),AE442+((($M$3-$M$5)/($G$3-$G$5)*-1))/343),MAX($AE$31:AE442)))</f>
        <v>10.394707333482835</v>
      </c>
      <c r="AF443" s="61">
        <f t="shared" ref="AF443" si="1638">IF($M$18&gt;($M$3-$M$5)/-($G$3-$G$5),"",IF(AE443="","",AE443*$G$5+$M$5))</f>
        <v>-16842.341332137323</v>
      </c>
      <c r="AG443" s="61">
        <f t="shared" ref="AG443" si="1639">IF($M$18&gt;($M$3-$M$5)/-($G$3-$G$5),"",IF(AE443="","",AE443*$G$3+$M$3))</f>
        <v>73026.46333258583</v>
      </c>
    </row>
    <row r="444" spans="1:33" x14ac:dyDescent="0.55000000000000004">
      <c r="A444" s="11"/>
      <c r="B444" s="11"/>
      <c r="C444" s="11"/>
      <c r="D444" s="11"/>
      <c r="E444" s="11"/>
      <c r="F444" s="11"/>
      <c r="G444" s="11"/>
      <c r="H444" s="11"/>
      <c r="I444" s="11"/>
      <c r="J444" s="21"/>
      <c r="K444" s="21"/>
      <c r="L444" s="57"/>
      <c r="M444" s="57"/>
      <c r="N444" s="63"/>
      <c r="O444" s="57"/>
      <c r="P444" s="57"/>
      <c r="Q444" s="58"/>
      <c r="R444" s="57"/>
      <c r="S444" s="57"/>
      <c r="T444" s="11"/>
      <c r="U444" s="11"/>
      <c r="V444" s="11"/>
      <c r="W444" s="11"/>
      <c r="X444" s="11"/>
      <c r="Y444" s="11"/>
      <c r="Z444" s="11"/>
      <c r="AA444" s="11"/>
      <c r="AB444" s="11"/>
      <c r="AC444" s="60">
        <f t="shared" ref="AC444" si="1640">IFERROR(AC443,"")</f>
        <v>17.293675712043104</v>
      </c>
      <c r="AD444" s="61">
        <f t="shared" ref="AD444" si="1641">IF(AC444="","",AC444*$G$3+$M$3)</f>
        <v>38531.621439784474</v>
      </c>
      <c r="AE444" s="60">
        <f t="shared" ref="AE444" si="1642">IFERROR(AE443,"")</f>
        <v>10.394707333482835</v>
      </c>
      <c r="AF444" s="61">
        <f t="shared" ref="AF444" si="1643">IF($M$18&gt;($M$3-$M$5)/-($G$3-$G$5),"",IF(AE444="","",$G$7*$M$18+$M$7))</f>
        <v>0</v>
      </c>
      <c r="AG444" s="61">
        <f t="shared" ref="AG444" si="1644">IF($M$18&gt;($M$3-$M$5)/-($G$3-$G$5),"",IF(AE444="","",$G$7*$M$18+$M$7))</f>
        <v>0</v>
      </c>
    </row>
    <row r="445" spans="1:33" x14ac:dyDescent="0.55000000000000004">
      <c r="A445" s="11"/>
      <c r="B445" s="11"/>
      <c r="C445" s="11"/>
      <c r="D445" s="11"/>
      <c r="E445" s="11"/>
      <c r="F445" s="11"/>
      <c r="G445" s="11"/>
      <c r="H445" s="11"/>
      <c r="I445" s="11"/>
      <c r="J445" s="21"/>
      <c r="K445" s="21"/>
      <c r="L445" s="57"/>
      <c r="M445" s="57"/>
      <c r="N445" s="63"/>
      <c r="O445" s="57"/>
      <c r="P445" s="57"/>
      <c r="Q445" s="58"/>
      <c r="R445" s="57"/>
      <c r="S445" s="57"/>
      <c r="T445" s="11"/>
      <c r="U445" s="11"/>
      <c r="V445" s="11"/>
      <c r="W445" s="11"/>
      <c r="X445" s="11"/>
      <c r="Y445" s="11"/>
      <c r="Z445" s="11"/>
      <c r="AA445" s="11"/>
      <c r="AB445" s="11"/>
      <c r="AC445" s="60">
        <f>IF($M$18&gt;($M$3-$M$5)/-($G$3-$G$5),AC444+($M$18-($M$3-$M$5)/-($G$3-$G$5))/342,IFERROR(IF(AC444+((($M$3-$M$5)/($G$3-$G$5)*-1)-$M$18)/343&gt;($M$3-$M$5)/-($G$3-$G$5),MAX($AC$31:AC444),AC444+((($M$3-$M$5)/($G$3-$G$5)*-1))/343),MAX($AC$31:AC444)))</f>
        <v>17.293675712043104</v>
      </c>
      <c r="AD445" s="61">
        <f t="shared" ref="AD445" si="1645">IF(AC445="","",AC445*$G$5+$M$5)</f>
        <v>38349.405696344824</v>
      </c>
      <c r="AE445" s="60">
        <f>IF($M$18&gt;($M$3-$M$5)/-($G$3-$G$5),"",IFERROR(IF(AE444+(($M$3-$M$5)/($G$3-$G$5)*-1)/343&gt;$AC$24,MAX($AE$31:AE444),AE444+((($M$3-$M$5)/($G$3-$G$5)*-1))/343),MAX($AE$31:AE444)))</f>
        <v>10.44516707782013</v>
      </c>
      <c r="AF445" s="61">
        <f t="shared" ref="AF445" si="1646">IF($M$18&gt;($M$3-$M$5)/-($G$3-$G$5),"",IF(AE445="","",AE445*$G$5+$M$5))</f>
        <v>-16438.663377438963</v>
      </c>
      <c r="AG445" s="61">
        <f t="shared" ref="AG445" si="1647">IF($M$18&gt;($M$3-$M$5)/-($G$3-$G$5),"",IF(AE445="","",AE445*$G$3+$M$3))</f>
        <v>72774.164610899345</v>
      </c>
    </row>
    <row r="446" spans="1:33" x14ac:dyDescent="0.55000000000000004">
      <c r="A446" s="11"/>
      <c r="B446" s="11"/>
      <c r="C446" s="11"/>
      <c r="D446" s="11"/>
      <c r="E446" s="11"/>
      <c r="F446" s="11"/>
      <c r="G446" s="11"/>
      <c r="H446" s="11"/>
      <c r="I446" s="11"/>
      <c r="J446" s="21"/>
      <c r="K446" s="21"/>
      <c r="L446" s="57"/>
      <c r="M446" s="57"/>
      <c r="N446" s="63"/>
      <c r="O446" s="57"/>
      <c r="P446" s="57"/>
      <c r="Q446" s="58"/>
      <c r="R446" s="57"/>
      <c r="S446" s="57"/>
      <c r="T446" s="11"/>
      <c r="U446" s="11"/>
      <c r="V446" s="11"/>
      <c r="W446" s="11"/>
      <c r="X446" s="11"/>
      <c r="Y446" s="11"/>
      <c r="Z446" s="11"/>
      <c r="AA446" s="11"/>
      <c r="AB446" s="11"/>
      <c r="AC446" s="60">
        <f t="shared" ref="AC446" si="1648">IFERROR(AC445,"")</f>
        <v>17.293675712043104</v>
      </c>
      <c r="AD446" s="61">
        <f t="shared" ref="AD446" si="1649">IF(AC446="","",AC446*$G$3+$M$3)</f>
        <v>38531.621439784474</v>
      </c>
      <c r="AE446" s="60">
        <f t="shared" ref="AE446" si="1650">IFERROR(AE445,"")</f>
        <v>10.44516707782013</v>
      </c>
      <c r="AF446" s="61">
        <f t="shared" ref="AF446" si="1651">IF($M$18&gt;($M$3-$M$5)/-($G$3-$G$5),"",IF(AE446="","",$G$7*$M$18+$M$7))</f>
        <v>0</v>
      </c>
      <c r="AG446" s="61">
        <f t="shared" ref="AG446" si="1652">IF($M$18&gt;($M$3-$M$5)/-($G$3-$G$5),"",IF(AE446="","",$G$7*$M$18+$M$7))</f>
        <v>0</v>
      </c>
    </row>
    <row r="447" spans="1:33" x14ac:dyDescent="0.55000000000000004">
      <c r="A447" s="11"/>
      <c r="B447" s="11"/>
      <c r="C447" s="11"/>
      <c r="D447" s="11"/>
      <c r="E447" s="11"/>
      <c r="F447" s="11"/>
      <c r="G447" s="11"/>
      <c r="H447" s="11"/>
      <c r="I447" s="11"/>
      <c r="J447" s="21"/>
      <c r="K447" s="21"/>
      <c r="L447" s="57"/>
      <c r="M447" s="57"/>
      <c r="N447" s="63"/>
      <c r="O447" s="57"/>
      <c r="P447" s="57"/>
      <c r="Q447" s="58"/>
      <c r="R447" s="57"/>
      <c r="S447" s="57"/>
      <c r="T447" s="11"/>
      <c r="U447" s="11"/>
      <c r="V447" s="11"/>
      <c r="W447" s="11"/>
      <c r="X447" s="11"/>
      <c r="Y447" s="11"/>
      <c r="Z447" s="11"/>
      <c r="AA447" s="11"/>
      <c r="AB447" s="11"/>
      <c r="AC447" s="60">
        <f>IF($M$18&gt;($M$3-$M$5)/-($G$3-$G$5),AC446+($M$18-($M$3-$M$5)/-($G$3-$G$5))/342,IFERROR(IF(AC446+((($M$3-$M$5)/($G$3-$G$5)*-1)-$M$18)/343&gt;($M$3-$M$5)/-($G$3-$G$5),MAX($AC$31:AC446),AC446+((($M$3-$M$5)/($G$3-$G$5)*-1))/343),MAX($AC$31:AC446)))</f>
        <v>17.293675712043104</v>
      </c>
      <c r="AD447" s="61">
        <f t="shared" ref="AD447" si="1653">IF(AC447="","",AC447*$G$5+$M$5)</f>
        <v>38349.405696344824</v>
      </c>
      <c r="AE447" s="60">
        <f>IF($M$18&gt;($M$3-$M$5)/-($G$3-$G$5),"",IFERROR(IF(AE446+(($M$3-$M$5)/($G$3-$G$5)*-1)/343&gt;$AC$24,MAX($AE$31:AE446),AE446+((($M$3-$M$5)/($G$3-$G$5)*-1))/343),MAX($AE$31:AE446)))</f>
        <v>10.495626822157426</v>
      </c>
      <c r="AF447" s="61">
        <f t="shared" ref="AF447" si="1654">IF($M$18&gt;($M$3-$M$5)/-($G$3-$G$5),"",IF(AE447="","",AE447*$G$5+$M$5))</f>
        <v>-16034.985422740589</v>
      </c>
      <c r="AG447" s="61">
        <f t="shared" ref="AG447" si="1655">IF($M$18&gt;($M$3-$M$5)/-($G$3-$G$5),"",IF(AE447="","",AE447*$G$3+$M$3))</f>
        <v>72521.865889212873</v>
      </c>
    </row>
    <row r="448" spans="1:33" x14ac:dyDescent="0.55000000000000004">
      <c r="A448" s="11"/>
      <c r="B448" s="11"/>
      <c r="C448" s="11"/>
      <c r="D448" s="11"/>
      <c r="E448" s="11"/>
      <c r="F448" s="11"/>
      <c r="G448" s="11"/>
      <c r="H448" s="11"/>
      <c r="I448" s="11"/>
      <c r="J448" s="21"/>
      <c r="K448" s="21"/>
      <c r="L448" s="57"/>
      <c r="M448" s="57"/>
      <c r="N448" s="63"/>
      <c r="O448" s="57"/>
      <c r="P448" s="57"/>
      <c r="Q448" s="58"/>
      <c r="R448" s="57"/>
      <c r="S448" s="57"/>
      <c r="T448" s="11"/>
      <c r="U448" s="11"/>
      <c r="V448" s="11"/>
      <c r="W448" s="11"/>
      <c r="X448" s="11"/>
      <c r="Y448" s="11"/>
      <c r="Z448" s="11"/>
      <c r="AA448" s="11"/>
      <c r="AB448" s="11"/>
      <c r="AC448" s="60">
        <f t="shared" ref="AC448" si="1656">IFERROR(AC447,"")</f>
        <v>17.293675712043104</v>
      </c>
      <c r="AD448" s="61">
        <f t="shared" ref="AD448" si="1657">IF(AC448="","",AC448*$G$3+$M$3)</f>
        <v>38531.621439784474</v>
      </c>
      <c r="AE448" s="60">
        <f t="shared" ref="AE448" si="1658">IFERROR(AE447,"")</f>
        <v>10.495626822157426</v>
      </c>
      <c r="AF448" s="61">
        <f t="shared" ref="AF448" si="1659">IF($M$18&gt;($M$3-$M$5)/-($G$3-$G$5),"",IF(AE448="","",$G$7*$M$18+$M$7))</f>
        <v>0</v>
      </c>
      <c r="AG448" s="61">
        <f t="shared" ref="AG448" si="1660">IF($M$18&gt;($M$3-$M$5)/-($G$3-$G$5),"",IF(AE448="","",$G$7*$M$18+$M$7))</f>
        <v>0</v>
      </c>
    </row>
    <row r="449" spans="1:33" x14ac:dyDescent="0.55000000000000004">
      <c r="A449" s="11"/>
      <c r="B449" s="11"/>
      <c r="C449" s="11"/>
      <c r="D449" s="11"/>
      <c r="E449" s="11"/>
      <c r="F449" s="11"/>
      <c r="G449" s="11"/>
      <c r="H449" s="11"/>
      <c r="I449" s="11"/>
      <c r="J449" s="21"/>
      <c r="K449" s="21"/>
      <c r="L449" s="57"/>
      <c r="M449" s="57"/>
      <c r="N449" s="63"/>
      <c r="O449" s="57"/>
      <c r="P449" s="57"/>
      <c r="Q449" s="58"/>
      <c r="R449" s="57"/>
      <c r="S449" s="57"/>
      <c r="T449" s="11"/>
      <c r="U449" s="11"/>
      <c r="V449" s="11"/>
      <c r="W449" s="11"/>
      <c r="X449" s="11"/>
      <c r="Y449" s="11"/>
      <c r="Z449" s="11"/>
      <c r="AA449" s="11"/>
      <c r="AB449" s="11"/>
      <c r="AC449" s="60">
        <f>IF($M$18&gt;($M$3-$M$5)/-($G$3-$G$5),AC448+($M$18-($M$3-$M$5)/-($G$3-$G$5))/342,IFERROR(IF(AC448+((($M$3-$M$5)/($G$3-$G$5)*-1)-$M$18)/343&gt;($M$3-$M$5)/-($G$3-$G$5),MAX($AC$31:AC448),AC448+((($M$3-$M$5)/($G$3-$G$5)*-1))/343),MAX($AC$31:AC448)))</f>
        <v>17.293675712043104</v>
      </c>
      <c r="AD449" s="61">
        <f t="shared" ref="AD449" si="1661">IF(AC449="","",AC449*$G$5+$M$5)</f>
        <v>38349.405696344824</v>
      </c>
      <c r="AE449" s="60">
        <f>IF($M$18&gt;($M$3-$M$5)/-($G$3-$G$5),"",IFERROR(IF(AE448+(($M$3-$M$5)/($G$3-$G$5)*-1)/343&gt;$AC$24,MAX($AE$31:AE448),AE448+((($M$3-$M$5)/($G$3-$G$5)*-1))/343),MAX($AE$31:AE448)))</f>
        <v>10.546086566494722</v>
      </c>
      <c r="AF449" s="61">
        <f t="shared" ref="AF449" si="1662">IF($M$18&gt;($M$3-$M$5)/-($G$3-$G$5),"",IF(AE449="","",AE449*$G$5+$M$5))</f>
        <v>-15631.307468042229</v>
      </c>
      <c r="AG449" s="61">
        <f t="shared" ref="AG449" si="1663">IF($M$18&gt;($M$3-$M$5)/-($G$3-$G$5),"",IF(AE449="","",AE449*$G$3+$M$3))</f>
        <v>72269.567167526387</v>
      </c>
    </row>
    <row r="450" spans="1:33" x14ac:dyDescent="0.55000000000000004">
      <c r="A450" s="11"/>
      <c r="B450" s="11"/>
      <c r="C450" s="11"/>
      <c r="D450" s="11"/>
      <c r="E450" s="11"/>
      <c r="F450" s="11"/>
      <c r="G450" s="11"/>
      <c r="H450" s="11"/>
      <c r="I450" s="11"/>
      <c r="J450" s="21"/>
      <c r="K450" s="21"/>
      <c r="L450" s="57"/>
      <c r="M450" s="57"/>
      <c r="N450" s="63"/>
      <c r="O450" s="57"/>
      <c r="P450" s="57"/>
      <c r="Q450" s="58"/>
      <c r="R450" s="57"/>
      <c r="S450" s="57"/>
      <c r="T450" s="11"/>
      <c r="U450" s="11"/>
      <c r="V450" s="11"/>
      <c r="W450" s="11"/>
      <c r="X450" s="11"/>
      <c r="Y450" s="11"/>
      <c r="Z450" s="11"/>
      <c r="AA450" s="11"/>
      <c r="AB450" s="11"/>
      <c r="AC450" s="60">
        <f t="shared" ref="AC450" si="1664">IFERROR(AC449,"")</f>
        <v>17.293675712043104</v>
      </c>
      <c r="AD450" s="61">
        <f t="shared" ref="AD450" si="1665">IF(AC450="","",AC450*$G$3+$M$3)</f>
        <v>38531.621439784474</v>
      </c>
      <c r="AE450" s="60">
        <f t="shared" ref="AE450" si="1666">IFERROR(AE449,"")</f>
        <v>10.546086566494722</v>
      </c>
      <c r="AF450" s="61">
        <f t="shared" ref="AF450" si="1667">IF($M$18&gt;($M$3-$M$5)/-($G$3-$G$5),"",IF(AE450="","",$G$7*$M$18+$M$7))</f>
        <v>0</v>
      </c>
      <c r="AG450" s="61">
        <f t="shared" ref="AG450" si="1668">IF($M$18&gt;($M$3-$M$5)/-($G$3-$G$5),"",IF(AE450="","",$G$7*$M$18+$M$7))</f>
        <v>0</v>
      </c>
    </row>
    <row r="451" spans="1:33" x14ac:dyDescent="0.55000000000000004">
      <c r="A451" s="11"/>
      <c r="B451" s="11"/>
      <c r="C451" s="11"/>
      <c r="D451" s="11"/>
      <c r="E451" s="11"/>
      <c r="F451" s="11"/>
      <c r="G451" s="11"/>
      <c r="H451" s="11"/>
      <c r="I451" s="11"/>
      <c r="J451" s="21"/>
      <c r="K451" s="21"/>
      <c r="L451" s="57"/>
      <c r="M451" s="57"/>
      <c r="N451" s="63"/>
      <c r="O451" s="57"/>
      <c r="P451" s="57"/>
      <c r="Q451" s="58"/>
      <c r="R451" s="57"/>
      <c r="S451" s="57"/>
      <c r="T451" s="11"/>
      <c r="U451" s="11"/>
      <c r="V451" s="11"/>
      <c r="W451" s="11"/>
      <c r="X451" s="11"/>
      <c r="Y451" s="11"/>
      <c r="Z451" s="11"/>
      <c r="AA451" s="11"/>
      <c r="AB451" s="11"/>
      <c r="AC451" s="60">
        <f>IF($M$18&gt;($M$3-$M$5)/-($G$3-$G$5),AC450+($M$18-($M$3-$M$5)/-($G$3-$G$5))/342,IFERROR(IF(AC450+((($M$3-$M$5)/($G$3-$G$5)*-1)-$M$18)/343&gt;($M$3-$M$5)/-($G$3-$G$5),MAX($AC$31:AC450),AC450+((($M$3-$M$5)/($G$3-$G$5)*-1))/343),MAX($AC$31:AC450)))</f>
        <v>17.293675712043104</v>
      </c>
      <c r="AD451" s="61">
        <f t="shared" ref="AD451" si="1669">IF(AC451="","",AC451*$G$5+$M$5)</f>
        <v>38349.405696344824</v>
      </c>
      <c r="AE451" s="60">
        <f>IF($M$18&gt;($M$3-$M$5)/-($G$3-$G$5),"",IFERROR(IF(AE450+(($M$3-$M$5)/($G$3-$G$5)*-1)/343&gt;$AC$24,MAX($AE$31:AE450),AE450+((($M$3-$M$5)/($G$3-$G$5)*-1))/343),MAX($AE$31:AE450)))</f>
        <v>10.596546310832018</v>
      </c>
      <c r="AF451" s="61">
        <f t="shared" ref="AF451" si="1670">IF($M$18&gt;($M$3-$M$5)/-($G$3-$G$5),"",IF(AE451="","",AE451*$G$5+$M$5))</f>
        <v>-15227.629513343854</v>
      </c>
      <c r="AG451" s="61">
        <f t="shared" ref="AG451" si="1671">IF($M$18&gt;($M$3-$M$5)/-($G$3-$G$5),"",IF(AE451="","",AE451*$G$3+$M$3))</f>
        <v>72017.268445839902</v>
      </c>
    </row>
    <row r="452" spans="1:33" x14ac:dyDescent="0.55000000000000004">
      <c r="A452" s="11"/>
      <c r="B452" s="11"/>
      <c r="C452" s="11"/>
      <c r="D452" s="11"/>
      <c r="E452" s="11"/>
      <c r="F452" s="11"/>
      <c r="G452" s="11"/>
      <c r="H452" s="11"/>
      <c r="I452" s="11"/>
      <c r="J452" s="21"/>
      <c r="K452" s="21"/>
      <c r="L452" s="57"/>
      <c r="M452" s="57"/>
      <c r="N452" s="63"/>
      <c r="O452" s="57"/>
      <c r="P452" s="57"/>
      <c r="Q452" s="58"/>
      <c r="R452" s="57"/>
      <c r="S452" s="57"/>
      <c r="T452" s="11"/>
      <c r="U452" s="11"/>
      <c r="V452" s="11"/>
      <c r="W452" s="11"/>
      <c r="X452" s="11"/>
      <c r="Y452" s="11"/>
      <c r="Z452" s="11"/>
      <c r="AA452" s="11"/>
      <c r="AB452" s="11"/>
      <c r="AC452" s="60">
        <f t="shared" ref="AC452" si="1672">IFERROR(AC451,"")</f>
        <v>17.293675712043104</v>
      </c>
      <c r="AD452" s="61">
        <f t="shared" ref="AD452" si="1673">IF(AC452="","",AC452*$G$3+$M$3)</f>
        <v>38531.621439784474</v>
      </c>
      <c r="AE452" s="60">
        <f t="shared" ref="AE452" si="1674">IFERROR(AE451,"")</f>
        <v>10.596546310832018</v>
      </c>
      <c r="AF452" s="61">
        <f t="shared" ref="AF452" si="1675">IF($M$18&gt;($M$3-$M$5)/-($G$3-$G$5),"",IF(AE452="","",$G$7*$M$18+$M$7))</f>
        <v>0</v>
      </c>
      <c r="AG452" s="61">
        <f t="shared" ref="AG452" si="1676">IF($M$18&gt;($M$3-$M$5)/-($G$3-$G$5),"",IF(AE452="","",$G$7*$M$18+$M$7))</f>
        <v>0</v>
      </c>
    </row>
    <row r="453" spans="1:33" x14ac:dyDescent="0.55000000000000004">
      <c r="A453" s="11"/>
      <c r="B453" s="11"/>
      <c r="C453" s="11"/>
      <c r="D453" s="11"/>
      <c r="E453" s="11"/>
      <c r="F453" s="11"/>
      <c r="G453" s="11"/>
      <c r="H453" s="11"/>
      <c r="I453" s="11"/>
      <c r="J453" s="21"/>
      <c r="K453" s="21"/>
      <c r="L453" s="57"/>
      <c r="M453" s="57"/>
      <c r="N453" s="63"/>
      <c r="O453" s="57"/>
      <c r="P453" s="57"/>
      <c r="Q453" s="58"/>
      <c r="R453" s="57"/>
      <c r="S453" s="57"/>
      <c r="T453" s="11"/>
      <c r="U453" s="11"/>
      <c r="V453" s="11"/>
      <c r="W453" s="11"/>
      <c r="X453" s="11"/>
      <c r="Y453" s="11"/>
      <c r="Z453" s="11"/>
      <c r="AA453" s="11"/>
      <c r="AB453" s="11"/>
      <c r="AC453" s="60">
        <f>IF($M$18&gt;($M$3-$M$5)/-($G$3-$G$5),AC452+($M$18-($M$3-$M$5)/-($G$3-$G$5))/342,IFERROR(IF(AC452+((($M$3-$M$5)/($G$3-$G$5)*-1)-$M$18)/343&gt;($M$3-$M$5)/-($G$3-$G$5),MAX($AC$31:AC452),AC452+((($M$3-$M$5)/($G$3-$G$5)*-1))/343),MAX($AC$31:AC452)))</f>
        <v>17.293675712043104</v>
      </c>
      <c r="AD453" s="61">
        <f t="shared" ref="AD453" si="1677">IF(AC453="","",AC453*$G$5+$M$5)</f>
        <v>38349.405696344824</v>
      </c>
      <c r="AE453" s="60">
        <f>IF($M$18&gt;($M$3-$M$5)/-($G$3-$G$5),"",IFERROR(IF(AE452+(($M$3-$M$5)/($G$3-$G$5)*-1)/343&gt;$AC$24,MAX($AE$31:AE452),AE452+((($M$3-$M$5)/($G$3-$G$5)*-1))/343),MAX($AE$31:AE452)))</f>
        <v>10.647006055169314</v>
      </c>
      <c r="AF453" s="61">
        <f t="shared" ref="AF453" si="1678">IF($M$18&gt;($M$3-$M$5)/-($G$3-$G$5),"",IF(AE453="","",AE453*$G$5+$M$5))</f>
        <v>-14823.951558645495</v>
      </c>
      <c r="AG453" s="61">
        <f t="shared" ref="AG453" si="1679">IF($M$18&gt;($M$3-$M$5)/-($G$3-$G$5),"",IF(AE453="","",AE453*$G$3+$M$3))</f>
        <v>71764.96972415343</v>
      </c>
    </row>
    <row r="454" spans="1:33" x14ac:dyDescent="0.55000000000000004">
      <c r="A454" s="11"/>
      <c r="B454" s="11"/>
      <c r="C454" s="11"/>
      <c r="D454" s="11"/>
      <c r="E454" s="11"/>
      <c r="F454" s="11"/>
      <c r="G454" s="11"/>
      <c r="H454" s="11"/>
      <c r="I454" s="11"/>
      <c r="J454" s="21"/>
      <c r="K454" s="21"/>
      <c r="L454" s="57"/>
      <c r="M454" s="57"/>
      <c r="N454" s="63"/>
      <c r="O454" s="57"/>
      <c r="P454" s="57"/>
      <c r="Q454" s="58"/>
      <c r="R454" s="57"/>
      <c r="S454" s="57"/>
      <c r="T454" s="11"/>
      <c r="U454" s="11"/>
      <c r="V454" s="11"/>
      <c r="W454" s="11"/>
      <c r="X454" s="11"/>
      <c r="Y454" s="11"/>
      <c r="Z454" s="11"/>
      <c r="AA454" s="11"/>
      <c r="AB454" s="11"/>
      <c r="AC454" s="60">
        <f t="shared" ref="AC454" si="1680">IFERROR(AC453,"")</f>
        <v>17.293675712043104</v>
      </c>
      <c r="AD454" s="61">
        <f t="shared" ref="AD454" si="1681">IF(AC454="","",AC454*$G$3+$M$3)</f>
        <v>38531.621439784474</v>
      </c>
      <c r="AE454" s="60">
        <f t="shared" ref="AE454" si="1682">IFERROR(AE453,"")</f>
        <v>10.647006055169314</v>
      </c>
      <c r="AF454" s="61">
        <f t="shared" ref="AF454" si="1683">IF($M$18&gt;($M$3-$M$5)/-($G$3-$G$5),"",IF(AE454="","",$G$7*$M$18+$M$7))</f>
        <v>0</v>
      </c>
      <c r="AG454" s="61">
        <f t="shared" ref="AG454" si="1684">IF($M$18&gt;($M$3-$M$5)/-($G$3-$G$5),"",IF(AE454="","",$G$7*$M$18+$M$7))</f>
        <v>0</v>
      </c>
    </row>
    <row r="455" spans="1:33" x14ac:dyDescent="0.55000000000000004">
      <c r="A455" s="11"/>
      <c r="B455" s="11"/>
      <c r="C455" s="11"/>
      <c r="D455" s="11"/>
      <c r="E455" s="11"/>
      <c r="F455" s="11"/>
      <c r="G455" s="11"/>
      <c r="H455" s="11"/>
      <c r="I455" s="11"/>
      <c r="J455" s="21"/>
      <c r="K455" s="21"/>
      <c r="L455" s="57"/>
      <c r="M455" s="57"/>
      <c r="N455" s="63"/>
      <c r="O455" s="57"/>
      <c r="P455" s="57"/>
      <c r="Q455" s="58"/>
      <c r="R455" s="57"/>
      <c r="S455" s="57"/>
      <c r="T455" s="11"/>
      <c r="U455" s="11"/>
      <c r="V455" s="11"/>
      <c r="W455" s="11"/>
      <c r="X455" s="11"/>
      <c r="Y455" s="11"/>
      <c r="Z455" s="11"/>
      <c r="AA455" s="11"/>
      <c r="AB455" s="11"/>
      <c r="AC455" s="60">
        <f>IF($M$18&gt;($M$3-$M$5)/-($G$3-$G$5),AC454+($M$18-($M$3-$M$5)/-($G$3-$G$5))/342,IFERROR(IF(AC454+((($M$3-$M$5)/($G$3-$G$5)*-1)-$M$18)/343&gt;($M$3-$M$5)/-($G$3-$G$5),MAX($AC$31:AC454),AC454+((($M$3-$M$5)/($G$3-$G$5)*-1))/343),MAX($AC$31:AC454)))</f>
        <v>17.293675712043104</v>
      </c>
      <c r="AD455" s="61">
        <f t="shared" ref="AD455" si="1685">IF(AC455="","",AC455*$G$5+$M$5)</f>
        <v>38349.405696344824</v>
      </c>
      <c r="AE455" s="60">
        <f>IF($M$18&gt;($M$3-$M$5)/-($G$3-$G$5),"",IFERROR(IF(AE454+(($M$3-$M$5)/($G$3-$G$5)*-1)/343&gt;$AC$24,MAX($AE$31:AE454),AE454+((($M$3-$M$5)/($G$3-$G$5)*-1))/343),MAX($AE$31:AE454)))</f>
        <v>10.69746579950661</v>
      </c>
      <c r="AF455" s="61">
        <f t="shared" ref="AF455" si="1686">IF($M$18&gt;($M$3-$M$5)/-($G$3-$G$5),"",IF(AE455="","",AE455*$G$5+$M$5))</f>
        <v>-14420.27360394712</v>
      </c>
      <c r="AG455" s="61">
        <f t="shared" ref="AG455" si="1687">IF($M$18&gt;($M$3-$M$5)/-($G$3-$G$5),"",IF(AE455="","",AE455*$G$3+$M$3))</f>
        <v>71512.671002466959</v>
      </c>
    </row>
    <row r="456" spans="1:33" x14ac:dyDescent="0.55000000000000004">
      <c r="A456" s="11"/>
      <c r="B456" s="11"/>
      <c r="C456" s="11"/>
      <c r="D456" s="11"/>
      <c r="E456" s="11"/>
      <c r="F456" s="11"/>
      <c r="G456" s="11"/>
      <c r="H456" s="11"/>
      <c r="I456" s="11"/>
      <c r="J456" s="21"/>
      <c r="K456" s="21"/>
      <c r="L456" s="57"/>
      <c r="M456" s="57"/>
      <c r="N456" s="63"/>
      <c r="O456" s="57"/>
      <c r="P456" s="57"/>
      <c r="Q456" s="58"/>
      <c r="R456" s="57"/>
      <c r="S456" s="57"/>
      <c r="T456" s="11"/>
      <c r="U456" s="11"/>
      <c r="V456" s="11"/>
      <c r="W456" s="11"/>
      <c r="X456" s="11"/>
      <c r="Y456" s="11"/>
      <c r="Z456" s="11"/>
      <c r="AA456" s="11"/>
      <c r="AB456" s="11"/>
      <c r="AC456" s="60">
        <f t="shared" ref="AC456" si="1688">IFERROR(AC455,"")</f>
        <v>17.293675712043104</v>
      </c>
      <c r="AD456" s="61">
        <f t="shared" ref="AD456" si="1689">IF(AC456="","",AC456*$G$3+$M$3)</f>
        <v>38531.621439784474</v>
      </c>
      <c r="AE456" s="60">
        <f t="shared" ref="AE456" si="1690">IFERROR(AE455,"")</f>
        <v>10.69746579950661</v>
      </c>
      <c r="AF456" s="61">
        <f t="shared" ref="AF456" si="1691">IF($M$18&gt;($M$3-$M$5)/-($G$3-$G$5),"",IF(AE456="","",$G$7*$M$18+$M$7))</f>
        <v>0</v>
      </c>
      <c r="AG456" s="61">
        <f t="shared" ref="AG456" si="1692">IF($M$18&gt;($M$3-$M$5)/-($G$3-$G$5),"",IF(AE456="","",$G$7*$M$18+$M$7))</f>
        <v>0</v>
      </c>
    </row>
    <row r="457" spans="1:33" x14ac:dyDescent="0.55000000000000004">
      <c r="A457" s="11"/>
      <c r="B457" s="11"/>
      <c r="C457" s="11"/>
      <c r="D457" s="11"/>
      <c r="E457" s="11"/>
      <c r="F457" s="11"/>
      <c r="G457" s="11"/>
      <c r="H457" s="11"/>
      <c r="I457" s="11"/>
      <c r="J457" s="21"/>
      <c r="K457" s="21"/>
      <c r="L457" s="57"/>
      <c r="M457" s="57"/>
      <c r="N457" s="63"/>
      <c r="O457" s="57"/>
      <c r="P457" s="57"/>
      <c r="Q457" s="58"/>
      <c r="R457" s="57"/>
      <c r="S457" s="57"/>
      <c r="T457" s="11"/>
      <c r="U457" s="11"/>
      <c r="V457" s="11"/>
      <c r="W457" s="11"/>
      <c r="X457" s="11"/>
      <c r="Y457" s="11"/>
      <c r="Z457" s="11"/>
      <c r="AA457" s="11"/>
      <c r="AB457" s="11"/>
      <c r="AC457" s="60">
        <f>IF($M$18&gt;($M$3-$M$5)/-($G$3-$G$5),AC456+($M$18-($M$3-$M$5)/-($G$3-$G$5))/342,IFERROR(IF(AC456+((($M$3-$M$5)/($G$3-$G$5)*-1)-$M$18)/343&gt;($M$3-$M$5)/-($G$3-$G$5),MAX($AC$31:AC456),AC456+((($M$3-$M$5)/($G$3-$G$5)*-1))/343),MAX($AC$31:AC456)))</f>
        <v>17.293675712043104</v>
      </c>
      <c r="AD457" s="61">
        <f t="shared" ref="AD457" si="1693">IF(AC457="","",AC457*$G$5+$M$5)</f>
        <v>38349.405696344824</v>
      </c>
      <c r="AE457" s="60">
        <f>IF($M$18&gt;($M$3-$M$5)/-($G$3-$G$5),"",IFERROR(IF(AE456+(($M$3-$M$5)/($G$3-$G$5)*-1)/343&gt;$AC$24,MAX($AE$31:AE456),AE456+((($M$3-$M$5)/($G$3-$G$5)*-1))/343),MAX($AE$31:AE456)))</f>
        <v>10.747925543843905</v>
      </c>
      <c r="AF457" s="61">
        <f t="shared" ref="AF457" si="1694">IF($M$18&gt;($M$3-$M$5)/-($G$3-$G$5),"",IF(AE457="","",AE457*$G$5+$M$5))</f>
        <v>-14016.59564924876</v>
      </c>
      <c r="AG457" s="61">
        <f t="shared" ref="AG457" si="1695">IF($M$18&gt;($M$3-$M$5)/-($G$3-$G$5),"",IF(AE457="","",AE457*$G$3+$M$3))</f>
        <v>71260.372280780473</v>
      </c>
    </row>
    <row r="458" spans="1:33" x14ac:dyDescent="0.55000000000000004">
      <c r="A458" s="11"/>
      <c r="B458" s="11"/>
      <c r="C458" s="11"/>
      <c r="D458" s="11"/>
      <c r="E458" s="11"/>
      <c r="F458" s="11"/>
      <c r="G458" s="11"/>
      <c r="H458" s="11"/>
      <c r="I458" s="11"/>
      <c r="J458" s="21"/>
      <c r="K458" s="21"/>
      <c r="L458" s="57"/>
      <c r="M458" s="57"/>
      <c r="N458" s="63"/>
      <c r="O458" s="57"/>
      <c r="P458" s="57"/>
      <c r="Q458" s="58"/>
      <c r="R458" s="57"/>
      <c r="S458" s="57"/>
      <c r="T458" s="11"/>
      <c r="U458" s="11"/>
      <c r="V458" s="11"/>
      <c r="W458" s="11"/>
      <c r="X458" s="11"/>
      <c r="Y458" s="11"/>
      <c r="Z458" s="11"/>
      <c r="AA458" s="11"/>
      <c r="AB458" s="11"/>
      <c r="AC458" s="60">
        <f t="shared" ref="AC458" si="1696">IFERROR(AC457,"")</f>
        <v>17.293675712043104</v>
      </c>
      <c r="AD458" s="61">
        <f t="shared" ref="AD458" si="1697">IF(AC458="","",AC458*$G$3+$M$3)</f>
        <v>38531.621439784474</v>
      </c>
      <c r="AE458" s="60">
        <f t="shared" ref="AE458" si="1698">IFERROR(AE457,"")</f>
        <v>10.747925543843905</v>
      </c>
      <c r="AF458" s="61">
        <f t="shared" ref="AF458" si="1699">IF($M$18&gt;($M$3-$M$5)/-($G$3-$G$5),"",IF(AE458="","",$G$7*$M$18+$M$7))</f>
        <v>0</v>
      </c>
      <c r="AG458" s="61">
        <f t="shared" ref="AG458" si="1700">IF($M$18&gt;($M$3-$M$5)/-($G$3-$G$5),"",IF(AE458="","",$G$7*$M$18+$M$7))</f>
        <v>0</v>
      </c>
    </row>
    <row r="459" spans="1:33" x14ac:dyDescent="0.55000000000000004">
      <c r="A459" s="11"/>
      <c r="B459" s="11"/>
      <c r="C459" s="11"/>
      <c r="D459" s="11"/>
      <c r="E459" s="11"/>
      <c r="F459" s="11"/>
      <c r="G459" s="11"/>
      <c r="H459" s="11"/>
      <c r="I459" s="11"/>
      <c r="J459" s="21"/>
      <c r="K459" s="21"/>
      <c r="L459" s="57"/>
      <c r="M459" s="57"/>
      <c r="N459" s="63"/>
      <c r="O459" s="57"/>
      <c r="P459" s="57"/>
      <c r="Q459" s="58"/>
      <c r="R459" s="57"/>
      <c r="S459" s="57"/>
      <c r="T459" s="11"/>
      <c r="U459" s="11"/>
      <c r="V459" s="11"/>
      <c r="W459" s="11"/>
      <c r="X459" s="11"/>
      <c r="Y459" s="11"/>
      <c r="Z459" s="11"/>
      <c r="AA459" s="11"/>
      <c r="AB459" s="11"/>
      <c r="AC459" s="60">
        <f>IF($M$18&gt;($M$3-$M$5)/-($G$3-$G$5),AC458+($M$18-($M$3-$M$5)/-($G$3-$G$5))/342,IFERROR(IF(AC458+((($M$3-$M$5)/($G$3-$G$5)*-1)-$M$18)/343&gt;($M$3-$M$5)/-($G$3-$G$5),MAX($AC$31:AC458),AC458+((($M$3-$M$5)/($G$3-$G$5)*-1))/343),MAX($AC$31:AC458)))</f>
        <v>17.293675712043104</v>
      </c>
      <c r="AD459" s="61">
        <f t="shared" ref="AD459" si="1701">IF(AC459="","",AC459*$G$5+$M$5)</f>
        <v>38349.405696344824</v>
      </c>
      <c r="AE459" s="60">
        <f>IF($M$18&gt;($M$3-$M$5)/-($G$3-$G$5),"",IFERROR(IF(AE458+(($M$3-$M$5)/($G$3-$G$5)*-1)/343&gt;$AC$24,MAX($AE$31:AE458),AE458+((($M$3-$M$5)/($G$3-$G$5)*-1))/343),MAX($AE$31:AE458)))</f>
        <v>10.798385288181201</v>
      </c>
      <c r="AF459" s="61">
        <f t="shared" ref="AF459" si="1702">IF($M$18&gt;($M$3-$M$5)/-($G$3-$G$5),"",IF(AE459="","",AE459*$G$5+$M$5))</f>
        <v>-13612.917694550386</v>
      </c>
      <c r="AG459" s="61">
        <f t="shared" ref="AG459" si="1703">IF($M$18&gt;($M$3-$M$5)/-($G$3-$G$5),"",IF(AE459="","",AE459*$G$3+$M$3))</f>
        <v>71008.073559093988</v>
      </c>
    </row>
    <row r="460" spans="1:33" x14ac:dyDescent="0.55000000000000004">
      <c r="A460" s="11"/>
      <c r="B460" s="11"/>
      <c r="C460" s="11"/>
      <c r="D460" s="11"/>
      <c r="E460" s="11"/>
      <c r="F460" s="11"/>
      <c r="G460" s="11"/>
      <c r="H460" s="11"/>
      <c r="I460" s="11"/>
      <c r="J460" s="21"/>
      <c r="K460" s="21"/>
      <c r="L460" s="57"/>
      <c r="M460" s="57"/>
      <c r="N460" s="63"/>
      <c r="O460" s="57"/>
      <c r="P460" s="57"/>
      <c r="Q460" s="58"/>
      <c r="R460" s="57"/>
      <c r="S460" s="57"/>
      <c r="T460" s="11"/>
      <c r="U460" s="11"/>
      <c r="V460" s="11"/>
      <c r="W460" s="11"/>
      <c r="X460" s="11"/>
      <c r="Y460" s="11"/>
      <c r="Z460" s="11"/>
      <c r="AA460" s="11"/>
      <c r="AB460" s="11"/>
      <c r="AC460" s="60">
        <f t="shared" ref="AC460" si="1704">IFERROR(AC459,"")</f>
        <v>17.293675712043104</v>
      </c>
      <c r="AD460" s="61">
        <f t="shared" ref="AD460" si="1705">IF(AC460="","",AC460*$G$3+$M$3)</f>
        <v>38531.621439784474</v>
      </c>
      <c r="AE460" s="60">
        <f t="shared" ref="AE460" si="1706">IFERROR(AE459,"")</f>
        <v>10.798385288181201</v>
      </c>
      <c r="AF460" s="61">
        <f t="shared" ref="AF460" si="1707">IF($M$18&gt;($M$3-$M$5)/-($G$3-$G$5),"",IF(AE460="","",$G$7*$M$18+$M$7))</f>
        <v>0</v>
      </c>
      <c r="AG460" s="61">
        <f t="shared" ref="AG460" si="1708">IF($M$18&gt;($M$3-$M$5)/-($G$3-$G$5),"",IF(AE460="","",$G$7*$M$18+$M$7))</f>
        <v>0</v>
      </c>
    </row>
    <row r="461" spans="1:33" x14ac:dyDescent="0.55000000000000004">
      <c r="A461" s="11"/>
      <c r="B461" s="11"/>
      <c r="C461" s="11"/>
      <c r="D461" s="11"/>
      <c r="E461" s="11"/>
      <c r="F461" s="11"/>
      <c r="G461" s="11"/>
      <c r="H461" s="11"/>
      <c r="I461" s="11"/>
      <c r="J461" s="21"/>
      <c r="K461" s="21"/>
      <c r="L461" s="57"/>
      <c r="M461" s="57"/>
      <c r="N461" s="63"/>
      <c r="O461" s="57"/>
      <c r="P461" s="57"/>
      <c r="Q461" s="58"/>
      <c r="R461" s="57"/>
      <c r="S461" s="57"/>
      <c r="T461" s="11"/>
      <c r="U461" s="11"/>
      <c r="V461" s="11"/>
      <c r="W461" s="11"/>
      <c r="X461" s="11"/>
      <c r="Y461" s="11"/>
      <c r="Z461" s="11"/>
      <c r="AA461" s="11"/>
      <c r="AB461" s="11"/>
      <c r="AC461" s="60">
        <f>IF($M$18&gt;($M$3-$M$5)/-($G$3-$G$5),AC460+($M$18-($M$3-$M$5)/-($G$3-$G$5))/342,IFERROR(IF(AC460+((($M$3-$M$5)/($G$3-$G$5)*-1)-$M$18)/343&gt;($M$3-$M$5)/-($G$3-$G$5),MAX($AC$31:AC460),AC460+((($M$3-$M$5)/($G$3-$G$5)*-1))/343),MAX($AC$31:AC460)))</f>
        <v>17.293675712043104</v>
      </c>
      <c r="AD461" s="61">
        <f t="shared" ref="AD461" si="1709">IF(AC461="","",AC461*$G$5+$M$5)</f>
        <v>38349.405696344824</v>
      </c>
      <c r="AE461" s="60">
        <f>IF($M$18&gt;($M$3-$M$5)/-($G$3-$G$5),"",IFERROR(IF(AE460+(($M$3-$M$5)/($G$3-$G$5)*-1)/343&gt;$AC$24,MAX($AE$31:AE460),AE460+((($M$3-$M$5)/($G$3-$G$5)*-1))/343),MAX($AE$31:AE460)))</f>
        <v>10.848845032518497</v>
      </c>
      <c r="AF461" s="61">
        <f t="shared" ref="AF461" si="1710">IF($M$18&gt;($M$3-$M$5)/-($G$3-$G$5),"",IF(AE461="","",AE461*$G$5+$M$5))</f>
        <v>-13209.239739852026</v>
      </c>
      <c r="AG461" s="61">
        <f t="shared" ref="AG461" si="1711">IF($M$18&gt;($M$3-$M$5)/-($G$3-$G$5),"",IF(AE461="","",AE461*$G$3+$M$3))</f>
        <v>70755.774837407516</v>
      </c>
    </row>
    <row r="462" spans="1:33" x14ac:dyDescent="0.55000000000000004">
      <c r="A462" s="11"/>
      <c r="B462" s="11"/>
      <c r="C462" s="11"/>
      <c r="D462" s="11"/>
      <c r="E462" s="11"/>
      <c r="F462" s="11"/>
      <c r="G462" s="11"/>
      <c r="H462" s="11"/>
      <c r="I462" s="11"/>
      <c r="J462" s="21"/>
      <c r="K462" s="21"/>
      <c r="L462" s="57"/>
      <c r="M462" s="57"/>
      <c r="N462" s="63"/>
      <c r="O462" s="57"/>
      <c r="P462" s="57"/>
      <c r="Q462" s="58"/>
      <c r="R462" s="57"/>
      <c r="S462" s="57"/>
      <c r="T462" s="11"/>
      <c r="U462" s="11"/>
      <c r="V462" s="11"/>
      <c r="W462" s="11"/>
      <c r="X462" s="11"/>
      <c r="Y462" s="11"/>
      <c r="Z462" s="11"/>
      <c r="AA462" s="11"/>
      <c r="AB462" s="11"/>
      <c r="AC462" s="60">
        <f t="shared" ref="AC462" si="1712">IFERROR(AC461,"")</f>
        <v>17.293675712043104</v>
      </c>
      <c r="AD462" s="61">
        <f t="shared" ref="AD462" si="1713">IF(AC462="","",AC462*$G$3+$M$3)</f>
        <v>38531.621439784474</v>
      </c>
      <c r="AE462" s="60">
        <f t="shared" ref="AE462" si="1714">IFERROR(AE461,"")</f>
        <v>10.848845032518497</v>
      </c>
      <c r="AF462" s="61">
        <f t="shared" ref="AF462" si="1715">IF($M$18&gt;($M$3-$M$5)/-($G$3-$G$5),"",IF(AE462="","",$G$7*$M$18+$M$7))</f>
        <v>0</v>
      </c>
      <c r="AG462" s="61">
        <f t="shared" ref="AG462" si="1716">IF($M$18&gt;($M$3-$M$5)/-($G$3-$G$5),"",IF(AE462="","",$G$7*$M$18+$M$7))</f>
        <v>0</v>
      </c>
    </row>
    <row r="463" spans="1:33" x14ac:dyDescent="0.55000000000000004">
      <c r="A463" s="11"/>
      <c r="B463" s="11"/>
      <c r="C463" s="11"/>
      <c r="D463" s="11"/>
      <c r="E463" s="11"/>
      <c r="F463" s="11"/>
      <c r="G463" s="11"/>
      <c r="H463" s="11"/>
      <c r="I463" s="11"/>
      <c r="J463" s="21"/>
      <c r="K463" s="21"/>
      <c r="L463" s="57"/>
      <c r="M463" s="57"/>
      <c r="N463" s="63"/>
      <c r="O463" s="57"/>
      <c r="P463" s="57"/>
      <c r="Q463" s="58"/>
      <c r="R463" s="57"/>
      <c r="S463" s="57"/>
      <c r="T463" s="11"/>
      <c r="U463" s="11"/>
      <c r="V463" s="11"/>
      <c r="W463" s="11"/>
      <c r="X463" s="11"/>
      <c r="Y463" s="11"/>
      <c r="Z463" s="11"/>
      <c r="AA463" s="11"/>
      <c r="AB463" s="11"/>
      <c r="AC463" s="60">
        <f>IF($M$18&gt;($M$3-$M$5)/-($G$3-$G$5),AC462+($M$18-($M$3-$M$5)/-($G$3-$G$5))/342,IFERROR(IF(AC462+((($M$3-$M$5)/($G$3-$G$5)*-1)-$M$18)/343&gt;($M$3-$M$5)/-($G$3-$G$5),MAX($AC$31:AC462),AC462+((($M$3-$M$5)/($G$3-$G$5)*-1))/343),MAX($AC$31:AC462)))</f>
        <v>17.293675712043104</v>
      </c>
      <c r="AD463" s="61">
        <f t="shared" ref="AD463" si="1717">IF(AC463="","",AC463*$G$5+$M$5)</f>
        <v>38349.405696344824</v>
      </c>
      <c r="AE463" s="60">
        <f>IF($M$18&gt;($M$3-$M$5)/-($G$3-$G$5),"",IFERROR(IF(AE462+(($M$3-$M$5)/($G$3-$G$5)*-1)/343&gt;$AC$24,MAX($AE$31:AE462),AE462+((($M$3-$M$5)/($G$3-$G$5)*-1))/343),MAX($AE$31:AE462)))</f>
        <v>10.899304776855793</v>
      </c>
      <c r="AF463" s="61">
        <f t="shared" ref="AF463" si="1718">IF($M$18&gt;($M$3-$M$5)/-($G$3-$G$5),"",IF(AE463="","",AE463*$G$5+$M$5))</f>
        <v>-12805.561785153652</v>
      </c>
      <c r="AG463" s="61">
        <f t="shared" ref="AG463" si="1719">IF($M$18&gt;($M$3-$M$5)/-($G$3-$G$5),"",IF(AE463="","",AE463*$G$3+$M$3))</f>
        <v>70503.476115721045</v>
      </c>
    </row>
    <row r="464" spans="1:33" x14ac:dyDescent="0.55000000000000004">
      <c r="A464" s="11"/>
      <c r="B464" s="11"/>
      <c r="C464" s="11"/>
      <c r="D464" s="11"/>
      <c r="E464" s="11"/>
      <c r="F464" s="11"/>
      <c r="G464" s="11"/>
      <c r="H464" s="11"/>
      <c r="I464" s="11"/>
      <c r="J464" s="21"/>
      <c r="K464" s="21"/>
      <c r="L464" s="57"/>
      <c r="M464" s="57"/>
      <c r="N464" s="63"/>
      <c r="O464" s="57"/>
      <c r="P464" s="57"/>
      <c r="Q464" s="58"/>
      <c r="R464" s="57"/>
      <c r="S464" s="57"/>
      <c r="T464" s="11"/>
      <c r="U464" s="11"/>
      <c r="V464" s="11"/>
      <c r="W464" s="11"/>
      <c r="X464" s="11"/>
      <c r="Y464" s="11"/>
      <c r="Z464" s="11"/>
      <c r="AA464" s="11"/>
      <c r="AB464" s="11"/>
      <c r="AC464" s="60">
        <f t="shared" ref="AC464" si="1720">IFERROR(AC463,"")</f>
        <v>17.293675712043104</v>
      </c>
      <c r="AD464" s="61">
        <f t="shared" ref="AD464" si="1721">IF(AC464="","",AC464*$G$3+$M$3)</f>
        <v>38531.621439784474</v>
      </c>
      <c r="AE464" s="60">
        <f t="shared" ref="AE464" si="1722">IFERROR(AE463,"")</f>
        <v>10.899304776855793</v>
      </c>
      <c r="AF464" s="61">
        <f t="shared" ref="AF464" si="1723">IF($M$18&gt;($M$3-$M$5)/-($G$3-$G$5),"",IF(AE464="","",$G$7*$M$18+$M$7))</f>
        <v>0</v>
      </c>
      <c r="AG464" s="61">
        <f t="shared" ref="AG464" si="1724">IF($M$18&gt;($M$3-$M$5)/-($G$3-$G$5),"",IF(AE464="","",$G$7*$M$18+$M$7))</f>
        <v>0</v>
      </c>
    </row>
    <row r="465" spans="1:33" x14ac:dyDescent="0.55000000000000004">
      <c r="A465" s="11"/>
      <c r="B465" s="11"/>
      <c r="C465" s="11"/>
      <c r="D465" s="11"/>
      <c r="E465" s="11"/>
      <c r="F465" s="11"/>
      <c r="G465" s="11"/>
      <c r="H465" s="11"/>
      <c r="I465" s="11"/>
      <c r="J465" s="21"/>
      <c r="K465" s="21"/>
      <c r="L465" s="57"/>
      <c r="M465" s="57"/>
      <c r="N465" s="63"/>
      <c r="O465" s="57"/>
      <c r="P465" s="57"/>
      <c r="Q465" s="58"/>
      <c r="R465" s="57"/>
      <c r="S465" s="57"/>
      <c r="T465" s="11"/>
      <c r="U465" s="11"/>
      <c r="V465" s="11"/>
      <c r="W465" s="11"/>
      <c r="X465" s="11"/>
      <c r="Y465" s="11"/>
      <c r="Z465" s="11"/>
      <c r="AA465" s="11"/>
      <c r="AB465" s="11"/>
      <c r="AC465" s="60">
        <f>IF($M$18&gt;($M$3-$M$5)/-($G$3-$G$5),AC464+($M$18-($M$3-$M$5)/-($G$3-$G$5))/342,IFERROR(IF(AC464+((($M$3-$M$5)/($G$3-$G$5)*-1)-$M$18)/343&gt;($M$3-$M$5)/-($G$3-$G$5),MAX($AC$31:AC464),AC464+((($M$3-$M$5)/($G$3-$G$5)*-1))/343),MAX($AC$31:AC464)))</f>
        <v>17.293675712043104</v>
      </c>
      <c r="AD465" s="61">
        <f t="shared" ref="AD465" si="1725">IF(AC465="","",AC465*$G$5+$M$5)</f>
        <v>38349.405696344824</v>
      </c>
      <c r="AE465" s="60">
        <f>IF($M$18&gt;($M$3-$M$5)/-($G$3-$G$5),"",IFERROR(IF(AE464+(($M$3-$M$5)/($G$3-$G$5)*-1)/343&gt;$AC$24,MAX($AE$31:AE464),AE464+((($M$3-$M$5)/($G$3-$G$5)*-1))/343),MAX($AE$31:AE464)))</f>
        <v>10.949764521193089</v>
      </c>
      <c r="AF465" s="61">
        <f t="shared" ref="AF465" si="1726">IF($M$18&gt;($M$3-$M$5)/-($G$3-$G$5),"",IF(AE465="","",AE465*$G$5+$M$5))</f>
        <v>-12401.883830455292</v>
      </c>
      <c r="AG465" s="61">
        <f t="shared" ref="AG465" si="1727">IF($M$18&gt;($M$3-$M$5)/-($G$3-$G$5),"",IF(AE465="","",AE465*$G$3+$M$3))</f>
        <v>70251.177394034559</v>
      </c>
    </row>
    <row r="466" spans="1:33" x14ac:dyDescent="0.55000000000000004">
      <c r="A466" s="11"/>
      <c r="B466" s="11"/>
      <c r="C466" s="11"/>
      <c r="D466" s="11"/>
      <c r="E466" s="11"/>
      <c r="F466" s="11"/>
      <c r="G466" s="11"/>
      <c r="H466" s="11"/>
      <c r="I466" s="11"/>
      <c r="J466" s="21"/>
      <c r="K466" s="21"/>
      <c r="L466" s="57"/>
      <c r="M466" s="57"/>
      <c r="N466" s="63"/>
      <c r="O466" s="57"/>
      <c r="P466" s="57"/>
      <c r="Q466" s="58"/>
      <c r="R466" s="57"/>
      <c r="S466" s="57"/>
      <c r="T466" s="11"/>
      <c r="U466" s="11"/>
      <c r="V466" s="11"/>
      <c r="W466" s="11"/>
      <c r="X466" s="11"/>
      <c r="Y466" s="11"/>
      <c r="Z466" s="11"/>
      <c r="AA466" s="11"/>
      <c r="AB466" s="11"/>
      <c r="AC466" s="60">
        <f t="shared" ref="AC466" si="1728">IFERROR(AC465,"")</f>
        <v>17.293675712043104</v>
      </c>
      <c r="AD466" s="61">
        <f t="shared" ref="AD466" si="1729">IF(AC466="","",AC466*$G$3+$M$3)</f>
        <v>38531.621439784474</v>
      </c>
      <c r="AE466" s="60">
        <f t="shared" ref="AE466" si="1730">IFERROR(AE465,"")</f>
        <v>10.949764521193089</v>
      </c>
      <c r="AF466" s="61">
        <f t="shared" ref="AF466" si="1731">IF($M$18&gt;($M$3-$M$5)/-($G$3-$G$5),"",IF(AE466="","",$G$7*$M$18+$M$7))</f>
        <v>0</v>
      </c>
      <c r="AG466" s="61">
        <f t="shared" ref="AG466" si="1732">IF($M$18&gt;($M$3-$M$5)/-($G$3-$G$5),"",IF(AE466="","",$G$7*$M$18+$M$7))</f>
        <v>0</v>
      </c>
    </row>
    <row r="467" spans="1:33" x14ac:dyDescent="0.55000000000000004">
      <c r="A467" s="11"/>
      <c r="B467" s="11"/>
      <c r="C467" s="11"/>
      <c r="D467" s="11"/>
      <c r="E467" s="11"/>
      <c r="F467" s="11"/>
      <c r="G467" s="11"/>
      <c r="H467" s="11"/>
      <c r="I467" s="11"/>
      <c r="J467" s="21"/>
      <c r="K467" s="21"/>
      <c r="L467" s="57"/>
      <c r="M467" s="57"/>
      <c r="N467" s="63"/>
      <c r="O467" s="57"/>
      <c r="P467" s="57"/>
      <c r="Q467" s="58"/>
      <c r="R467" s="57"/>
      <c r="S467" s="57"/>
      <c r="T467" s="11"/>
      <c r="U467" s="11"/>
      <c r="V467" s="11"/>
      <c r="W467" s="11"/>
      <c r="X467" s="11"/>
      <c r="Y467" s="11"/>
      <c r="Z467" s="11"/>
      <c r="AA467" s="11"/>
      <c r="AB467" s="11"/>
      <c r="AC467" s="60">
        <f>IF($M$18&gt;($M$3-$M$5)/-($G$3-$G$5),AC466+($M$18-($M$3-$M$5)/-($G$3-$G$5))/342,IFERROR(IF(AC466+((($M$3-$M$5)/($G$3-$G$5)*-1)-$M$18)/343&gt;($M$3-$M$5)/-($G$3-$G$5),MAX($AC$31:AC466),AC466+((($M$3-$M$5)/($G$3-$G$5)*-1))/343),MAX($AC$31:AC466)))</f>
        <v>17.293675712043104</v>
      </c>
      <c r="AD467" s="61">
        <f t="shared" ref="AD467" si="1733">IF(AC467="","",AC467*$G$5+$M$5)</f>
        <v>38349.405696344824</v>
      </c>
      <c r="AE467" s="60">
        <f>IF($M$18&gt;($M$3-$M$5)/-($G$3-$G$5),"",IFERROR(IF(AE466+(($M$3-$M$5)/($G$3-$G$5)*-1)/343&gt;$AC$24,MAX($AE$31:AE466),AE466+((($M$3-$M$5)/($G$3-$G$5)*-1))/343),MAX($AE$31:AE466)))</f>
        <v>11.000224265530385</v>
      </c>
      <c r="AF467" s="61">
        <f t="shared" ref="AF467" si="1734">IF($M$18&gt;($M$3-$M$5)/-($G$3-$G$5),"",IF(AE467="","",AE467*$G$5+$M$5))</f>
        <v>-11998.205875756918</v>
      </c>
      <c r="AG467" s="61">
        <f t="shared" ref="AG467" si="1735">IF($M$18&gt;($M$3-$M$5)/-($G$3-$G$5),"",IF(AE467="","",AE467*$G$3+$M$3))</f>
        <v>69998.878672348073</v>
      </c>
    </row>
    <row r="468" spans="1:33" x14ac:dyDescent="0.55000000000000004">
      <c r="A468" s="11"/>
      <c r="B468" s="11"/>
      <c r="C468" s="11"/>
      <c r="D468" s="11"/>
      <c r="E468" s="11"/>
      <c r="F468" s="11"/>
      <c r="G468" s="11"/>
      <c r="H468" s="11"/>
      <c r="I468" s="11"/>
      <c r="J468" s="21"/>
      <c r="K468" s="21"/>
      <c r="L468" s="57"/>
      <c r="M468" s="57"/>
      <c r="N468" s="63"/>
      <c r="O468" s="57"/>
      <c r="P468" s="57"/>
      <c r="Q468" s="58"/>
      <c r="R468" s="57"/>
      <c r="S468" s="57"/>
      <c r="T468" s="11"/>
      <c r="U468" s="11"/>
      <c r="V468" s="11"/>
      <c r="W468" s="11"/>
      <c r="X468" s="11"/>
      <c r="Y468" s="11"/>
      <c r="Z468" s="11"/>
      <c r="AA468" s="11"/>
      <c r="AB468" s="11"/>
      <c r="AC468" s="60">
        <f t="shared" ref="AC468" si="1736">IFERROR(AC467,"")</f>
        <v>17.293675712043104</v>
      </c>
      <c r="AD468" s="61">
        <f t="shared" ref="AD468" si="1737">IF(AC468="","",AC468*$G$3+$M$3)</f>
        <v>38531.621439784474</v>
      </c>
      <c r="AE468" s="60">
        <f t="shared" ref="AE468" si="1738">IFERROR(AE467,"")</f>
        <v>11.000224265530385</v>
      </c>
      <c r="AF468" s="61">
        <f t="shared" ref="AF468" si="1739">IF($M$18&gt;($M$3-$M$5)/-($G$3-$G$5),"",IF(AE468="","",$G$7*$M$18+$M$7))</f>
        <v>0</v>
      </c>
      <c r="AG468" s="61">
        <f t="shared" ref="AG468" si="1740">IF($M$18&gt;($M$3-$M$5)/-($G$3-$G$5),"",IF(AE468="","",$G$7*$M$18+$M$7))</f>
        <v>0</v>
      </c>
    </row>
    <row r="469" spans="1:33" x14ac:dyDescent="0.55000000000000004">
      <c r="A469" s="11"/>
      <c r="B469" s="11"/>
      <c r="C469" s="11"/>
      <c r="D469" s="11"/>
      <c r="E469" s="11"/>
      <c r="F469" s="11"/>
      <c r="G469" s="11"/>
      <c r="H469" s="11"/>
      <c r="I469" s="11"/>
      <c r="J469" s="21"/>
      <c r="K469" s="21"/>
      <c r="L469" s="57"/>
      <c r="M469" s="57"/>
      <c r="N469" s="63"/>
      <c r="O469" s="57"/>
      <c r="P469" s="57"/>
      <c r="Q469" s="58"/>
      <c r="R469" s="57"/>
      <c r="S469" s="57"/>
      <c r="T469" s="11"/>
      <c r="U469" s="11"/>
      <c r="V469" s="11"/>
      <c r="W469" s="11"/>
      <c r="X469" s="11"/>
      <c r="Y469" s="11"/>
      <c r="Z469" s="11"/>
      <c r="AA469" s="11"/>
      <c r="AB469" s="11"/>
      <c r="AC469" s="60">
        <f>IF($M$18&gt;($M$3-$M$5)/-($G$3-$G$5),AC468+($M$18-($M$3-$M$5)/-($G$3-$G$5))/342,IFERROR(IF(AC468+((($M$3-$M$5)/($G$3-$G$5)*-1)-$M$18)/343&gt;($M$3-$M$5)/-($G$3-$G$5),MAX($AC$31:AC468),AC468+((($M$3-$M$5)/($G$3-$G$5)*-1))/343),MAX($AC$31:AC468)))</f>
        <v>17.293675712043104</v>
      </c>
      <c r="AD469" s="61">
        <f t="shared" ref="AD469" si="1741">IF(AC469="","",AC469*$G$5+$M$5)</f>
        <v>38349.405696344824</v>
      </c>
      <c r="AE469" s="60">
        <f>IF($M$18&gt;($M$3-$M$5)/-($G$3-$G$5),"",IFERROR(IF(AE468+(($M$3-$M$5)/($G$3-$G$5)*-1)/343&gt;$AC$24,MAX($AE$31:AE468),AE468+((($M$3-$M$5)/($G$3-$G$5)*-1))/343),MAX($AE$31:AE468)))</f>
        <v>11.05068400986768</v>
      </c>
      <c r="AF469" s="61">
        <f t="shared" ref="AF469" si="1742">IF($M$18&gt;($M$3-$M$5)/-($G$3-$G$5),"",IF(AE469="","",AE469*$G$5+$M$5))</f>
        <v>-11594.527921058558</v>
      </c>
      <c r="AG469" s="61">
        <f t="shared" ref="AG469" si="1743">IF($M$18&gt;($M$3-$M$5)/-($G$3-$G$5),"",IF(AE469="","",AE469*$G$3+$M$3))</f>
        <v>69746.579950661602</v>
      </c>
    </row>
    <row r="470" spans="1:33" x14ac:dyDescent="0.55000000000000004">
      <c r="A470" s="11"/>
      <c r="B470" s="11"/>
      <c r="C470" s="11"/>
      <c r="D470" s="11"/>
      <c r="E470" s="11"/>
      <c r="F470" s="11"/>
      <c r="G470" s="11"/>
      <c r="H470" s="11"/>
      <c r="I470" s="11"/>
      <c r="J470" s="21"/>
      <c r="K470" s="21"/>
      <c r="L470" s="57"/>
      <c r="M470" s="57"/>
      <c r="N470" s="63"/>
      <c r="O470" s="57"/>
      <c r="P470" s="57"/>
      <c r="Q470" s="58"/>
      <c r="R470" s="57"/>
      <c r="S470" s="57"/>
      <c r="T470" s="11"/>
      <c r="U470" s="11"/>
      <c r="V470" s="11"/>
      <c r="W470" s="11"/>
      <c r="X470" s="11"/>
      <c r="Y470" s="11"/>
      <c r="Z470" s="11"/>
      <c r="AA470" s="11"/>
      <c r="AB470" s="11"/>
      <c r="AC470" s="60">
        <f t="shared" ref="AC470" si="1744">IFERROR(AC469,"")</f>
        <v>17.293675712043104</v>
      </c>
      <c r="AD470" s="61">
        <f t="shared" ref="AD470" si="1745">IF(AC470="","",AC470*$G$3+$M$3)</f>
        <v>38531.621439784474</v>
      </c>
      <c r="AE470" s="60">
        <f t="shared" ref="AE470" si="1746">IFERROR(AE469,"")</f>
        <v>11.05068400986768</v>
      </c>
      <c r="AF470" s="61">
        <f t="shared" ref="AF470" si="1747">IF($M$18&gt;($M$3-$M$5)/-($G$3-$G$5),"",IF(AE470="","",$G$7*$M$18+$M$7))</f>
        <v>0</v>
      </c>
      <c r="AG470" s="61">
        <f t="shared" ref="AG470" si="1748">IF($M$18&gt;($M$3-$M$5)/-($G$3-$G$5),"",IF(AE470="","",$G$7*$M$18+$M$7))</f>
        <v>0</v>
      </c>
    </row>
    <row r="471" spans="1:33" x14ac:dyDescent="0.55000000000000004">
      <c r="A471" s="11"/>
      <c r="B471" s="11"/>
      <c r="C471" s="11"/>
      <c r="D471" s="11"/>
      <c r="E471" s="11"/>
      <c r="F471" s="11"/>
      <c r="G471" s="11"/>
      <c r="H471" s="11"/>
      <c r="I471" s="11"/>
      <c r="J471" s="21"/>
      <c r="K471" s="21"/>
      <c r="L471" s="57"/>
      <c r="M471" s="57"/>
      <c r="N471" s="63"/>
      <c r="O471" s="57"/>
      <c r="P471" s="57"/>
      <c r="Q471" s="58"/>
      <c r="R471" s="57"/>
      <c r="S471" s="57"/>
      <c r="T471" s="11"/>
      <c r="U471" s="11"/>
      <c r="V471" s="11"/>
      <c r="W471" s="11"/>
      <c r="X471" s="11"/>
      <c r="Y471" s="11"/>
      <c r="Z471" s="11"/>
      <c r="AA471" s="11"/>
      <c r="AB471" s="11"/>
      <c r="AC471" s="60">
        <f>IF($M$18&gt;($M$3-$M$5)/-($G$3-$G$5),AC470+($M$18-($M$3-$M$5)/-($G$3-$G$5))/342,IFERROR(IF(AC470+((($M$3-$M$5)/($G$3-$G$5)*-1)-$M$18)/343&gt;($M$3-$M$5)/-($G$3-$G$5),MAX($AC$31:AC470),AC470+((($M$3-$M$5)/($G$3-$G$5)*-1))/343),MAX($AC$31:AC470)))</f>
        <v>17.293675712043104</v>
      </c>
      <c r="AD471" s="61">
        <f t="shared" ref="AD471" si="1749">IF(AC471="","",AC471*$G$5+$M$5)</f>
        <v>38349.405696344824</v>
      </c>
      <c r="AE471" s="60">
        <f>IF($M$18&gt;($M$3-$M$5)/-($G$3-$G$5),"",IFERROR(IF(AE470+(($M$3-$M$5)/($G$3-$G$5)*-1)/343&gt;$AC$24,MAX($AE$31:AE470),AE470+((($M$3-$M$5)/($G$3-$G$5)*-1))/343),MAX($AE$31:AE470)))</f>
        <v>11.101143754204976</v>
      </c>
      <c r="AF471" s="61">
        <f t="shared" ref="AF471" si="1750">IF($M$18&gt;($M$3-$M$5)/-($G$3-$G$5),"",IF(AE471="","",AE471*$G$5+$M$5))</f>
        <v>-11190.849966360183</v>
      </c>
      <c r="AG471" s="61">
        <f t="shared" ref="AG471" si="1751">IF($M$18&gt;($M$3-$M$5)/-($G$3-$G$5),"",IF(AE471="","",AE471*$G$3+$M$3))</f>
        <v>69494.281228975116</v>
      </c>
    </row>
    <row r="472" spans="1:33" x14ac:dyDescent="0.55000000000000004">
      <c r="A472" s="11"/>
      <c r="B472" s="11"/>
      <c r="C472" s="11"/>
      <c r="D472" s="11"/>
      <c r="E472" s="11"/>
      <c r="F472" s="11"/>
      <c r="G472" s="11"/>
      <c r="H472" s="11"/>
      <c r="I472" s="11"/>
      <c r="J472" s="21"/>
      <c r="K472" s="21"/>
      <c r="L472" s="57"/>
      <c r="M472" s="57"/>
      <c r="N472" s="63"/>
      <c r="O472" s="57"/>
      <c r="P472" s="57"/>
      <c r="Q472" s="58"/>
      <c r="R472" s="57"/>
      <c r="S472" s="57"/>
      <c r="T472" s="11"/>
      <c r="U472" s="11"/>
      <c r="V472" s="11"/>
      <c r="W472" s="11"/>
      <c r="X472" s="11"/>
      <c r="Y472" s="11"/>
      <c r="Z472" s="11"/>
      <c r="AA472" s="11"/>
      <c r="AB472" s="11"/>
      <c r="AC472" s="60">
        <f t="shared" ref="AC472" si="1752">IFERROR(AC471,"")</f>
        <v>17.293675712043104</v>
      </c>
      <c r="AD472" s="61">
        <f t="shared" ref="AD472" si="1753">IF(AC472="","",AC472*$G$3+$M$3)</f>
        <v>38531.621439784474</v>
      </c>
      <c r="AE472" s="60">
        <f t="shared" ref="AE472" si="1754">IFERROR(AE471,"")</f>
        <v>11.101143754204976</v>
      </c>
      <c r="AF472" s="61">
        <f t="shared" ref="AF472" si="1755">IF($M$18&gt;($M$3-$M$5)/-($G$3-$G$5),"",IF(AE472="","",$G$7*$M$18+$M$7))</f>
        <v>0</v>
      </c>
      <c r="AG472" s="61">
        <f t="shared" ref="AG472" si="1756">IF($M$18&gt;($M$3-$M$5)/-($G$3-$G$5),"",IF(AE472="","",$G$7*$M$18+$M$7))</f>
        <v>0</v>
      </c>
    </row>
    <row r="473" spans="1:33" x14ac:dyDescent="0.55000000000000004">
      <c r="A473" s="11"/>
      <c r="B473" s="11"/>
      <c r="C473" s="11"/>
      <c r="D473" s="11"/>
      <c r="E473" s="11"/>
      <c r="F473" s="11"/>
      <c r="G473" s="11"/>
      <c r="H473" s="11"/>
      <c r="I473" s="11"/>
      <c r="J473" s="21"/>
      <c r="K473" s="21"/>
      <c r="L473" s="57"/>
      <c r="M473" s="57"/>
      <c r="N473" s="63"/>
      <c r="O473" s="57"/>
      <c r="P473" s="57"/>
      <c r="Q473" s="58"/>
      <c r="R473" s="57"/>
      <c r="S473" s="57"/>
      <c r="T473" s="11"/>
      <c r="U473" s="11"/>
      <c r="V473" s="11"/>
      <c r="W473" s="11"/>
      <c r="X473" s="11"/>
      <c r="Y473" s="11"/>
      <c r="Z473" s="11"/>
      <c r="AA473" s="11"/>
      <c r="AB473" s="11"/>
      <c r="AC473" s="60">
        <f>IF($M$18&gt;($M$3-$M$5)/-($G$3-$G$5),AC472+($M$18-($M$3-$M$5)/-($G$3-$G$5))/342,IFERROR(IF(AC472+((($M$3-$M$5)/($G$3-$G$5)*-1)-$M$18)/343&gt;($M$3-$M$5)/-($G$3-$G$5),MAX($AC$31:AC472),AC472+((($M$3-$M$5)/($G$3-$G$5)*-1))/343),MAX($AC$31:AC472)))</f>
        <v>17.293675712043104</v>
      </c>
      <c r="AD473" s="61">
        <f t="shared" ref="AD473" si="1757">IF(AC473="","",AC473*$G$5+$M$5)</f>
        <v>38349.405696344824</v>
      </c>
      <c r="AE473" s="60">
        <f>IF($M$18&gt;($M$3-$M$5)/-($G$3-$G$5),"",IFERROR(IF(AE472+(($M$3-$M$5)/($G$3-$G$5)*-1)/343&gt;$AC$24,MAX($AE$31:AE472),AE472+((($M$3-$M$5)/($G$3-$G$5)*-1))/343),MAX($AE$31:AE472)))</f>
        <v>11.151603498542272</v>
      </c>
      <c r="AF473" s="61">
        <f t="shared" ref="AF473" si="1758">IF($M$18&gt;($M$3-$M$5)/-($G$3-$G$5),"",IF(AE473="","",AE473*$G$5+$M$5))</f>
        <v>-10787.172011661823</v>
      </c>
      <c r="AG473" s="61">
        <f t="shared" ref="AG473" si="1759">IF($M$18&gt;($M$3-$M$5)/-($G$3-$G$5),"",IF(AE473="","",AE473*$G$3+$M$3))</f>
        <v>69241.982507288631</v>
      </c>
    </row>
    <row r="474" spans="1:33" x14ac:dyDescent="0.55000000000000004">
      <c r="A474" s="11"/>
      <c r="B474" s="11"/>
      <c r="C474" s="11"/>
      <c r="D474" s="11"/>
      <c r="E474" s="11"/>
      <c r="F474" s="11"/>
      <c r="G474" s="11"/>
      <c r="H474" s="11"/>
      <c r="I474" s="11"/>
      <c r="J474" s="21"/>
      <c r="K474" s="21"/>
      <c r="L474" s="57"/>
      <c r="M474" s="57"/>
      <c r="N474" s="63"/>
      <c r="O474" s="57"/>
      <c r="P474" s="57"/>
      <c r="Q474" s="58"/>
      <c r="R474" s="57"/>
      <c r="S474" s="57"/>
      <c r="T474" s="11"/>
      <c r="U474" s="11"/>
      <c r="V474" s="11"/>
      <c r="W474" s="11"/>
      <c r="X474" s="11"/>
      <c r="Y474" s="11"/>
      <c r="Z474" s="11"/>
      <c r="AA474" s="11"/>
      <c r="AB474" s="11"/>
      <c r="AC474" s="60">
        <f t="shared" ref="AC474" si="1760">IFERROR(AC473,"")</f>
        <v>17.293675712043104</v>
      </c>
      <c r="AD474" s="61">
        <f t="shared" ref="AD474" si="1761">IF(AC474="","",AC474*$G$3+$M$3)</f>
        <v>38531.621439784474</v>
      </c>
      <c r="AE474" s="60">
        <f t="shared" ref="AE474" si="1762">IFERROR(AE473,"")</f>
        <v>11.151603498542272</v>
      </c>
      <c r="AF474" s="61">
        <f t="shared" ref="AF474" si="1763">IF($M$18&gt;($M$3-$M$5)/-($G$3-$G$5),"",IF(AE474="","",$G$7*$M$18+$M$7))</f>
        <v>0</v>
      </c>
      <c r="AG474" s="61">
        <f t="shared" ref="AG474" si="1764">IF($M$18&gt;($M$3-$M$5)/-($G$3-$G$5),"",IF(AE474="","",$G$7*$M$18+$M$7))</f>
        <v>0</v>
      </c>
    </row>
    <row r="475" spans="1:33" x14ac:dyDescent="0.55000000000000004">
      <c r="A475" s="11"/>
      <c r="B475" s="11"/>
      <c r="C475" s="11"/>
      <c r="D475" s="11"/>
      <c r="E475" s="11"/>
      <c r="F475" s="11"/>
      <c r="G475" s="11"/>
      <c r="H475" s="11"/>
      <c r="I475" s="11"/>
      <c r="J475" s="21"/>
      <c r="K475" s="21"/>
      <c r="L475" s="57"/>
      <c r="M475" s="57"/>
      <c r="N475" s="63"/>
      <c r="O475" s="57"/>
      <c r="P475" s="57"/>
      <c r="Q475" s="58"/>
      <c r="R475" s="57"/>
      <c r="S475" s="57"/>
      <c r="T475" s="11"/>
      <c r="U475" s="11"/>
      <c r="V475" s="11"/>
      <c r="W475" s="11"/>
      <c r="X475" s="11"/>
      <c r="Y475" s="11"/>
      <c r="Z475" s="11"/>
      <c r="AA475" s="11"/>
      <c r="AB475" s="11"/>
      <c r="AC475" s="60">
        <f>IF($M$18&gt;($M$3-$M$5)/-($G$3-$G$5),AC474+($M$18-($M$3-$M$5)/-($G$3-$G$5))/342,IFERROR(IF(AC474+((($M$3-$M$5)/($G$3-$G$5)*-1)-$M$18)/343&gt;($M$3-$M$5)/-($G$3-$G$5),MAX($AC$31:AC474),AC474+((($M$3-$M$5)/($G$3-$G$5)*-1))/343),MAX($AC$31:AC474)))</f>
        <v>17.293675712043104</v>
      </c>
      <c r="AD475" s="61">
        <f t="shared" ref="AD475" si="1765">IF(AC475="","",AC475*$G$5+$M$5)</f>
        <v>38349.405696344824</v>
      </c>
      <c r="AE475" s="60">
        <f>IF($M$18&gt;($M$3-$M$5)/-($G$3-$G$5),"",IFERROR(IF(AE474+(($M$3-$M$5)/($G$3-$G$5)*-1)/343&gt;$AC$24,MAX($AE$31:AE474),AE474+((($M$3-$M$5)/($G$3-$G$5)*-1))/343),MAX($AE$31:AE474)))</f>
        <v>11.202063242879568</v>
      </c>
      <c r="AF475" s="61">
        <f t="shared" ref="AF475" si="1766">IF($M$18&gt;($M$3-$M$5)/-($G$3-$G$5),"",IF(AE475="","",AE475*$G$5+$M$5))</f>
        <v>-10383.494056963464</v>
      </c>
      <c r="AG475" s="61">
        <f t="shared" ref="AG475" si="1767">IF($M$18&gt;($M$3-$M$5)/-($G$3-$G$5),"",IF(AE475="","",AE475*$G$3+$M$3))</f>
        <v>68989.683785602159</v>
      </c>
    </row>
    <row r="476" spans="1:33" x14ac:dyDescent="0.55000000000000004">
      <c r="A476" s="11"/>
      <c r="B476" s="11"/>
      <c r="C476" s="11"/>
      <c r="D476" s="11"/>
      <c r="E476" s="11"/>
      <c r="F476" s="11"/>
      <c r="G476" s="11"/>
      <c r="H476" s="11"/>
      <c r="I476" s="11"/>
      <c r="J476" s="21"/>
      <c r="K476" s="21"/>
      <c r="L476" s="57"/>
      <c r="M476" s="57"/>
      <c r="N476" s="63"/>
      <c r="O476" s="57"/>
      <c r="P476" s="57"/>
      <c r="Q476" s="58"/>
      <c r="R476" s="57"/>
      <c r="S476" s="57"/>
      <c r="T476" s="11"/>
      <c r="U476" s="11"/>
      <c r="V476" s="11"/>
      <c r="W476" s="11"/>
      <c r="X476" s="11"/>
      <c r="Y476" s="11"/>
      <c r="Z476" s="11"/>
      <c r="AA476" s="11"/>
      <c r="AB476" s="11"/>
      <c r="AC476" s="60">
        <f t="shared" ref="AC476" si="1768">IFERROR(AC475,"")</f>
        <v>17.293675712043104</v>
      </c>
      <c r="AD476" s="61">
        <f t="shared" ref="AD476" si="1769">IF(AC476="","",AC476*$G$3+$M$3)</f>
        <v>38531.621439784474</v>
      </c>
      <c r="AE476" s="60">
        <f t="shared" ref="AE476" si="1770">IFERROR(AE475,"")</f>
        <v>11.202063242879568</v>
      </c>
      <c r="AF476" s="61">
        <f t="shared" ref="AF476" si="1771">IF($M$18&gt;($M$3-$M$5)/-($G$3-$G$5),"",IF(AE476="","",$G$7*$M$18+$M$7))</f>
        <v>0</v>
      </c>
      <c r="AG476" s="61">
        <f t="shared" ref="AG476" si="1772">IF($M$18&gt;($M$3-$M$5)/-($G$3-$G$5),"",IF(AE476="","",$G$7*$M$18+$M$7))</f>
        <v>0</v>
      </c>
    </row>
    <row r="477" spans="1:33" x14ac:dyDescent="0.55000000000000004">
      <c r="A477" s="11"/>
      <c r="B477" s="11"/>
      <c r="C477" s="11"/>
      <c r="D477" s="11"/>
      <c r="E477" s="11"/>
      <c r="F477" s="11"/>
      <c r="G477" s="11"/>
      <c r="H477" s="11"/>
      <c r="I477" s="11"/>
      <c r="J477" s="21"/>
      <c r="K477" s="21"/>
      <c r="L477" s="57"/>
      <c r="M477" s="57"/>
      <c r="N477" s="63"/>
      <c r="O477" s="57"/>
      <c r="P477" s="57"/>
      <c r="Q477" s="58"/>
      <c r="R477" s="57"/>
      <c r="S477" s="57"/>
      <c r="T477" s="11"/>
      <c r="U477" s="11"/>
      <c r="V477" s="11"/>
      <c r="W477" s="11"/>
      <c r="X477" s="11"/>
      <c r="Y477" s="11"/>
      <c r="Z477" s="11"/>
      <c r="AA477" s="11"/>
      <c r="AB477" s="11"/>
      <c r="AC477" s="60">
        <f>IF($M$18&gt;($M$3-$M$5)/-($G$3-$G$5),AC476+($M$18-($M$3-$M$5)/-($G$3-$G$5))/342,IFERROR(IF(AC476+((($M$3-$M$5)/($G$3-$G$5)*-1)-$M$18)/343&gt;($M$3-$M$5)/-($G$3-$G$5),MAX($AC$31:AC476),AC476+((($M$3-$M$5)/($G$3-$G$5)*-1))/343),MAX($AC$31:AC476)))</f>
        <v>17.293675712043104</v>
      </c>
      <c r="AD477" s="61">
        <f t="shared" ref="AD477" si="1773">IF(AC477="","",AC477*$G$5+$M$5)</f>
        <v>38349.405696344824</v>
      </c>
      <c r="AE477" s="60">
        <f>IF($M$18&gt;($M$3-$M$5)/-($G$3-$G$5),"",IFERROR(IF(AE476+(($M$3-$M$5)/($G$3-$G$5)*-1)/343&gt;$AC$24,MAX($AE$31:AE476),AE476+((($M$3-$M$5)/($G$3-$G$5)*-1))/343),MAX($AE$31:AE476)))</f>
        <v>11.252522987216864</v>
      </c>
      <c r="AF477" s="61">
        <f t="shared" ref="AF477" si="1774">IF($M$18&gt;($M$3-$M$5)/-($G$3-$G$5),"",IF(AE477="","",AE477*$G$5+$M$5))</f>
        <v>-9979.8161022650893</v>
      </c>
      <c r="AG477" s="61">
        <f t="shared" ref="AG477" si="1775">IF($M$18&gt;($M$3-$M$5)/-($G$3-$G$5),"",IF(AE477="","",AE477*$G$3+$M$3))</f>
        <v>68737.385063915688</v>
      </c>
    </row>
    <row r="478" spans="1:33" x14ac:dyDescent="0.55000000000000004">
      <c r="A478" s="11"/>
      <c r="B478" s="11"/>
      <c r="C478" s="11"/>
      <c r="D478" s="11"/>
      <c r="E478" s="11"/>
      <c r="F478" s="11"/>
      <c r="G478" s="11"/>
      <c r="H478" s="11"/>
      <c r="I478" s="11"/>
      <c r="J478" s="21"/>
      <c r="K478" s="21"/>
      <c r="L478" s="57"/>
      <c r="M478" s="57"/>
      <c r="N478" s="63"/>
      <c r="O478" s="57"/>
      <c r="P478" s="57"/>
      <c r="Q478" s="58"/>
      <c r="R478" s="57"/>
      <c r="S478" s="57"/>
      <c r="T478" s="11"/>
      <c r="U478" s="11"/>
      <c r="V478" s="11"/>
      <c r="W478" s="11"/>
      <c r="X478" s="11"/>
      <c r="Y478" s="11"/>
      <c r="Z478" s="11"/>
      <c r="AA478" s="11"/>
      <c r="AB478" s="11"/>
      <c r="AC478" s="60">
        <f t="shared" ref="AC478" si="1776">IFERROR(AC477,"")</f>
        <v>17.293675712043104</v>
      </c>
      <c r="AD478" s="61">
        <f t="shared" ref="AD478" si="1777">IF(AC478="","",AC478*$G$3+$M$3)</f>
        <v>38531.621439784474</v>
      </c>
      <c r="AE478" s="60">
        <f t="shared" ref="AE478" si="1778">IFERROR(AE477,"")</f>
        <v>11.252522987216864</v>
      </c>
      <c r="AF478" s="61">
        <f t="shared" ref="AF478" si="1779">IF($M$18&gt;($M$3-$M$5)/-($G$3-$G$5),"",IF(AE478="","",$G$7*$M$18+$M$7))</f>
        <v>0</v>
      </c>
      <c r="AG478" s="61">
        <f t="shared" ref="AG478" si="1780">IF($M$18&gt;($M$3-$M$5)/-($G$3-$G$5),"",IF(AE478="","",$G$7*$M$18+$M$7))</f>
        <v>0</v>
      </c>
    </row>
    <row r="479" spans="1:33" x14ac:dyDescent="0.55000000000000004">
      <c r="A479" s="11"/>
      <c r="B479" s="11"/>
      <c r="C479" s="11"/>
      <c r="D479" s="11"/>
      <c r="E479" s="11"/>
      <c r="F479" s="11"/>
      <c r="G479" s="11"/>
      <c r="H479" s="11"/>
      <c r="I479" s="11"/>
      <c r="J479" s="21"/>
      <c r="K479" s="21"/>
      <c r="L479" s="57"/>
      <c r="M479" s="57"/>
      <c r="N479" s="63"/>
      <c r="O479" s="57"/>
      <c r="P479" s="57"/>
      <c r="Q479" s="58"/>
      <c r="R479" s="57"/>
      <c r="S479" s="57"/>
      <c r="T479" s="11"/>
      <c r="U479" s="11"/>
      <c r="V479" s="11"/>
      <c r="W479" s="11"/>
      <c r="X479" s="11"/>
      <c r="Y479" s="11"/>
      <c r="Z479" s="11"/>
      <c r="AA479" s="11"/>
      <c r="AB479" s="11"/>
      <c r="AC479" s="60">
        <f>IF($M$18&gt;($M$3-$M$5)/-($G$3-$G$5),AC478+($M$18-($M$3-$M$5)/-($G$3-$G$5))/342,IFERROR(IF(AC478+((($M$3-$M$5)/($G$3-$G$5)*-1)-$M$18)/343&gt;($M$3-$M$5)/-($G$3-$G$5),MAX($AC$31:AC478),AC478+((($M$3-$M$5)/($G$3-$G$5)*-1))/343),MAX($AC$31:AC478)))</f>
        <v>17.293675712043104</v>
      </c>
      <c r="AD479" s="61">
        <f t="shared" ref="AD479" si="1781">IF(AC479="","",AC479*$G$5+$M$5)</f>
        <v>38349.405696344824</v>
      </c>
      <c r="AE479" s="60">
        <f>IF($M$18&gt;($M$3-$M$5)/-($G$3-$G$5),"",IFERROR(IF(AE478+(($M$3-$M$5)/($G$3-$G$5)*-1)/343&gt;$AC$24,MAX($AE$31:AE478),AE478+((($M$3-$M$5)/($G$3-$G$5)*-1))/343),MAX($AE$31:AE478)))</f>
        <v>11.30298273155416</v>
      </c>
      <c r="AF479" s="61">
        <f t="shared" ref="AF479" si="1782">IF($M$18&gt;($M$3-$M$5)/-($G$3-$G$5),"",IF(AE479="","",AE479*$G$5+$M$5))</f>
        <v>-9576.1381475667295</v>
      </c>
      <c r="AG479" s="61">
        <f t="shared" ref="AG479" si="1783">IF($M$18&gt;($M$3-$M$5)/-($G$3-$G$5),"",IF(AE479="","",AE479*$G$3+$M$3))</f>
        <v>68485.086342229202</v>
      </c>
    </row>
    <row r="480" spans="1:33" x14ac:dyDescent="0.55000000000000004">
      <c r="A480" s="11"/>
      <c r="B480" s="11"/>
      <c r="C480" s="11"/>
      <c r="D480" s="11"/>
      <c r="E480" s="11"/>
      <c r="F480" s="11"/>
      <c r="G480" s="11"/>
      <c r="H480" s="11"/>
      <c r="I480" s="11"/>
      <c r="J480" s="21"/>
      <c r="K480" s="21"/>
      <c r="L480" s="57"/>
      <c r="M480" s="57"/>
      <c r="N480" s="63"/>
      <c r="O480" s="57"/>
      <c r="P480" s="57"/>
      <c r="Q480" s="58"/>
      <c r="R480" s="57"/>
      <c r="S480" s="57"/>
      <c r="T480" s="11"/>
      <c r="U480" s="11"/>
      <c r="V480" s="11"/>
      <c r="W480" s="11"/>
      <c r="X480" s="11"/>
      <c r="Y480" s="11"/>
      <c r="Z480" s="11"/>
      <c r="AA480" s="11"/>
      <c r="AB480" s="11"/>
      <c r="AC480" s="60">
        <f t="shared" ref="AC480" si="1784">IFERROR(AC479,"")</f>
        <v>17.293675712043104</v>
      </c>
      <c r="AD480" s="61">
        <f t="shared" ref="AD480" si="1785">IF(AC480="","",AC480*$G$3+$M$3)</f>
        <v>38531.621439784474</v>
      </c>
      <c r="AE480" s="60">
        <f t="shared" ref="AE480" si="1786">IFERROR(AE479,"")</f>
        <v>11.30298273155416</v>
      </c>
      <c r="AF480" s="61">
        <f t="shared" ref="AF480" si="1787">IF($M$18&gt;($M$3-$M$5)/-($G$3-$G$5),"",IF(AE480="","",$G$7*$M$18+$M$7))</f>
        <v>0</v>
      </c>
      <c r="AG480" s="61">
        <f t="shared" ref="AG480" si="1788">IF($M$18&gt;($M$3-$M$5)/-($G$3-$G$5),"",IF(AE480="","",$G$7*$M$18+$M$7))</f>
        <v>0</v>
      </c>
    </row>
    <row r="481" spans="1:33" x14ac:dyDescent="0.55000000000000004">
      <c r="A481" s="11"/>
      <c r="B481" s="11"/>
      <c r="C481" s="11"/>
      <c r="D481" s="11"/>
      <c r="E481" s="11"/>
      <c r="F481" s="11"/>
      <c r="G481" s="11"/>
      <c r="H481" s="11"/>
      <c r="I481" s="11"/>
      <c r="J481" s="21"/>
      <c r="K481" s="21"/>
      <c r="L481" s="57"/>
      <c r="M481" s="57"/>
      <c r="N481" s="63"/>
      <c r="O481" s="57"/>
      <c r="P481" s="57"/>
      <c r="Q481" s="58"/>
      <c r="R481" s="57"/>
      <c r="S481" s="57"/>
      <c r="T481" s="11"/>
      <c r="U481" s="11"/>
      <c r="V481" s="11"/>
      <c r="W481" s="11"/>
      <c r="X481" s="11"/>
      <c r="Y481" s="11"/>
      <c r="Z481" s="11"/>
      <c r="AA481" s="11"/>
      <c r="AB481" s="11"/>
      <c r="AC481" s="60">
        <f>IF($M$18&gt;($M$3-$M$5)/-($G$3-$G$5),AC480+($M$18-($M$3-$M$5)/-($G$3-$G$5))/342,IFERROR(IF(AC480+((($M$3-$M$5)/($G$3-$G$5)*-1)-$M$18)/343&gt;($M$3-$M$5)/-($G$3-$G$5),MAX($AC$31:AC480),AC480+((($M$3-$M$5)/($G$3-$G$5)*-1))/343),MAX($AC$31:AC480)))</f>
        <v>17.293675712043104</v>
      </c>
      <c r="AD481" s="61">
        <f t="shared" ref="AD481" si="1789">IF(AC481="","",AC481*$G$5+$M$5)</f>
        <v>38349.405696344824</v>
      </c>
      <c r="AE481" s="60">
        <f>IF($M$18&gt;($M$3-$M$5)/-($G$3-$G$5),"",IFERROR(IF(AE480+(($M$3-$M$5)/($G$3-$G$5)*-1)/343&gt;$AC$24,MAX($AE$31:AE480),AE480+((($M$3-$M$5)/($G$3-$G$5)*-1))/343),MAX($AE$31:AE480)))</f>
        <v>11.353442475891455</v>
      </c>
      <c r="AF481" s="61">
        <f t="shared" ref="AF481" si="1790">IF($M$18&gt;($M$3-$M$5)/-($G$3-$G$5),"",IF(AE481="","",AE481*$G$5+$M$5))</f>
        <v>-9172.4601928683551</v>
      </c>
      <c r="AG481" s="61">
        <f t="shared" ref="AG481" si="1791">IF($M$18&gt;($M$3-$M$5)/-($G$3-$G$5),"",IF(AE481="","",AE481*$G$3+$M$3))</f>
        <v>68232.787620542716</v>
      </c>
    </row>
    <row r="482" spans="1:33" x14ac:dyDescent="0.55000000000000004">
      <c r="A482" s="11"/>
      <c r="B482" s="11"/>
      <c r="C482" s="11"/>
      <c r="D482" s="11"/>
      <c r="E482" s="11"/>
      <c r="F482" s="11"/>
      <c r="G482" s="11"/>
      <c r="H482" s="11"/>
      <c r="I482" s="11"/>
      <c r="J482" s="21"/>
      <c r="K482" s="21"/>
      <c r="L482" s="57"/>
      <c r="M482" s="57"/>
      <c r="N482" s="63"/>
      <c r="O482" s="57"/>
      <c r="P482" s="57"/>
      <c r="Q482" s="58"/>
      <c r="R482" s="57"/>
      <c r="S482" s="57"/>
      <c r="T482" s="11"/>
      <c r="U482" s="11"/>
      <c r="V482" s="11"/>
      <c r="W482" s="11"/>
      <c r="X482" s="11"/>
      <c r="Y482" s="11"/>
      <c r="Z482" s="11"/>
      <c r="AA482" s="11"/>
      <c r="AB482" s="11"/>
      <c r="AC482" s="60">
        <f t="shared" ref="AC482" si="1792">IFERROR(AC481,"")</f>
        <v>17.293675712043104</v>
      </c>
      <c r="AD482" s="61">
        <f t="shared" ref="AD482" si="1793">IF(AC482="","",AC482*$G$3+$M$3)</f>
        <v>38531.621439784474</v>
      </c>
      <c r="AE482" s="60">
        <f t="shared" ref="AE482" si="1794">IFERROR(AE481,"")</f>
        <v>11.353442475891455</v>
      </c>
      <c r="AF482" s="61">
        <f t="shared" ref="AF482" si="1795">IF($M$18&gt;($M$3-$M$5)/-($G$3-$G$5),"",IF(AE482="","",$G$7*$M$18+$M$7))</f>
        <v>0</v>
      </c>
      <c r="AG482" s="61">
        <f t="shared" ref="AG482" si="1796">IF($M$18&gt;($M$3-$M$5)/-($G$3-$G$5),"",IF(AE482="","",$G$7*$M$18+$M$7))</f>
        <v>0</v>
      </c>
    </row>
    <row r="483" spans="1:33" x14ac:dyDescent="0.55000000000000004">
      <c r="A483" s="11"/>
      <c r="B483" s="11"/>
      <c r="C483" s="11"/>
      <c r="D483" s="11"/>
      <c r="E483" s="11"/>
      <c r="F483" s="11"/>
      <c r="G483" s="11"/>
      <c r="H483" s="11"/>
      <c r="I483" s="11"/>
      <c r="J483" s="21"/>
      <c r="K483" s="21"/>
      <c r="L483" s="57"/>
      <c r="M483" s="57"/>
      <c r="N483" s="63"/>
      <c r="O483" s="57"/>
      <c r="P483" s="57"/>
      <c r="Q483" s="58"/>
      <c r="R483" s="57"/>
      <c r="S483" s="57"/>
      <c r="T483" s="11"/>
      <c r="U483" s="11"/>
      <c r="V483" s="11"/>
      <c r="W483" s="11"/>
      <c r="X483" s="11"/>
      <c r="Y483" s="11"/>
      <c r="Z483" s="11"/>
      <c r="AA483" s="11"/>
      <c r="AB483" s="11"/>
      <c r="AC483" s="60">
        <f>IF($M$18&gt;($M$3-$M$5)/-($G$3-$G$5),AC482+($M$18-($M$3-$M$5)/-($G$3-$G$5))/342,IFERROR(IF(AC482+((($M$3-$M$5)/($G$3-$G$5)*-1)-$M$18)/343&gt;($M$3-$M$5)/-($G$3-$G$5),MAX($AC$31:AC482),AC482+((($M$3-$M$5)/($G$3-$G$5)*-1))/343),MAX($AC$31:AC482)))</f>
        <v>17.293675712043104</v>
      </c>
      <c r="AD483" s="61">
        <f t="shared" ref="AD483" si="1797">IF(AC483="","",AC483*$G$5+$M$5)</f>
        <v>38349.405696344824</v>
      </c>
      <c r="AE483" s="60">
        <f>IF($M$18&gt;($M$3-$M$5)/-($G$3-$G$5),"",IFERROR(IF(AE482+(($M$3-$M$5)/($G$3-$G$5)*-1)/343&gt;$AC$24,MAX($AE$31:AE482),AE482+((($M$3-$M$5)/($G$3-$G$5)*-1))/343),MAX($AE$31:AE482)))</f>
        <v>11.403902220228751</v>
      </c>
      <c r="AF483" s="61">
        <f t="shared" ref="AF483" si="1798">IF($M$18&gt;($M$3-$M$5)/-($G$3-$G$5),"",IF(AE483="","",AE483*$G$5+$M$5))</f>
        <v>-8768.7822381699953</v>
      </c>
      <c r="AG483" s="61">
        <f t="shared" ref="AG483" si="1799">IF($M$18&gt;($M$3-$M$5)/-($G$3-$G$5),"",IF(AE483="","",AE483*$G$3+$M$3))</f>
        <v>67980.488898856245</v>
      </c>
    </row>
    <row r="484" spans="1:33" x14ac:dyDescent="0.55000000000000004">
      <c r="A484" s="11"/>
      <c r="B484" s="11"/>
      <c r="C484" s="11"/>
      <c r="D484" s="11"/>
      <c r="E484" s="11"/>
      <c r="F484" s="11"/>
      <c r="G484" s="11"/>
      <c r="H484" s="11"/>
      <c r="I484" s="11"/>
      <c r="J484" s="21"/>
      <c r="K484" s="21"/>
      <c r="L484" s="57"/>
      <c r="M484" s="57"/>
      <c r="N484" s="63"/>
      <c r="O484" s="57"/>
      <c r="P484" s="57"/>
      <c r="Q484" s="58"/>
      <c r="R484" s="57"/>
      <c r="S484" s="57"/>
      <c r="T484" s="11"/>
      <c r="U484" s="11"/>
      <c r="V484" s="11"/>
      <c r="W484" s="11"/>
      <c r="X484" s="11"/>
      <c r="Y484" s="11"/>
      <c r="Z484" s="11"/>
      <c r="AA484" s="11"/>
      <c r="AB484" s="11"/>
      <c r="AC484" s="60">
        <f t="shared" ref="AC484" si="1800">IFERROR(AC483,"")</f>
        <v>17.293675712043104</v>
      </c>
      <c r="AD484" s="61">
        <f t="shared" ref="AD484" si="1801">IF(AC484="","",AC484*$G$3+$M$3)</f>
        <v>38531.621439784474</v>
      </c>
      <c r="AE484" s="60">
        <f t="shared" ref="AE484" si="1802">IFERROR(AE483,"")</f>
        <v>11.403902220228751</v>
      </c>
      <c r="AF484" s="61">
        <f t="shared" ref="AF484" si="1803">IF($M$18&gt;($M$3-$M$5)/-($G$3-$G$5),"",IF(AE484="","",$G$7*$M$18+$M$7))</f>
        <v>0</v>
      </c>
      <c r="AG484" s="61">
        <f t="shared" ref="AG484" si="1804">IF($M$18&gt;($M$3-$M$5)/-($G$3-$G$5),"",IF(AE484="","",$G$7*$M$18+$M$7))</f>
        <v>0</v>
      </c>
    </row>
    <row r="485" spans="1:33" x14ac:dyDescent="0.55000000000000004">
      <c r="A485" s="11"/>
      <c r="B485" s="11"/>
      <c r="C485" s="11"/>
      <c r="D485" s="11"/>
      <c r="E485" s="11"/>
      <c r="F485" s="11"/>
      <c r="G485" s="11"/>
      <c r="H485" s="11"/>
      <c r="I485" s="11"/>
      <c r="J485" s="21"/>
      <c r="K485" s="21"/>
      <c r="L485" s="57"/>
      <c r="M485" s="57"/>
      <c r="N485" s="63"/>
      <c r="O485" s="57"/>
      <c r="P485" s="57"/>
      <c r="Q485" s="58"/>
      <c r="R485" s="57"/>
      <c r="S485" s="57"/>
      <c r="T485" s="11"/>
      <c r="U485" s="11"/>
      <c r="V485" s="11"/>
      <c r="W485" s="11"/>
      <c r="X485" s="11"/>
      <c r="Y485" s="11"/>
      <c r="Z485" s="11"/>
      <c r="AA485" s="11"/>
      <c r="AB485" s="11"/>
      <c r="AC485" s="60">
        <f>IF($M$18&gt;($M$3-$M$5)/-($G$3-$G$5),AC484+($M$18-($M$3-$M$5)/-($G$3-$G$5))/342,IFERROR(IF(AC484+((($M$3-$M$5)/($G$3-$G$5)*-1)-$M$18)/343&gt;($M$3-$M$5)/-($G$3-$G$5),MAX($AC$31:AC484),AC484+((($M$3-$M$5)/($G$3-$G$5)*-1))/343),MAX($AC$31:AC484)))</f>
        <v>17.293675712043104</v>
      </c>
      <c r="AD485" s="61">
        <f t="shared" ref="AD485" si="1805">IF(AC485="","",AC485*$G$5+$M$5)</f>
        <v>38349.405696344824</v>
      </c>
      <c r="AE485" s="60">
        <f>IF($M$18&gt;($M$3-$M$5)/-($G$3-$G$5),"",IFERROR(IF(AE484+(($M$3-$M$5)/($G$3-$G$5)*-1)/343&gt;$AC$24,MAX($AE$31:AE484),AE484+((($M$3-$M$5)/($G$3-$G$5)*-1))/343),MAX($AE$31:AE484)))</f>
        <v>11.454361964566047</v>
      </c>
      <c r="AF485" s="61">
        <f t="shared" ref="AF485" si="1806">IF($M$18&gt;($M$3-$M$5)/-($G$3-$G$5),"",IF(AE485="","",AE485*$G$5+$M$5))</f>
        <v>-8365.1042834716209</v>
      </c>
      <c r="AG485" s="61">
        <f t="shared" ref="AG485" si="1807">IF($M$18&gt;($M$3-$M$5)/-($G$3-$G$5),"",IF(AE485="","",AE485*$G$3+$M$3))</f>
        <v>67728.190177169774</v>
      </c>
    </row>
    <row r="486" spans="1:33" x14ac:dyDescent="0.55000000000000004">
      <c r="A486" s="11"/>
      <c r="B486" s="11"/>
      <c r="C486" s="11"/>
      <c r="D486" s="11"/>
      <c r="E486" s="11"/>
      <c r="F486" s="11"/>
      <c r="G486" s="11"/>
      <c r="H486" s="11"/>
      <c r="I486" s="11"/>
      <c r="J486" s="21"/>
      <c r="K486" s="21"/>
      <c r="L486" s="57"/>
      <c r="M486" s="57"/>
      <c r="N486" s="63"/>
      <c r="O486" s="57"/>
      <c r="P486" s="57"/>
      <c r="Q486" s="58"/>
      <c r="R486" s="57"/>
      <c r="S486" s="57"/>
      <c r="T486" s="11"/>
      <c r="U486" s="11"/>
      <c r="V486" s="11"/>
      <c r="W486" s="11"/>
      <c r="X486" s="11"/>
      <c r="Y486" s="11"/>
      <c r="Z486" s="11"/>
      <c r="AA486" s="11"/>
      <c r="AB486" s="11"/>
      <c r="AC486" s="60">
        <f t="shared" ref="AC486" si="1808">IFERROR(AC485,"")</f>
        <v>17.293675712043104</v>
      </c>
      <c r="AD486" s="61">
        <f t="shared" ref="AD486" si="1809">IF(AC486="","",AC486*$G$3+$M$3)</f>
        <v>38531.621439784474</v>
      </c>
      <c r="AE486" s="60">
        <f t="shared" ref="AE486" si="1810">IFERROR(AE485,"")</f>
        <v>11.454361964566047</v>
      </c>
      <c r="AF486" s="61">
        <f t="shared" ref="AF486" si="1811">IF($M$18&gt;($M$3-$M$5)/-($G$3-$G$5),"",IF(AE486="","",$G$7*$M$18+$M$7))</f>
        <v>0</v>
      </c>
      <c r="AG486" s="61">
        <f t="shared" ref="AG486" si="1812">IF($M$18&gt;($M$3-$M$5)/-($G$3-$G$5),"",IF(AE486="","",$G$7*$M$18+$M$7))</f>
        <v>0</v>
      </c>
    </row>
    <row r="487" spans="1:33" x14ac:dyDescent="0.55000000000000004">
      <c r="A487" s="11"/>
      <c r="B487" s="11"/>
      <c r="C487" s="11"/>
      <c r="D487" s="11"/>
      <c r="E487" s="11"/>
      <c r="F487" s="11"/>
      <c r="G487" s="11"/>
      <c r="H487" s="11"/>
      <c r="I487" s="11"/>
      <c r="J487" s="21"/>
      <c r="K487" s="21"/>
      <c r="L487" s="57"/>
      <c r="M487" s="57"/>
      <c r="N487" s="63"/>
      <c r="O487" s="57"/>
      <c r="P487" s="57"/>
      <c r="Q487" s="58"/>
      <c r="R487" s="57"/>
      <c r="S487" s="57"/>
      <c r="T487" s="11"/>
      <c r="U487" s="11"/>
      <c r="V487" s="11"/>
      <c r="W487" s="11"/>
      <c r="X487" s="11"/>
      <c r="Y487" s="11"/>
      <c r="Z487" s="11"/>
      <c r="AA487" s="11"/>
      <c r="AB487" s="11"/>
      <c r="AC487" s="60">
        <f>IF($M$18&gt;($M$3-$M$5)/-($G$3-$G$5),AC486+($M$18-($M$3-$M$5)/-($G$3-$G$5))/342,IFERROR(IF(AC486+((($M$3-$M$5)/($G$3-$G$5)*-1)-$M$18)/343&gt;($M$3-$M$5)/-($G$3-$G$5),MAX($AC$31:AC486),AC486+((($M$3-$M$5)/($G$3-$G$5)*-1))/343),MAX($AC$31:AC486)))</f>
        <v>17.293675712043104</v>
      </c>
      <c r="AD487" s="61">
        <f t="shared" ref="AD487" si="1813">IF(AC487="","",AC487*$G$5+$M$5)</f>
        <v>38349.405696344824</v>
      </c>
      <c r="AE487" s="60">
        <f>IF($M$18&gt;($M$3-$M$5)/-($G$3-$G$5),"",IFERROR(IF(AE486+(($M$3-$M$5)/($G$3-$G$5)*-1)/343&gt;$AC$24,MAX($AE$31:AE486),AE486+((($M$3-$M$5)/($G$3-$G$5)*-1))/343),MAX($AE$31:AE486)))</f>
        <v>11.504821708903343</v>
      </c>
      <c r="AF487" s="61">
        <f t="shared" ref="AF487" si="1814">IF($M$18&gt;($M$3-$M$5)/-($G$3-$G$5),"",IF(AE487="","",AE487*$G$5+$M$5))</f>
        <v>-7961.426328773261</v>
      </c>
      <c r="AG487" s="61">
        <f t="shared" ref="AG487" si="1815">IF($M$18&gt;($M$3-$M$5)/-($G$3-$G$5),"",IF(AE487="","",AE487*$G$3+$M$3))</f>
        <v>67475.891455483288</v>
      </c>
    </row>
    <row r="488" spans="1:33" x14ac:dyDescent="0.55000000000000004">
      <c r="A488" s="11"/>
      <c r="B488" s="11"/>
      <c r="C488" s="11"/>
      <c r="D488" s="11"/>
      <c r="E488" s="11"/>
      <c r="F488" s="11"/>
      <c r="G488" s="11"/>
      <c r="H488" s="11"/>
      <c r="I488" s="11"/>
      <c r="J488" s="21"/>
      <c r="K488" s="21"/>
      <c r="L488" s="57"/>
      <c r="M488" s="57"/>
      <c r="N488" s="63"/>
      <c r="O488" s="57"/>
      <c r="P488" s="57"/>
      <c r="Q488" s="58"/>
      <c r="R488" s="57"/>
      <c r="S488" s="57"/>
      <c r="T488" s="11"/>
      <c r="U488" s="11"/>
      <c r="V488" s="11"/>
      <c r="W488" s="11"/>
      <c r="X488" s="11"/>
      <c r="Y488" s="11"/>
      <c r="Z488" s="11"/>
      <c r="AA488" s="11"/>
      <c r="AB488" s="11"/>
      <c r="AC488" s="60">
        <f t="shared" ref="AC488" si="1816">IFERROR(AC487,"")</f>
        <v>17.293675712043104</v>
      </c>
      <c r="AD488" s="61">
        <f t="shared" ref="AD488" si="1817">IF(AC488="","",AC488*$G$3+$M$3)</f>
        <v>38531.621439784474</v>
      </c>
      <c r="AE488" s="60">
        <f t="shared" ref="AE488" si="1818">IFERROR(AE487,"")</f>
        <v>11.504821708903343</v>
      </c>
      <c r="AF488" s="61">
        <f t="shared" ref="AF488" si="1819">IF($M$18&gt;($M$3-$M$5)/-($G$3-$G$5),"",IF(AE488="","",$G$7*$M$18+$M$7))</f>
        <v>0</v>
      </c>
      <c r="AG488" s="61">
        <f t="shared" ref="AG488" si="1820">IF($M$18&gt;($M$3-$M$5)/-($G$3-$G$5),"",IF(AE488="","",$G$7*$M$18+$M$7))</f>
        <v>0</v>
      </c>
    </row>
    <row r="489" spans="1:33" x14ac:dyDescent="0.55000000000000004">
      <c r="A489" s="11"/>
      <c r="B489" s="11"/>
      <c r="C489" s="11"/>
      <c r="D489" s="11"/>
      <c r="E489" s="11"/>
      <c r="F489" s="11"/>
      <c r="G489" s="11"/>
      <c r="H489" s="11"/>
      <c r="I489" s="11"/>
      <c r="J489" s="21"/>
      <c r="K489" s="21"/>
      <c r="L489" s="57"/>
      <c r="M489" s="57"/>
      <c r="N489" s="63"/>
      <c r="O489" s="57"/>
      <c r="P489" s="57"/>
      <c r="Q489" s="58"/>
      <c r="R489" s="57"/>
      <c r="S489" s="57"/>
      <c r="T489" s="11"/>
      <c r="U489" s="11"/>
      <c r="V489" s="11"/>
      <c r="W489" s="11"/>
      <c r="X489" s="11"/>
      <c r="Y489" s="11"/>
      <c r="Z489" s="11"/>
      <c r="AA489" s="11"/>
      <c r="AB489" s="11"/>
      <c r="AC489" s="60">
        <f>IF($M$18&gt;($M$3-$M$5)/-($G$3-$G$5),AC488+($M$18-($M$3-$M$5)/-($G$3-$G$5))/342,IFERROR(IF(AC488+((($M$3-$M$5)/($G$3-$G$5)*-1)-$M$18)/343&gt;($M$3-$M$5)/-($G$3-$G$5),MAX($AC$31:AC488),AC488+((($M$3-$M$5)/($G$3-$G$5)*-1))/343),MAX($AC$31:AC488)))</f>
        <v>17.293675712043104</v>
      </c>
      <c r="AD489" s="61">
        <f t="shared" ref="AD489" si="1821">IF(AC489="","",AC489*$G$5+$M$5)</f>
        <v>38349.405696344824</v>
      </c>
      <c r="AE489" s="60">
        <f>IF($M$18&gt;($M$3-$M$5)/-($G$3-$G$5),"",IFERROR(IF(AE488+(($M$3-$M$5)/($G$3-$G$5)*-1)/343&gt;$AC$24,MAX($AE$31:AE488),AE488+((($M$3-$M$5)/($G$3-$G$5)*-1))/343),MAX($AE$31:AE488)))</f>
        <v>11.555281453240639</v>
      </c>
      <c r="AF489" s="61">
        <f t="shared" ref="AF489" si="1822">IF($M$18&gt;($M$3-$M$5)/-($G$3-$G$5),"",IF(AE489="","",AE489*$G$5+$M$5))</f>
        <v>-7557.7483740748867</v>
      </c>
      <c r="AG489" s="61">
        <f t="shared" ref="AG489" si="1823">IF($M$18&gt;($M$3-$M$5)/-($G$3-$G$5),"",IF(AE489="","",AE489*$G$3+$M$3))</f>
        <v>67223.592733796802</v>
      </c>
    </row>
    <row r="490" spans="1:33" x14ac:dyDescent="0.55000000000000004">
      <c r="A490" s="11"/>
      <c r="B490" s="11"/>
      <c r="C490" s="11"/>
      <c r="D490" s="11"/>
      <c r="E490" s="11"/>
      <c r="F490" s="11"/>
      <c r="G490" s="11"/>
      <c r="H490" s="11"/>
      <c r="I490" s="11"/>
      <c r="J490" s="21"/>
      <c r="K490" s="21"/>
      <c r="L490" s="57"/>
      <c r="M490" s="57"/>
      <c r="N490" s="63"/>
      <c r="O490" s="57"/>
      <c r="P490" s="57"/>
      <c r="Q490" s="58"/>
      <c r="R490" s="57"/>
      <c r="S490" s="57"/>
      <c r="T490" s="11"/>
      <c r="U490" s="11"/>
      <c r="V490" s="11"/>
      <c r="W490" s="11"/>
      <c r="X490" s="11"/>
      <c r="Y490" s="11"/>
      <c r="Z490" s="11"/>
      <c r="AA490" s="11"/>
      <c r="AB490" s="11"/>
      <c r="AC490" s="60">
        <f t="shared" ref="AC490" si="1824">IFERROR(AC489,"")</f>
        <v>17.293675712043104</v>
      </c>
      <c r="AD490" s="61">
        <f t="shared" ref="AD490" si="1825">IF(AC490="","",AC490*$G$3+$M$3)</f>
        <v>38531.621439784474</v>
      </c>
      <c r="AE490" s="60">
        <f t="shared" ref="AE490" si="1826">IFERROR(AE489,"")</f>
        <v>11.555281453240639</v>
      </c>
      <c r="AF490" s="61">
        <f t="shared" ref="AF490" si="1827">IF($M$18&gt;($M$3-$M$5)/-($G$3-$G$5),"",IF(AE490="","",$G$7*$M$18+$M$7))</f>
        <v>0</v>
      </c>
      <c r="AG490" s="61">
        <f t="shared" ref="AG490" si="1828">IF($M$18&gt;($M$3-$M$5)/-($G$3-$G$5),"",IF(AE490="","",$G$7*$M$18+$M$7))</f>
        <v>0</v>
      </c>
    </row>
    <row r="491" spans="1:33" x14ac:dyDescent="0.55000000000000004">
      <c r="A491" s="11"/>
      <c r="B491" s="11"/>
      <c r="C491" s="11"/>
      <c r="D491" s="11"/>
      <c r="E491" s="11"/>
      <c r="F491" s="11"/>
      <c r="G491" s="11"/>
      <c r="H491" s="11"/>
      <c r="I491" s="11"/>
      <c r="J491" s="21"/>
      <c r="K491" s="21"/>
      <c r="L491" s="57"/>
      <c r="M491" s="57"/>
      <c r="N491" s="63"/>
      <c r="O491" s="57"/>
      <c r="P491" s="57"/>
      <c r="Q491" s="58"/>
      <c r="R491" s="57"/>
      <c r="S491" s="57"/>
      <c r="T491" s="11"/>
      <c r="U491" s="11"/>
      <c r="V491" s="11"/>
      <c r="W491" s="11"/>
      <c r="X491" s="11"/>
      <c r="Y491" s="11"/>
      <c r="Z491" s="11"/>
      <c r="AA491" s="11"/>
      <c r="AB491" s="11"/>
      <c r="AC491" s="60">
        <f>IF($M$18&gt;($M$3-$M$5)/-($G$3-$G$5),AC490+($M$18-($M$3-$M$5)/-($G$3-$G$5))/342,IFERROR(IF(AC490+((($M$3-$M$5)/($G$3-$G$5)*-1)-$M$18)/343&gt;($M$3-$M$5)/-($G$3-$G$5),MAX($AC$31:AC490),AC490+((($M$3-$M$5)/($G$3-$G$5)*-1))/343),MAX($AC$31:AC490)))</f>
        <v>17.293675712043104</v>
      </c>
      <c r="AD491" s="61">
        <f t="shared" ref="AD491" si="1829">IF(AC491="","",AC491*$G$5+$M$5)</f>
        <v>38349.405696344824</v>
      </c>
      <c r="AE491" s="60">
        <f>IF($M$18&gt;($M$3-$M$5)/-($G$3-$G$5),"",IFERROR(IF(AE490+(($M$3-$M$5)/($G$3-$G$5)*-1)/343&gt;$AC$24,MAX($AE$31:AE490),AE490+((($M$3-$M$5)/($G$3-$G$5)*-1))/343),MAX($AE$31:AE490)))</f>
        <v>11.605741197577935</v>
      </c>
      <c r="AF491" s="61">
        <f t="shared" ref="AF491" si="1830">IF($M$18&gt;($M$3-$M$5)/-($G$3-$G$5),"",IF(AE491="","",AE491*$G$5+$M$5))</f>
        <v>-7154.0704193765268</v>
      </c>
      <c r="AG491" s="61">
        <f t="shared" ref="AG491" si="1831">IF($M$18&gt;($M$3-$M$5)/-($G$3-$G$5),"",IF(AE491="","",AE491*$G$3+$M$3))</f>
        <v>66971.294012110331</v>
      </c>
    </row>
    <row r="492" spans="1:33" x14ac:dyDescent="0.55000000000000004">
      <c r="A492" s="11"/>
      <c r="B492" s="11"/>
      <c r="C492" s="11"/>
      <c r="D492" s="11"/>
      <c r="E492" s="11"/>
      <c r="F492" s="11"/>
      <c r="G492" s="11"/>
      <c r="H492" s="11"/>
      <c r="I492" s="11"/>
      <c r="J492" s="21"/>
      <c r="K492" s="21"/>
      <c r="L492" s="57"/>
      <c r="M492" s="57"/>
      <c r="N492" s="63"/>
      <c r="O492" s="57"/>
      <c r="P492" s="57"/>
      <c r="Q492" s="58"/>
      <c r="R492" s="57"/>
      <c r="S492" s="57"/>
      <c r="T492" s="11"/>
      <c r="U492" s="11"/>
      <c r="V492" s="11"/>
      <c r="W492" s="11"/>
      <c r="X492" s="11"/>
      <c r="Y492" s="11"/>
      <c r="Z492" s="11"/>
      <c r="AA492" s="11"/>
      <c r="AB492" s="11"/>
      <c r="AC492" s="60">
        <f t="shared" ref="AC492" si="1832">IFERROR(AC491,"")</f>
        <v>17.293675712043104</v>
      </c>
      <c r="AD492" s="61">
        <f t="shared" ref="AD492" si="1833">IF(AC492="","",AC492*$G$3+$M$3)</f>
        <v>38531.621439784474</v>
      </c>
      <c r="AE492" s="60">
        <f t="shared" ref="AE492" si="1834">IFERROR(AE491,"")</f>
        <v>11.605741197577935</v>
      </c>
      <c r="AF492" s="61">
        <f t="shared" ref="AF492" si="1835">IF($M$18&gt;($M$3-$M$5)/-($G$3-$G$5),"",IF(AE492="","",$G$7*$M$18+$M$7))</f>
        <v>0</v>
      </c>
      <c r="AG492" s="61">
        <f t="shared" ref="AG492" si="1836">IF($M$18&gt;($M$3-$M$5)/-($G$3-$G$5),"",IF(AE492="","",$G$7*$M$18+$M$7))</f>
        <v>0</v>
      </c>
    </row>
    <row r="493" spans="1:33" x14ac:dyDescent="0.55000000000000004">
      <c r="A493" s="11"/>
      <c r="B493" s="11"/>
      <c r="C493" s="11"/>
      <c r="D493" s="11"/>
      <c r="E493" s="11"/>
      <c r="F493" s="11"/>
      <c r="G493" s="11"/>
      <c r="H493" s="11"/>
      <c r="I493" s="11"/>
      <c r="J493" s="21"/>
      <c r="K493" s="21"/>
      <c r="L493" s="57"/>
      <c r="M493" s="57"/>
      <c r="N493" s="63"/>
      <c r="O493" s="57"/>
      <c r="P493" s="57"/>
      <c r="Q493" s="58"/>
      <c r="R493" s="57"/>
      <c r="S493" s="57"/>
      <c r="T493" s="11"/>
      <c r="U493" s="11"/>
      <c r="V493" s="11"/>
      <c r="W493" s="11"/>
      <c r="X493" s="11"/>
      <c r="Y493" s="11"/>
      <c r="Z493" s="11"/>
      <c r="AA493" s="11"/>
      <c r="AB493" s="11"/>
      <c r="AC493" s="60">
        <f>IF($M$18&gt;($M$3-$M$5)/-($G$3-$G$5),AC492+($M$18-($M$3-$M$5)/-($G$3-$G$5))/342,IFERROR(IF(AC492+((($M$3-$M$5)/($G$3-$G$5)*-1)-$M$18)/343&gt;($M$3-$M$5)/-($G$3-$G$5),MAX($AC$31:AC492),AC492+((($M$3-$M$5)/($G$3-$G$5)*-1))/343),MAX($AC$31:AC492)))</f>
        <v>17.293675712043104</v>
      </c>
      <c r="AD493" s="61">
        <f t="shared" ref="AD493" si="1837">IF(AC493="","",AC493*$G$5+$M$5)</f>
        <v>38349.405696344824</v>
      </c>
      <c r="AE493" s="60">
        <f>IF($M$18&gt;($M$3-$M$5)/-($G$3-$G$5),"",IFERROR(IF(AE492+(($M$3-$M$5)/($G$3-$G$5)*-1)/343&gt;$AC$24,MAX($AE$31:AE492),AE492+((($M$3-$M$5)/($G$3-$G$5)*-1))/343),MAX($AE$31:AE492)))</f>
        <v>11.65620094191523</v>
      </c>
      <c r="AF493" s="61">
        <f t="shared" ref="AF493" si="1838">IF($M$18&gt;($M$3-$M$5)/-($G$3-$G$5),"",IF(AE493="","",AE493*$G$5+$M$5))</f>
        <v>-6750.3924646781525</v>
      </c>
      <c r="AG493" s="61">
        <f t="shared" ref="AG493" si="1839">IF($M$18&gt;($M$3-$M$5)/-($G$3-$G$5),"",IF(AE493="","",AE493*$G$3+$M$3))</f>
        <v>66718.995290423845</v>
      </c>
    </row>
    <row r="494" spans="1:33" x14ac:dyDescent="0.55000000000000004">
      <c r="A494" s="11"/>
      <c r="B494" s="11"/>
      <c r="C494" s="11"/>
      <c r="D494" s="11"/>
      <c r="E494" s="11"/>
      <c r="F494" s="11"/>
      <c r="G494" s="11"/>
      <c r="H494" s="11"/>
      <c r="I494" s="11"/>
      <c r="J494" s="21"/>
      <c r="K494" s="21"/>
      <c r="L494" s="57"/>
      <c r="M494" s="57"/>
      <c r="N494" s="63"/>
      <c r="O494" s="57"/>
      <c r="P494" s="57"/>
      <c r="Q494" s="58"/>
      <c r="R494" s="57"/>
      <c r="S494" s="57"/>
      <c r="T494" s="11"/>
      <c r="U494" s="11"/>
      <c r="V494" s="11"/>
      <c r="W494" s="11"/>
      <c r="X494" s="11"/>
      <c r="Y494" s="11"/>
      <c r="Z494" s="11"/>
      <c r="AA494" s="11"/>
      <c r="AB494" s="11"/>
      <c r="AC494" s="60">
        <f t="shared" ref="AC494" si="1840">IFERROR(AC493,"")</f>
        <v>17.293675712043104</v>
      </c>
      <c r="AD494" s="61">
        <f t="shared" ref="AD494" si="1841">IF(AC494="","",AC494*$G$3+$M$3)</f>
        <v>38531.621439784474</v>
      </c>
      <c r="AE494" s="60">
        <f t="shared" ref="AE494" si="1842">IFERROR(AE493,"")</f>
        <v>11.65620094191523</v>
      </c>
      <c r="AF494" s="61">
        <f t="shared" ref="AF494" si="1843">IF($M$18&gt;($M$3-$M$5)/-($G$3-$G$5),"",IF(AE494="","",$G$7*$M$18+$M$7))</f>
        <v>0</v>
      </c>
      <c r="AG494" s="61">
        <f t="shared" ref="AG494" si="1844">IF($M$18&gt;($M$3-$M$5)/-($G$3-$G$5),"",IF(AE494="","",$G$7*$M$18+$M$7))</f>
        <v>0</v>
      </c>
    </row>
    <row r="495" spans="1:33" x14ac:dyDescent="0.55000000000000004">
      <c r="A495" s="11"/>
      <c r="B495" s="11"/>
      <c r="C495" s="11"/>
      <c r="D495" s="11"/>
      <c r="E495" s="11"/>
      <c r="F495" s="11"/>
      <c r="G495" s="11"/>
      <c r="H495" s="11"/>
      <c r="I495" s="11"/>
      <c r="J495" s="21"/>
      <c r="K495" s="21"/>
      <c r="L495" s="57"/>
      <c r="M495" s="57"/>
      <c r="N495" s="63"/>
      <c r="O495" s="57"/>
      <c r="P495" s="57"/>
      <c r="Q495" s="58"/>
      <c r="R495" s="57"/>
      <c r="S495" s="57"/>
      <c r="T495" s="11"/>
      <c r="U495" s="11"/>
      <c r="V495" s="11"/>
      <c r="W495" s="11"/>
      <c r="X495" s="11"/>
      <c r="Y495" s="11"/>
      <c r="Z495" s="11"/>
      <c r="AA495" s="11"/>
      <c r="AB495" s="11"/>
      <c r="AC495" s="60">
        <f>IF($M$18&gt;($M$3-$M$5)/-($G$3-$G$5),AC494+($M$18-($M$3-$M$5)/-($G$3-$G$5))/342,IFERROR(IF(AC494+((($M$3-$M$5)/($G$3-$G$5)*-1)-$M$18)/343&gt;($M$3-$M$5)/-($G$3-$G$5),MAX($AC$31:AC494),AC494+((($M$3-$M$5)/($G$3-$G$5)*-1))/343),MAX($AC$31:AC494)))</f>
        <v>17.293675712043104</v>
      </c>
      <c r="AD495" s="61">
        <f t="shared" ref="AD495" si="1845">IF(AC495="","",AC495*$G$5+$M$5)</f>
        <v>38349.405696344824</v>
      </c>
      <c r="AE495" s="60">
        <f>IF($M$18&gt;($M$3-$M$5)/-($G$3-$G$5),"",IFERROR(IF(AE494+(($M$3-$M$5)/($G$3-$G$5)*-1)/343&gt;$AC$24,MAX($AE$31:AE494),AE494+((($M$3-$M$5)/($G$3-$G$5)*-1))/343),MAX($AE$31:AE494)))</f>
        <v>11.706660686252526</v>
      </c>
      <c r="AF495" s="61">
        <f t="shared" ref="AF495" si="1846">IF($M$18&gt;($M$3-$M$5)/-($G$3-$G$5),"",IF(AE495="","",AE495*$G$5+$M$5))</f>
        <v>-6346.7145099797926</v>
      </c>
      <c r="AG495" s="61">
        <f t="shared" ref="AG495" si="1847">IF($M$18&gt;($M$3-$M$5)/-($G$3-$G$5),"",IF(AE495="","",AE495*$G$3+$M$3))</f>
        <v>66466.696568737359</v>
      </c>
    </row>
    <row r="496" spans="1:33" x14ac:dyDescent="0.55000000000000004">
      <c r="A496" s="11"/>
      <c r="B496" s="11"/>
      <c r="C496" s="11"/>
      <c r="D496" s="11"/>
      <c r="E496" s="11"/>
      <c r="F496" s="11"/>
      <c r="G496" s="11"/>
      <c r="H496" s="11"/>
      <c r="I496" s="11"/>
      <c r="J496" s="21"/>
      <c r="K496" s="21"/>
      <c r="L496" s="57"/>
      <c r="M496" s="57"/>
      <c r="N496" s="63"/>
      <c r="O496" s="57"/>
      <c r="P496" s="57"/>
      <c r="Q496" s="58"/>
      <c r="R496" s="57"/>
      <c r="S496" s="57"/>
      <c r="T496" s="11"/>
      <c r="U496" s="11"/>
      <c r="V496" s="11"/>
      <c r="W496" s="11"/>
      <c r="X496" s="11"/>
      <c r="Y496" s="11"/>
      <c r="Z496" s="11"/>
      <c r="AA496" s="11"/>
      <c r="AB496" s="11"/>
      <c r="AC496" s="60">
        <f t="shared" ref="AC496" si="1848">IFERROR(AC495,"")</f>
        <v>17.293675712043104</v>
      </c>
      <c r="AD496" s="61">
        <f t="shared" ref="AD496" si="1849">IF(AC496="","",AC496*$G$3+$M$3)</f>
        <v>38531.621439784474</v>
      </c>
      <c r="AE496" s="60">
        <f t="shared" ref="AE496" si="1850">IFERROR(AE495,"")</f>
        <v>11.706660686252526</v>
      </c>
      <c r="AF496" s="61">
        <f t="shared" ref="AF496" si="1851">IF($M$18&gt;($M$3-$M$5)/-($G$3-$G$5),"",IF(AE496="","",$G$7*$M$18+$M$7))</f>
        <v>0</v>
      </c>
      <c r="AG496" s="61">
        <f t="shared" ref="AG496" si="1852">IF($M$18&gt;($M$3-$M$5)/-($G$3-$G$5),"",IF(AE496="","",$G$7*$M$18+$M$7))</f>
        <v>0</v>
      </c>
    </row>
    <row r="497" spans="1:33" x14ac:dyDescent="0.55000000000000004">
      <c r="A497" s="11"/>
      <c r="B497" s="11"/>
      <c r="C497" s="11"/>
      <c r="D497" s="11"/>
      <c r="E497" s="11"/>
      <c r="F497" s="11"/>
      <c r="G497" s="11"/>
      <c r="H497" s="11"/>
      <c r="I497" s="11"/>
      <c r="J497" s="21"/>
      <c r="K497" s="21"/>
      <c r="L497" s="57"/>
      <c r="M497" s="57"/>
      <c r="N497" s="63"/>
      <c r="O497" s="57"/>
      <c r="P497" s="57"/>
      <c r="Q497" s="58"/>
      <c r="R497" s="57"/>
      <c r="S497" s="57"/>
      <c r="T497" s="11"/>
      <c r="U497" s="11"/>
      <c r="V497" s="11"/>
      <c r="W497" s="11"/>
      <c r="X497" s="11"/>
      <c r="Y497" s="11"/>
      <c r="Z497" s="11"/>
      <c r="AA497" s="11"/>
      <c r="AB497" s="11"/>
      <c r="AC497" s="60">
        <f>IF($M$18&gt;($M$3-$M$5)/-($G$3-$G$5),AC496+($M$18-($M$3-$M$5)/-($G$3-$G$5))/342,IFERROR(IF(AC496+((($M$3-$M$5)/($G$3-$G$5)*-1)-$M$18)/343&gt;($M$3-$M$5)/-($G$3-$G$5),MAX($AC$31:AC496),AC496+((($M$3-$M$5)/($G$3-$G$5)*-1))/343),MAX($AC$31:AC496)))</f>
        <v>17.293675712043104</v>
      </c>
      <c r="AD497" s="61">
        <f t="shared" ref="AD497" si="1853">IF(AC497="","",AC497*$G$5+$M$5)</f>
        <v>38349.405696344824</v>
      </c>
      <c r="AE497" s="60">
        <f>IF($M$18&gt;($M$3-$M$5)/-($G$3-$G$5),"",IFERROR(IF(AE496+(($M$3-$M$5)/($G$3-$G$5)*-1)/343&gt;$AC$24,MAX($AE$31:AE496),AE496+((($M$3-$M$5)/($G$3-$G$5)*-1))/343),MAX($AE$31:AE496)))</f>
        <v>11.757120430589822</v>
      </c>
      <c r="AF497" s="61">
        <f t="shared" ref="AF497" si="1854">IF($M$18&gt;($M$3-$M$5)/-($G$3-$G$5),"",IF(AE497="","",AE497*$G$5+$M$5))</f>
        <v>-5943.0365552814183</v>
      </c>
      <c r="AG497" s="61">
        <f t="shared" ref="AG497" si="1855">IF($M$18&gt;($M$3-$M$5)/-($G$3-$G$5),"",IF(AE497="","",AE497*$G$3+$M$3))</f>
        <v>66214.397847050888</v>
      </c>
    </row>
    <row r="498" spans="1:33" x14ac:dyDescent="0.55000000000000004">
      <c r="A498" s="11"/>
      <c r="B498" s="11"/>
      <c r="C498" s="11"/>
      <c r="D498" s="11"/>
      <c r="E498" s="11"/>
      <c r="F498" s="11"/>
      <c r="G498" s="11"/>
      <c r="H498" s="11"/>
      <c r="I498" s="11"/>
      <c r="J498" s="21"/>
      <c r="K498" s="21"/>
      <c r="L498" s="57"/>
      <c r="M498" s="57"/>
      <c r="N498" s="63"/>
      <c r="O498" s="57"/>
      <c r="P498" s="57"/>
      <c r="Q498" s="58"/>
      <c r="R498" s="57"/>
      <c r="S498" s="57"/>
      <c r="T498" s="11"/>
      <c r="U498" s="11"/>
      <c r="V498" s="11"/>
      <c r="W498" s="11"/>
      <c r="X498" s="11"/>
      <c r="Y498" s="11"/>
      <c r="Z498" s="11"/>
      <c r="AA498" s="11"/>
      <c r="AB498" s="11"/>
      <c r="AC498" s="60">
        <f t="shared" ref="AC498" si="1856">IFERROR(AC497,"")</f>
        <v>17.293675712043104</v>
      </c>
      <c r="AD498" s="61">
        <f t="shared" ref="AD498" si="1857">IF(AC498="","",AC498*$G$3+$M$3)</f>
        <v>38531.621439784474</v>
      </c>
      <c r="AE498" s="60">
        <f t="shared" ref="AE498" si="1858">IFERROR(AE497,"")</f>
        <v>11.757120430589822</v>
      </c>
      <c r="AF498" s="61">
        <f t="shared" ref="AF498" si="1859">IF($M$18&gt;($M$3-$M$5)/-($G$3-$G$5),"",IF(AE498="","",$G$7*$M$18+$M$7))</f>
        <v>0</v>
      </c>
      <c r="AG498" s="61">
        <f t="shared" ref="AG498" si="1860">IF($M$18&gt;($M$3-$M$5)/-($G$3-$G$5),"",IF(AE498="","",$G$7*$M$18+$M$7))</f>
        <v>0</v>
      </c>
    </row>
    <row r="499" spans="1:33" x14ac:dyDescent="0.55000000000000004">
      <c r="A499" s="11"/>
      <c r="B499" s="11"/>
      <c r="C499" s="11"/>
      <c r="D499" s="11"/>
      <c r="E499" s="11"/>
      <c r="F499" s="11"/>
      <c r="G499" s="11"/>
      <c r="H499" s="11"/>
      <c r="I499" s="11"/>
      <c r="J499" s="21"/>
      <c r="K499" s="21"/>
      <c r="L499" s="57"/>
      <c r="M499" s="57"/>
      <c r="N499" s="63"/>
      <c r="O499" s="57"/>
      <c r="P499" s="57"/>
      <c r="Q499" s="58"/>
      <c r="R499" s="57"/>
      <c r="S499" s="57"/>
      <c r="T499" s="11"/>
      <c r="U499" s="11"/>
      <c r="V499" s="11"/>
      <c r="W499" s="11"/>
      <c r="X499" s="11"/>
      <c r="Y499" s="11"/>
      <c r="Z499" s="11"/>
      <c r="AA499" s="11"/>
      <c r="AB499" s="11"/>
      <c r="AC499" s="60">
        <f>IF($M$18&gt;($M$3-$M$5)/-($G$3-$G$5),AC498+($M$18-($M$3-$M$5)/-($G$3-$G$5))/342,IFERROR(IF(AC498+((($M$3-$M$5)/($G$3-$G$5)*-1)-$M$18)/343&gt;($M$3-$M$5)/-($G$3-$G$5),MAX($AC$31:AC498),AC498+((($M$3-$M$5)/($G$3-$G$5)*-1))/343),MAX($AC$31:AC498)))</f>
        <v>17.293675712043104</v>
      </c>
      <c r="AD499" s="61">
        <f t="shared" ref="AD499" si="1861">IF(AC499="","",AC499*$G$5+$M$5)</f>
        <v>38349.405696344824</v>
      </c>
      <c r="AE499" s="60">
        <f>IF($M$18&gt;($M$3-$M$5)/-($G$3-$G$5),"",IFERROR(IF(AE498+(($M$3-$M$5)/($G$3-$G$5)*-1)/343&gt;$AC$24,MAX($AE$31:AE498),AE498+((($M$3-$M$5)/($G$3-$G$5)*-1))/343),MAX($AE$31:AE498)))</f>
        <v>11.807580174927118</v>
      </c>
      <c r="AF499" s="61">
        <f t="shared" ref="AF499" si="1862">IF($M$18&gt;($M$3-$M$5)/-($G$3-$G$5),"",IF(AE499="","",AE499*$G$5+$M$5))</f>
        <v>-5539.3586005830584</v>
      </c>
      <c r="AG499" s="61">
        <f t="shared" ref="AG499" si="1863">IF($M$18&gt;($M$3-$M$5)/-($G$3-$G$5),"",IF(AE499="","",AE499*$G$3+$M$3))</f>
        <v>65962.099125364417</v>
      </c>
    </row>
    <row r="500" spans="1:33" x14ac:dyDescent="0.55000000000000004">
      <c r="A500" s="11"/>
      <c r="B500" s="11"/>
      <c r="C500" s="11"/>
      <c r="D500" s="11"/>
      <c r="E500" s="11"/>
      <c r="F500" s="11"/>
      <c r="G500" s="11"/>
      <c r="H500" s="11"/>
      <c r="I500" s="11"/>
      <c r="J500" s="21"/>
      <c r="K500" s="21"/>
      <c r="L500" s="57"/>
      <c r="M500" s="57"/>
      <c r="N500" s="63"/>
      <c r="O500" s="57"/>
      <c r="P500" s="57"/>
      <c r="Q500" s="58"/>
      <c r="R500" s="57"/>
      <c r="S500" s="57"/>
      <c r="T500" s="11"/>
      <c r="U500" s="11"/>
      <c r="V500" s="11"/>
      <c r="W500" s="11"/>
      <c r="X500" s="11"/>
      <c r="Y500" s="11"/>
      <c r="Z500" s="11"/>
      <c r="AA500" s="11"/>
      <c r="AB500" s="11"/>
      <c r="AC500" s="60">
        <f t="shared" ref="AC500" si="1864">IFERROR(AC499,"")</f>
        <v>17.293675712043104</v>
      </c>
      <c r="AD500" s="61">
        <f t="shared" ref="AD500" si="1865">IF(AC500="","",AC500*$G$3+$M$3)</f>
        <v>38531.621439784474</v>
      </c>
      <c r="AE500" s="60">
        <f t="shared" ref="AE500" si="1866">IFERROR(AE499,"")</f>
        <v>11.807580174927118</v>
      </c>
      <c r="AF500" s="61">
        <f t="shared" ref="AF500" si="1867">IF($M$18&gt;($M$3-$M$5)/-($G$3-$G$5),"",IF(AE500="","",$G$7*$M$18+$M$7))</f>
        <v>0</v>
      </c>
      <c r="AG500" s="61">
        <f t="shared" ref="AG500" si="1868">IF($M$18&gt;($M$3-$M$5)/-($G$3-$G$5),"",IF(AE500="","",$G$7*$M$18+$M$7))</f>
        <v>0</v>
      </c>
    </row>
    <row r="501" spans="1:33" x14ac:dyDescent="0.55000000000000004">
      <c r="A501" s="11"/>
      <c r="B501" s="11"/>
      <c r="C501" s="11"/>
      <c r="D501" s="11"/>
      <c r="E501" s="11"/>
      <c r="F501" s="11"/>
      <c r="G501" s="11"/>
      <c r="H501" s="11"/>
      <c r="I501" s="11"/>
      <c r="J501" s="21"/>
      <c r="K501" s="21"/>
      <c r="L501" s="57"/>
      <c r="M501" s="57"/>
      <c r="N501" s="63"/>
      <c r="O501" s="57"/>
      <c r="P501" s="57"/>
      <c r="Q501" s="58"/>
      <c r="R501" s="57"/>
      <c r="S501" s="57"/>
      <c r="T501" s="11"/>
      <c r="U501" s="11"/>
      <c r="V501" s="11"/>
      <c r="W501" s="11"/>
      <c r="X501" s="11"/>
      <c r="Y501" s="11"/>
      <c r="Z501" s="11"/>
      <c r="AA501" s="11"/>
      <c r="AB501" s="11"/>
      <c r="AC501" s="60">
        <f>IF($M$18&gt;($M$3-$M$5)/-($G$3-$G$5),AC500+($M$18-($M$3-$M$5)/-($G$3-$G$5))/342,IFERROR(IF(AC500+((($M$3-$M$5)/($G$3-$G$5)*-1)-$M$18)/343&gt;($M$3-$M$5)/-($G$3-$G$5),MAX($AC$31:AC500),AC500+((($M$3-$M$5)/($G$3-$G$5)*-1))/343),MAX($AC$31:AC500)))</f>
        <v>17.293675712043104</v>
      </c>
      <c r="AD501" s="61">
        <f t="shared" ref="AD501" si="1869">IF(AC501="","",AC501*$G$5+$M$5)</f>
        <v>38349.405696344824</v>
      </c>
      <c r="AE501" s="60">
        <f>IF($M$18&gt;($M$3-$M$5)/-($G$3-$G$5),"",IFERROR(IF(AE500+(($M$3-$M$5)/($G$3-$G$5)*-1)/343&gt;$AC$24,MAX($AE$31:AE500),AE500+((($M$3-$M$5)/($G$3-$G$5)*-1))/343),MAX($AE$31:AE500)))</f>
        <v>11.858039919264414</v>
      </c>
      <c r="AF501" s="61">
        <f t="shared" ref="AF501" si="1870">IF($M$18&gt;($M$3-$M$5)/-($G$3-$G$5),"",IF(AE501="","",AE501*$G$5+$M$5))</f>
        <v>-5135.6806458846841</v>
      </c>
      <c r="AG501" s="61">
        <f t="shared" ref="AG501" si="1871">IF($M$18&gt;($M$3-$M$5)/-($G$3-$G$5),"",IF(AE501="","",AE501*$G$3+$M$3))</f>
        <v>65709.800403677931</v>
      </c>
    </row>
    <row r="502" spans="1:33" x14ac:dyDescent="0.55000000000000004">
      <c r="A502" s="11"/>
      <c r="B502" s="11"/>
      <c r="C502" s="11"/>
      <c r="D502" s="11"/>
      <c r="E502" s="11"/>
      <c r="F502" s="11"/>
      <c r="G502" s="11"/>
      <c r="H502" s="11"/>
      <c r="I502" s="11"/>
      <c r="J502" s="21"/>
      <c r="K502" s="21"/>
      <c r="L502" s="57"/>
      <c r="M502" s="57"/>
      <c r="N502" s="63"/>
      <c r="O502" s="57"/>
      <c r="P502" s="57"/>
      <c r="Q502" s="58"/>
      <c r="R502" s="57"/>
      <c r="S502" s="57"/>
      <c r="T502" s="11"/>
      <c r="U502" s="11"/>
      <c r="V502" s="11"/>
      <c r="W502" s="11"/>
      <c r="X502" s="11"/>
      <c r="Y502" s="11"/>
      <c r="Z502" s="11"/>
      <c r="AA502" s="11"/>
      <c r="AB502" s="11"/>
      <c r="AC502" s="60">
        <f t="shared" ref="AC502" si="1872">IFERROR(AC501,"")</f>
        <v>17.293675712043104</v>
      </c>
      <c r="AD502" s="61">
        <f t="shared" ref="AD502" si="1873">IF(AC502="","",AC502*$G$3+$M$3)</f>
        <v>38531.621439784474</v>
      </c>
      <c r="AE502" s="60">
        <f t="shared" ref="AE502" si="1874">IFERROR(AE501,"")</f>
        <v>11.858039919264414</v>
      </c>
      <c r="AF502" s="61">
        <f t="shared" ref="AF502" si="1875">IF($M$18&gt;($M$3-$M$5)/-($G$3-$G$5),"",IF(AE502="","",$G$7*$M$18+$M$7))</f>
        <v>0</v>
      </c>
      <c r="AG502" s="61">
        <f t="shared" ref="AG502" si="1876">IF($M$18&gt;($M$3-$M$5)/-($G$3-$G$5),"",IF(AE502="","",$G$7*$M$18+$M$7))</f>
        <v>0</v>
      </c>
    </row>
    <row r="503" spans="1:33" x14ac:dyDescent="0.55000000000000004">
      <c r="A503" s="11"/>
      <c r="B503" s="11"/>
      <c r="C503" s="11"/>
      <c r="D503" s="11"/>
      <c r="E503" s="11"/>
      <c r="F503" s="11"/>
      <c r="G503" s="11"/>
      <c r="H503" s="11"/>
      <c r="I503" s="11"/>
      <c r="J503" s="21"/>
      <c r="K503" s="21"/>
      <c r="L503" s="57"/>
      <c r="M503" s="57"/>
      <c r="N503" s="63"/>
      <c r="O503" s="57"/>
      <c r="P503" s="57"/>
      <c r="Q503" s="58"/>
      <c r="R503" s="57"/>
      <c r="S503" s="57"/>
      <c r="T503" s="11"/>
      <c r="U503" s="11"/>
      <c r="V503" s="11"/>
      <c r="W503" s="11"/>
      <c r="X503" s="11"/>
      <c r="Y503" s="11"/>
      <c r="Z503" s="11"/>
      <c r="AA503" s="11"/>
      <c r="AB503" s="11"/>
      <c r="AC503" s="60">
        <f>IF($M$18&gt;($M$3-$M$5)/-($G$3-$G$5),AC502+($M$18-($M$3-$M$5)/-($G$3-$G$5))/342,IFERROR(IF(AC502+((($M$3-$M$5)/($G$3-$G$5)*-1)-$M$18)/343&gt;($M$3-$M$5)/-($G$3-$G$5),MAX($AC$31:AC502),AC502+((($M$3-$M$5)/($G$3-$G$5)*-1))/343),MAX($AC$31:AC502)))</f>
        <v>17.293675712043104</v>
      </c>
      <c r="AD503" s="61">
        <f t="shared" ref="AD503" si="1877">IF(AC503="","",AC503*$G$5+$M$5)</f>
        <v>38349.405696344824</v>
      </c>
      <c r="AE503" s="60">
        <f>IF($M$18&gt;($M$3-$M$5)/-($G$3-$G$5),"",IFERROR(IF(AE502+(($M$3-$M$5)/($G$3-$G$5)*-1)/343&gt;$AC$24,MAX($AE$31:AE502),AE502+((($M$3-$M$5)/($G$3-$G$5)*-1))/343),MAX($AE$31:AE502)))</f>
        <v>11.90849966360171</v>
      </c>
      <c r="AF503" s="61">
        <f t="shared" ref="AF503" si="1878">IF($M$18&gt;($M$3-$M$5)/-($G$3-$G$5),"",IF(AE503="","",AE503*$G$5+$M$5))</f>
        <v>-4732.0026911863242</v>
      </c>
      <c r="AG503" s="61">
        <f t="shared" ref="AG503" si="1879">IF($M$18&gt;($M$3-$M$5)/-($G$3-$G$5),"",IF(AE503="","",AE503*$G$3+$M$3))</f>
        <v>65457.501681991453</v>
      </c>
    </row>
    <row r="504" spans="1:33" x14ac:dyDescent="0.55000000000000004">
      <c r="A504" s="11"/>
      <c r="B504" s="11"/>
      <c r="C504" s="11"/>
      <c r="D504" s="11"/>
      <c r="E504" s="11"/>
      <c r="F504" s="11"/>
      <c r="G504" s="11"/>
      <c r="H504" s="11"/>
      <c r="I504" s="11"/>
      <c r="J504" s="21"/>
      <c r="K504" s="21"/>
      <c r="L504" s="57"/>
      <c r="M504" s="57"/>
      <c r="N504" s="63"/>
      <c r="O504" s="57"/>
      <c r="P504" s="57"/>
      <c r="Q504" s="58"/>
      <c r="R504" s="57"/>
      <c r="S504" s="57"/>
      <c r="T504" s="11"/>
      <c r="U504" s="11"/>
      <c r="V504" s="11"/>
      <c r="W504" s="11"/>
      <c r="X504" s="11"/>
      <c r="Y504" s="11"/>
      <c r="Z504" s="11"/>
      <c r="AA504" s="11"/>
      <c r="AB504" s="11"/>
      <c r="AC504" s="60">
        <f t="shared" ref="AC504" si="1880">IFERROR(AC503,"")</f>
        <v>17.293675712043104</v>
      </c>
      <c r="AD504" s="61">
        <f t="shared" ref="AD504" si="1881">IF(AC504="","",AC504*$G$3+$M$3)</f>
        <v>38531.621439784474</v>
      </c>
      <c r="AE504" s="60">
        <f t="shared" ref="AE504" si="1882">IFERROR(AE503,"")</f>
        <v>11.90849966360171</v>
      </c>
      <c r="AF504" s="61">
        <f t="shared" ref="AF504" si="1883">IF($M$18&gt;($M$3-$M$5)/-($G$3-$G$5),"",IF(AE504="","",$G$7*$M$18+$M$7))</f>
        <v>0</v>
      </c>
      <c r="AG504" s="61">
        <f t="shared" ref="AG504" si="1884">IF($M$18&gt;($M$3-$M$5)/-($G$3-$G$5),"",IF(AE504="","",$G$7*$M$18+$M$7))</f>
        <v>0</v>
      </c>
    </row>
    <row r="505" spans="1:33" x14ac:dyDescent="0.55000000000000004">
      <c r="A505" s="11"/>
      <c r="B505" s="11"/>
      <c r="C505" s="11"/>
      <c r="D505" s="11"/>
      <c r="E505" s="11"/>
      <c r="F505" s="11"/>
      <c r="G505" s="11"/>
      <c r="H505" s="11"/>
      <c r="I505" s="11"/>
      <c r="J505" s="21"/>
      <c r="K505" s="21"/>
      <c r="L505" s="57"/>
      <c r="M505" s="57"/>
      <c r="N505" s="63"/>
      <c r="O505" s="57"/>
      <c r="P505" s="57"/>
      <c r="Q505" s="58"/>
      <c r="R505" s="57"/>
      <c r="S505" s="57"/>
      <c r="T505" s="11"/>
      <c r="U505" s="11"/>
      <c r="V505" s="11"/>
      <c r="W505" s="11"/>
      <c r="X505" s="11"/>
      <c r="Y505" s="11"/>
      <c r="Z505" s="11"/>
      <c r="AA505" s="11"/>
      <c r="AB505" s="11"/>
      <c r="AC505" s="60">
        <f>IF($M$18&gt;($M$3-$M$5)/-($G$3-$G$5),AC504+($M$18-($M$3-$M$5)/-($G$3-$G$5))/342,IFERROR(IF(AC504+((($M$3-$M$5)/($G$3-$G$5)*-1)-$M$18)/343&gt;($M$3-$M$5)/-($G$3-$G$5),MAX($AC$31:AC504),AC504+((($M$3-$M$5)/($G$3-$G$5)*-1))/343),MAX($AC$31:AC504)))</f>
        <v>17.293675712043104</v>
      </c>
      <c r="AD505" s="61">
        <f t="shared" ref="AD505" si="1885">IF(AC505="","",AC505*$G$5+$M$5)</f>
        <v>38349.405696344824</v>
      </c>
      <c r="AE505" s="60">
        <f>IF($M$18&gt;($M$3-$M$5)/-($G$3-$G$5),"",IFERROR(IF(AE504+(($M$3-$M$5)/($G$3-$G$5)*-1)/343&gt;$AC$24,MAX($AE$31:AE504),AE504+((($M$3-$M$5)/($G$3-$G$5)*-1))/343),MAX($AE$31:AE504)))</f>
        <v>11.958959407939005</v>
      </c>
      <c r="AF505" s="61">
        <f t="shared" ref="AF505" si="1886">IF($M$18&gt;($M$3-$M$5)/-($G$3-$G$5),"",IF(AE505="","",AE505*$G$5+$M$5))</f>
        <v>-4328.3247364879644</v>
      </c>
      <c r="AG505" s="61">
        <f t="shared" ref="AG505" si="1887">IF($M$18&gt;($M$3-$M$5)/-($G$3-$G$5),"",IF(AE505="","",AE505*$G$3+$M$3))</f>
        <v>65205.202960304974</v>
      </c>
    </row>
    <row r="506" spans="1:33" x14ac:dyDescent="0.55000000000000004">
      <c r="A506" s="11"/>
      <c r="B506" s="11"/>
      <c r="C506" s="11"/>
      <c r="D506" s="11"/>
      <c r="E506" s="11"/>
      <c r="F506" s="11"/>
      <c r="G506" s="11"/>
      <c r="H506" s="11"/>
      <c r="I506" s="11"/>
      <c r="J506" s="21"/>
      <c r="K506" s="21"/>
      <c r="L506" s="57"/>
      <c r="M506" s="57"/>
      <c r="N506" s="63"/>
      <c r="O506" s="57"/>
      <c r="P506" s="57"/>
      <c r="Q506" s="58"/>
      <c r="R506" s="57"/>
      <c r="S506" s="57"/>
      <c r="T506" s="11"/>
      <c r="U506" s="11"/>
      <c r="V506" s="11"/>
      <c r="W506" s="11"/>
      <c r="X506" s="11"/>
      <c r="Y506" s="11"/>
      <c r="Z506" s="11"/>
      <c r="AA506" s="11"/>
      <c r="AB506" s="11"/>
      <c r="AC506" s="60">
        <f t="shared" ref="AC506" si="1888">IFERROR(AC505,"")</f>
        <v>17.293675712043104</v>
      </c>
      <c r="AD506" s="61">
        <f t="shared" ref="AD506" si="1889">IF(AC506="","",AC506*$G$3+$M$3)</f>
        <v>38531.621439784474</v>
      </c>
      <c r="AE506" s="60">
        <f t="shared" ref="AE506" si="1890">IFERROR(AE505,"")</f>
        <v>11.958959407939005</v>
      </c>
      <c r="AF506" s="61">
        <f t="shared" ref="AF506" si="1891">IF($M$18&gt;($M$3-$M$5)/-($G$3-$G$5),"",IF(AE506="","",$G$7*$M$18+$M$7))</f>
        <v>0</v>
      </c>
      <c r="AG506" s="61">
        <f t="shared" ref="AG506" si="1892">IF($M$18&gt;($M$3-$M$5)/-($G$3-$G$5),"",IF(AE506="","",$G$7*$M$18+$M$7))</f>
        <v>0</v>
      </c>
    </row>
    <row r="507" spans="1:33" x14ac:dyDescent="0.55000000000000004">
      <c r="A507" s="11"/>
      <c r="B507" s="11"/>
      <c r="C507" s="11"/>
      <c r="D507" s="11"/>
      <c r="E507" s="11"/>
      <c r="F507" s="11"/>
      <c r="G507" s="11"/>
      <c r="H507" s="11"/>
      <c r="I507" s="11"/>
      <c r="J507" s="21"/>
      <c r="K507" s="21"/>
      <c r="L507" s="57"/>
      <c r="M507" s="57"/>
      <c r="N507" s="63"/>
      <c r="O507" s="57"/>
      <c r="P507" s="57"/>
      <c r="Q507" s="58"/>
      <c r="R507" s="57"/>
      <c r="S507" s="57"/>
      <c r="T507" s="11"/>
      <c r="U507" s="11"/>
      <c r="V507" s="11"/>
      <c r="W507" s="11"/>
      <c r="X507" s="11"/>
      <c r="Y507" s="11"/>
      <c r="Z507" s="11"/>
      <c r="AA507" s="11"/>
      <c r="AB507" s="11"/>
      <c r="AC507" s="60">
        <f>IF($M$18&gt;($M$3-$M$5)/-($G$3-$G$5),AC506+($M$18-($M$3-$M$5)/-($G$3-$G$5))/342,IFERROR(IF(AC506+((($M$3-$M$5)/($G$3-$G$5)*-1)-$M$18)/343&gt;($M$3-$M$5)/-($G$3-$G$5),MAX($AC$31:AC506),AC506+((($M$3-$M$5)/($G$3-$G$5)*-1))/343),MAX($AC$31:AC506)))</f>
        <v>17.293675712043104</v>
      </c>
      <c r="AD507" s="61">
        <f t="shared" ref="AD507" si="1893">IF(AC507="","",AC507*$G$5+$M$5)</f>
        <v>38349.405696344824</v>
      </c>
      <c r="AE507" s="60">
        <f>IF($M$18&gt;($M$3-$M$5)/-($G$3-$G$5),"",IFERROR(IF(AE506+(($M$3-$M$5)/($G$3-$G$5)*-1)/343&gt;$AC$24,MAX($AE$31:AE506),AE506+((($M$3-$M$5)/($G$3-$G$5)*-1))/343),MAX($AE$31:AE506)))</f>
        <v>12.009419152276301</v>
      </c>
      <c r="AF507" s="61">
        <f t="shared" ref="AF507" si="1894">IF($M$18&gt;($M$3-$M$5)/-($G$3-$G$5),"",IF(AE507="","",AE507*$G$5+$M$5))</f>
        <v>-3924.64678178959</v>
      </c>
      <c r="AG507" s="61">
        <f t="shared" ref="AG507" si="1895">IF($M$18&gt;($M$3-$M$5)/-($G$3-$G$5),"",IF(AE507="","",AE507*$G$3+$M$3))</f>
        <v>64952.904238618496</v>
      </c>
    </row>
    <row r="508" spans="1:33" x14ac:dyDescent="0.55000000000000004">
      <c r="A508" s="11"/>
      <c r="B508" s="11"/>
      <c r="C508" s="11"/>
      <c r="D508" s="11"/>
      <c r="E508" s="11"/>
      <c r="F508" s="11"/>
      <c r="G508" s="11"/>
      <c r="H508" s="11"/>
      <c r="I508" s="11"/>
      <c r="J508" s="21"/>
      <c r="K508" s="21"/>
      <c r="L508" s="57"/>
      <c r="M508" s="57"/>
      <c r="N508" s="63"/>
      <c r="O508" s="57"/>
      <c r="P508" s="57"/>
      <c r="Q508" s="58"/>
      <c r="R508" s="57"/>
      <c r="S508" s="57"/>
      <c r="T508" s="11"/>
      <c r="U508" s="11"/>
      <c r="V508" s="11"/>
      <c r="W508" s="11"/>
      <c r="X508" s="11"/>
      <c r="Y508" s="11"/>
      <c r="Z508" s="11"/>
      <c r="AA508" s="11"/>
      <c r="AB508" s="11"/>
      <c r="AC508" s="60">
        <f t="shared" ref="AC508" si="1896">IFERROR(AC507,"")</f>
        <v>17.293675712043104</v>
      </c>
      <c r="AD508" s="61">
        <f t="shared" ref="AD508" si="1897">IF(AC508="","",AC508*$G$3+$M$3)</f>
        <v>38531.621439784474</v>
      </c>
      <c r="AE508" s="60">
        <f t="shared" ref="AE508" si="1898">IFERROR(AE507,"")</f>
        <v>12.009419152276301</v>
      </c>
      <c r="AF508" s="61">
        <f t="shared" ref="AF508" si="1899">IF($M$18&gt;($M$3-$M$5)/-($G$3-$G$5),"",IF(AE508="","",$G$7*$M$18+$M$7))</f>
        <v>0</v>
      </c>
      <c r="AG508" s="61">
        <f t="shared" ref="AG508" si="1900">IF($M$18&gt;($M$3-$M$5)/-($G$3-$G$5),"",IF(AE508="","",$G$7*$M$18+$M$7))</f>
        <v>0</v>
      </c>
    </row>
    <row r="509" spans="1:33" x14ac:dyDescent="0.55000000000000004">
      <c r="A509" s="11"/>
      <c r="B509" s="11"/>
      <c r="C509" s="11"/>
      <c r="D509" s="11"/>
      <c r="E509" s="11"/>
      <c r="F509" s="11"/>
      <c r="G509" s="11"/>
      <c r="H509" s="11"/>
      <c r="I509" s="11"/>
      <c r="J509" s="21"/>
      <c r="K509" s="21"/>
      <c r="L509" s="57"/>
      <c r="M509" s="57"/>
      <c r="N509" s="63"/>
      <c r="O509" s="57"/>
      <c r="P509" s="57"/>
      <c r="Q509" s="58"/>
      <c r="R509" s="57"/>
      <c r="S509" s="57"/>
      <c r="T509" s="11"/>
      <c r="U509" s="11"/>
      <c r="V509" s="11"/>
      <c r="W509" s="11"/>
      <c r="X509" s="11"/>
      <c r="Y509" s="11"/>
      <c r="Z509" s="11"/>
      <c r="AA509" s="11"/>
      <c r="AB509" s="11"/>
      <c r="AC509" s="60">
        <f>IF($M$18&gt;($M$3-$M$5)/-($G$3-$G$5),AC508+($M$18-($M$3-$M$5)/-($G$3-$G$5))/342,IFERROR(IF(AC508+((($M$3-$M$5)/($G$3-$G$5)*-1)-$M$18)/343&gt;($M$3-$M$5)/-($G$3-$G$5),MAX($AC$31:AC508),AC508+((($M$3-$M$5)/($G$3-$G$5)*-1))/343),MAX($AC$31:AC508)))</f>
        <v>17.293675712043104</v>
      </c>
      <c r="AD509" s="61">
        <f t="shared" ref="AD509" si="1901">IF(AC509="","",AC509*$G$5+$M$5)</f>
        <v>38349.405696344824</v>
      </c>
      <c r="AE509" s="60">
        <f>IF($M$18&gt;($M$3-$M$5)/-($G$3-$G$5),"",IFERROR(IF(AE508+(($M$3-$M$5)/($G$3-$G$5)*-1)/343&gt;$AC$24,MAX($AE$31:AE508),AE508+((($M$3-$M$5)/($G$3-$G$5)*-1))/343),MAX($AE$31:AE508)))</f>
        <v>12.059878896613597</v>
      </c>
      <c r="AF509" s="61">
        <f t="shared" ref="AF509" si="1902">IF($M$18&gt;($M$3-$M$5)/-($G$3-$G$5),"",IF(AE509="","",AE509*$G$5+$M$5))</f>
        <v>-3520.9688270912302</v>
      </c>
      <c r="AG509" s="61">
        <f t="shared" ref="AG509" si="1903">IF($M$18&gt;($M$3-$M$5)/-($G$3-$G$5),"",IF(AE509="","",AE509*$G$3+$M$3))</f>
        <v>64700.605516932017</v>
      </c>
    </row>
    <row r="510" spans="1:33" x14ac:dyDescent="0.55000000000000004">
      <c r="A510" s="11"/>
      <c r="B510" s="11"/>
      <c r="C510" s="11"/>
      <c r="D510" s="11"/>
      <c r="E510" s="11"/>
      <c r="F510" s="11"/>
      <c r="G510" s="11"/>
      <c r="H510" s="11"/>
      <c r="I510" s="11"/>
      <c r="J510" s="21"/>
      <c r="K510" s="21"/>
      <c r="L510" s="57"/>
      <c r="M510" s="57"/>
      <c r="N510" s="63"/>
      <c r="O510" s="57"/>
      <c r="P510" s="57"/>
      <c r="Q510" s="58"/>
      <c r="R510" s="57"/>
      <c r="S510" s="57"/>
      <c r="T510" s="11"/>
      <c r="U510" s="11"/>
      <c r="V510" s="11"/>
      <c r="W510" s="11"/>
      <c r="X510" s="11"/>
      <c r="Y510" s="11"/>
      <c r="Z510" s="11"/>
      <c r="AA510" s="11"/>
      <c r="AB510" s="11"/>
      <c r="AC510" s="60">
        <f t="shared" ref="AC510" si="1904">IFERROR(AC509,"")</f>
        <v>17.293675712043104</v>
      </c>
      <c r="AD510" s="61">
        <f t="shared" ref="AD510" si="1905">IF(AC510="","",AC510*$G$3+$M$3)</f>
        <v>38531.621439784474</v>
      </c>
      <c r="AE510" s="60">
        <f t="shared" ref="AE510" si="1906">IFERROR(AE509,"")</f>
        <v>12.059878896613597</v>
      </c>
      <c r="AF510" s="61">
        <f t="shared" ref="AF510" si="1907">IF($M$18&gt;($M$3-$M$5)/-($G$3-$G$5),"",IF(AE510="","",$G$7*$M$18+$M$7))</f>
        <v>0</v>
      </c>
      <c r="AG510" s="61">
        <f t="shared" ref="AG510" si="1908">IF($M$18&gt;($M$3-$M$5)/-($G$3-$G$5),"",IF(AE510="","",$G$7*$M$18+$M$7))</f>
        <v>0</v>
      </c>
    </row>
    <row r="511" spans="1:33" x14ac:dyDescent="0.55000000000000004">
      <c r="A511" s="11"/>
      <c r="B511" s="11"/>
      <c r="C511" s="11"/>
      <c r="D511" s="11"/>
      <c r="E511" s="11"/>
      <c r="F511" s="11"/>
      <c r="G511" s="11"/>
      <c r="H511" s="11"/>
      <c r="I511" s="11"/>
      <c r="J511" s="21"/>
      <c r="K511" s="21"/>
      <c r="L511" s="57"/>
      <c r="M511" s="57"/>
      <c r="N511" s="63"/>
      <c r="O511" s="57"/>
      <c r="P511" s="57"/>
      <c r="Q511" s="58"/>
      <c r="R511" s="57"/>
      <c r="S511" s="57"/>
      <c r="T511" s="11"/>
      <c r="U511" s="11"/>
      <c r="V511" s="11"/>
      <c r="W511" s="11"/>
      <c r="X511" s="11"/>
      <c r="Y511" s="11"/>
      <c r="Z511" s="11"/>
      <c r="AA511" s="11"/>
      <c r="AB511" s="11"/>
      <c r="AC511" s="60">
        <f>IF($M$18&gt;($M$3-$M$5)/-($G$3-$G$5),AC510+($M$18-($M$3-$M$5)/-($G$3-$G$5))/342,IFERROR(IF(AC510+((($M$3-$M$5)/($G$3-$G$5)*-1)-$M$18)/343&gt;($M$3-$M$5)/-($G$3-$G$5),MAX($AC$31:AC510),AC510+((($M$3-$M$5)/($G$3-$G$5)*-1))/343),MAX($AC$31:AC510)))</f>
        <v>17.293675712043104</v>
      </c>
      <c r="AD511" s="61">
        <f t="shared" ref="AD511" si="1909">IF(AC511="","",AC511*$G$5+$M$5)</f>
        <v>38349.405696344824</v>
      </c>
      <c r="AE511" s="60">
        <f>IF($M$18&gt;($M$3-$M$5)/-($G$3-$G$5),"",IFERROR(IF(AE510+(($M$3-$M$5)/($G$3-$G$5)*-1)/343&gt;$AC$24,MAX($AE$31:AE510),AE510+((($M$3-$M$5)/($G$3-$G$5)*-1))/343),MAX($AE$31:AE510)))</f>
        <v>12.110338640950893</v>
      </c>
      <c r="AF511" s="61">
        <f t="shared" ref="AF511" si="1910">IF($M$18&gt;($M$3-$M$5)/-($G$3-$G$5),"",IF(AE511="","",AE511*$G$5+$M$5))</f>
        <v>-3117.2908723928558</v>
      </c>
      <c r="AG511" s="61">
        <f t="shared" ref="AG511" si="1911">IF($M$18&gt;($M$3-$M$5)/-($G$3-$G$5),"",IF(AE511="","",AE511*$G$3+$M$3))</f>
        <v>64448.306795245539</v>
      </c>
    </row>
    <row r="512" spans="1:33" x14ac:dyDescent="0.55000000000000004">
      <c r="A512" s="11"/>
      <c r="B512" s="11"/>
      <c r="C512" s="11"/>
      <c r="D512" s="11"/>
      <c r="E512" s="11"/>
      <c r="F512" s="11"/>
      <c r="G512" s="11"/>
      <c r="H512" s="11"/>
      <c r="I512" s="11"/>
      <c r="J512" s="21"/>
      <c r="K512" s="21"/>
      <c r="L512" s="57"/>
      <c r="M512" s="57"/>
      <c r="N512" s="63"/>
      <c r="O512" s="57"/>
      <c r="P512" s="57"/>
      <c r="Q512" s="58"/>
      <c r="R512" s="57"/>
      <c r="S512" s="57"/>
      <c r="T512" s="11"/>
      <c r="U512" s="11"/>
      <c r="V512" s="11"/>
      <c r="W512" s="11"/>
      <c r="X512" s="11"/>
      <c r="Y512" s="11"/>
      <c r="Z512" s="11"/>
      <c r="AA512" s="11"/>
      <c r="AB512" s="11"/>
      <c r="AC512" s="60">
        <f t="shared" ref="AC512" si="1912">IFERROR(AC511,"")</f>
        <v>17.293675712043104</v>
      </c>
      <c r="AD512" s="61">
        <f t="shared" ref="AD512" si="1913">IF(AC512="","",AC512*$G$3+$M$3)</f>
        <v>38531.621439784474</v>
      </c>
      <c r="AE512" s="60">
        <f t="shared" ref="AE512" si="1914">IFERROR(AE511,"")</f>
        <v>12.110338640950893</v>
      </c>
      <c r="AF512" s="61">
        <f t="shared" ref="AF512" si="1915">IF($M$18&gt;($M$3-$M$5)/-($G$3-$G$5),"",IF(AE512="","",$G$7*$M$18+$M$7))</f>
        <v>0</v>
      </c>
      <c r="AG512" s="61">
        <f t="shared" ref="AG512" si="1916">IF($M$18&gt;($M$3-$M$5)/-($G$3-$G$5),"",IF(AE512="","",$G$7*$M$18+$M$7))</f>
        <v>0</v>
      </c>
    </row>
    <row r="513" spans="1:33" x14ac:dyDescent="0.55000000000000004">
      <c r="A513" s="11"/>
      <c r="B513" s="11"/>
      <c r="C513" s="11"/>
      <c r="D513" s="11"/>
      <c r="E513" s="11"/>
      <c r="F513" s="11"/>
      <c r="G513" s="11"/>
      <c r="H513" s="11"/>
      <c r="I513" s="11"/>
      <c r="J513" s="21"/>
      <c r="K513" s="21"/>
      <c r="L513" s="57"/>
      <c r="M513" s="57"/>
      <c r="N513" s="63"/>
      <c r="O513" s="57"/>
      <c r="P513" s="57"/>
      <c r="Q513" s="58"/>
      <c r="R513" s="57"/>
      <c r="S513" s="57"/>
      <c r="T513" s="11"/>
      <c r="U513" s="11"/>
      <c r="V513" s="11"/>
      <c r="W513" s="11"/>
      <c r="X513" s="11"/>
      <c r="Y513" s="11"/>
      <c r="Z513" s="11"/>
      <c r="AA513" s="11"/>
      <c r="AB513" s="11"/>
      <c r="AC513" s="60">
        <f>IF($M$18&gt;($M$3-$M$5)/-($G$3-$G$5),AC512+($M$18-($M$3-$M$5)/-($G$3-$G$5))/342,IFERROR(IF(AC512+((($M$3-$M$5)/($G$3-$G$5)*-1)-$M$18)/343&gt;($M$3-$M$5)/-($G$3-$G$5),MAX($AC$31:AC512),AC512+((($M$3-$M$5)/($G$3-$G$5)*-1))/343),MAX($AC$31:AC512)))</f>
        <v>17.293675712043104</v>
      </c>
      <c r="AD513" s="61">
        <f t="shared" ref="AD513" si="1917">IF(AC513="","",AC513*$G$5+$M$5)</f>
        <v>38349.405696344824</v>
      </c>
      <c r="AE513" s="60">
        <f>IF($M$18&gt;($M$3-$M$5)/-($G$3-$G$5),"",IFERROR(IF(AE512+(($M$3-$M$5)/($G$3-$G$5)*-1)/343&gt;$AC$24,MAX($AE$31:AE512),AE512+((($M$3-$M$5)/($G$3-$G$5)*-1))/343),MAX($AE$31:AE512)))</f>
        <v>12.160798385288189</v>
      </c>
      <c r="AF513" s="61">
        <f t="shared" ref="AF513" si="1918">IF($M$18&gt;($M$3-$M$5)/-($G$3-$G$5),"",IF(AE513="","",AE513*$G$5+$M$5))</f>
        <v>-2713.612917694496</v>
      </c>
      <c r="AG513" s="61">
        <f t="shared" ref="AG513" si="1919">IF($M$18&gt;($M$3-$M$5)/-($G$3-$G$5),"",IF(AE513="","",AE513*$G$3+$M$3))</f>
        <v>64196.00807355906</v>
      </c>
    </row>
    <row r="514" spans="1:33" x14ac:dyDescent="0.55000000000000004">
      <c r="A514" s="11"/>
      <c r="B514" s="11"/>
      <c r="C514" s="11"/>
      <c r="D514" s="11"/>
      <c r="E514" s="11"/>
      <c r="F514" s="11"/>
      <c r="G514" s="11"/>
      <c r="H514" s="11"/>
      <c r="I514" s="11"/>
      <c r="J514" s="21"/>
      <c r="K514" s="21"/>
      <c r="L514" s="57"/>
      <c r="M514" s="57"/>
      <c r="N514" s="63"/>
      <c r="O514" s="57"/>
      <c r="P514" s="57"/>
      <c r="Q514" s="58"/>
      <c r="R514" s="57"/>
      <c r="S514" s="57"/>
      <c r="T514" s="11"/>
      <c r="U514" s="11"/>
      <c r="V514" s="11"/>
      <c r="W514" s="11"/>
      <c r="X514" s="11"/>
      <c r="Y514" s="11"/>
      <c r="Z514" s="11"/>
      <c r="AA514" s="11"/>
      <c r="AB514" s="11"/>
      <c r="AC514" s="60">
        <f t="shared" ref="AC514" si="1920">IFERROR(AC513,"")</f>
        <v>17.293675712043104</v>
      </c>
      <c r="AD514" s="61">
        <f t="shared" ref="AD514" si="1921">IF(AC514="","",AC514*$G$3+$M$3)</f>
        <v>38531.621439784474</v>
      </c>
      <c r="AE514" s="60">
        <f t="shared" ref="AE514" si="1922">IFERROR(AE513,"")</f>
        <v>12.160798385288189</v>
      </c>
      <c r="AF514" s="61">
        <f t="shared" ref="AF514" si="1923">IF($M$18&gt;($M$3-$M$5)/-($G$3-$G$5),"",IF(AE514="","",$G$7*$M$18+$M$7))</f>
        <v>0</v>
      </c>
      <c r="AG514" s="61">
        <f t="shared" ref="AG514" si="1924">IF($M$18&gt;($M$3-$M$5)/-($G$3-$G$5),"",IF(AE514="","",$G$7*$M$18+$M$7))</f>
        <v>0</v>
      </c>
    </row>
    <row r="515" spans="1:33" x14ac:dyDescent="0.55000000000000004">
      <c r="A515" s="11"/>
      <c r="B515" s="11"/>
      <c r="C515" s="11"/>
      <c r="D515" s="11"/>
      <c r="E515" s="11"/>
      <c r="F515" s="11"/>
      <c r="G515" s="11"/>
      <c r="H515" s="11"/>
      <c r="I515" s="11"/>
      <c r="J515" s="21"/>
      <c r="K515" s="21"/>
      <c r="L515" s="57"/>
      <c r="M515" s="57"/>
      <c r="N515" s="63"/>
      <c r="O515" s="57"/>
      <c r="P515" s="57"/>
      <c r="Q515" s="58"/>
      <c r="R515" s="57"/>
      <c r="S515" s="57"/>
      <c r="T515" s="11"/>
      <c r="U515" s="11"/>
      <c r="V515" s="11"/>
      <c r="W515" s="11"/>
      <c r="X515" s="11"/>
      <c r="Y515" s="11"/>
      <c r="Z515" s="11"/>
      <c r="AA515" s="11"/>
      <c r="AB515" s="11"/>
      <c r="AC515" s="60">
        <f>IF($M$18&gt;($M$3-$M$5)/-($G$3-$G$5),AC514+($M$18-($M$3-$M$5)/-($G$3-$G$5))/342,IFERROR(IF(AC514+((($M$3-$M$5)/($G$3-$G$5)*-1)-$M$18)/343&gt;($M$3-$M$5)/-($G$3-$G$5),MAX($AC$31:AC514),AC514+((($M$3-$M$5)/($G$3-$G$5)*-1))/343),MAX($AC$31:AC514)))</f>
        <v>17.293675712043104</v>
      </c>
      <c r="AD515" s="61">
        <f t="shared" ref="AD515" si="1925">IF(AC515="","",AC515*$G$5+$M$5)</f>
        <v>38349.405696344824</v>
      </c>
      <c r="AE515" s="60">
        <f>IF($M$18&gt;($M$3-$M$5)/-($G$3-$G$5),"",IFERROR(IF(AE514+(($M$3-$M$5)/($G$3-$G$5)*-1)/343&gt;$AC$24,MAX($AE$31:AE514),AE514+((($M$3-$M$5)/($G$3-$G$5)*-1))/343),MAX($AE$31:AE514)))</f>
        <v>12.211258129625485</v>
      </c>
      <c r="AF515" s="61">
        <f t="shared" ref="AF515" si="1926">IF($M$18&gt;($M$3-$M$5)/-($G$3-$G$5),"",IF(AE515="","",AE515*$G$5+$M$5))</f>
        <v>-2309.9349629961216</v>
      </c>
      <c r="AG515" s="61">
        <f t="shared" ref="AG515" si="1927">IF($M$18&gt;($M$3-$M$5)/-($G$3-$G$5),"",IF(AE515="","",AE515*$G$3+$M$3))</f>
        <v>63943.709351872574</v>
      </c>
    </row>
    <row r="516" spans="1:33" x14ac:dyDescent="0.55000000000000004">
      <c r="A516" s="11"/>
      <c r="B516" s="11"/>
      <c r="C516" s="11"/>
      <c r="D516" s="11"/>
      <c r="E516" s="11"/>
      <c r="F516" s="11"/>
      <c r="G516" s="11"/>
      <c r="H516" s="11"/>
      <c r="I516" s="11"/>
      <c r="J516" s="21"/>
      <c r="K516" s="21"/>
      <c r="L516" s="57"/>
      <c r="M516" s="57"/>
      <c r="N516" s="63"/>
      <c r="O516" s="57"/>
      <c r="P516" s="57"/>
      <c r="Q516" s="58"/>
      <c r="R516" s="57"/>
      <c r="S516" s="57"/>
      <c r="T516" s="11"/>
      <c r="U516" s="11"/>
      <c r="V516" s="11"/>
      <c r="W516" s="11"/>
      <c r="X516" s="11"/>
      <c r="Y516" s="11"/>
      <c r="Z516" s="11"/>
      <c r="AA516" s="11"/>
      <c r="AB516" s="11"/>
      <c r="AC516" s="60">
        <f t="shared" ref="AC516" si="1928">IFERROR(AC515,"")</f>
        <v>17.293675712043104</v>
      </c>
      <c r="AD516" s="61">
        <f t="shared" ref="AD516" si="1929">IF(AC516="","",AC516*$G$3+$M$3)</f>
        <v>38531.621439784474</v>
      </c>
      <c r="AE516" s="60">
        <f t="shared" ref="AE516" si="1930">IFERROR(AE515,"")</f>
        <v>12.211258129625485</v>
      </c>
      <c r="AF516" s="61">
        <f t="shared" ref="AF516" si="1931">IF($M$18&gt;($M$3-$M$5)/-($G$3-$G$5),"",IF(AE516="","",$G$7*$M$18+$M$7))</f>
        <v>0</v>
      </c>
      <c r="AG516" s="61">
        <f t="shared" ref="AG516" si="1932">IF($M$18&gt;($M$3-$M$5)/-($G$3-$G$5),"",IF(AE516="","",$G$7*$M$18+$M$7))</f>
        <v>0</v>
      </c>
    </row>
    <row r="517" spans="1:33" x14ac:dyDescent="0.55000000000000004">
      <c r="A517" s="11"/>
      <c r="B517" s="11"/>
      <c r="C517" s="11"/>
      <c r="D517" s="11"/>
      <c r="E517" s="11"/>
      <c r="F517" s="11"/>
      <c r="G517" s="11"/>
      <c r="H517" s="11"/>
      <c r="I517" s="11"/>
      <c r="J517" s="21"/>
      <c r="K517" s="21"/>
      <c r="L517" s="57"/>
      <c r="M517" s="57"/>
      <c r="N517" s="63"/>
      <c r="O517" s="57"/>
      <c r="P517" s="57"/>
      <c r="Q517" s="58"/>
      <c r="R517" s="57"/>
      <c r="S517" s="57"/>
      <c r="T517" s="11"/>
      <c r="U517" s="11"/>
      <c r="V517" s="11"/>
      <c r="W517" s="11"/>
      <c r="X517" s="11"/>
      <c r="Y517" s="11"/>
      <c r="Z517" s="11"/>
      <c r="AA517" s="11"/>
      <c r="AB517" s="11"/>
      <c r="AC517" s="60">
        <f>IF($M$18&gt;($M$3-$M$5)/-($G$3-$G$5),AC516+($M$18-($M$3-$M$5)/-($G$3-$G$5))/342,IFERROR(IF(AC516+((($M$3-$M$5)/($G$3-$G$5)*-1)-$M$18)/343&gt;($M$3-$M$5)/-($G$3-$G$5),MAX($AC$31:AC516),AC516+((($M$3-$M$5)/($G$3-$G$5)*-1))/343),MAX($AC$31:AC516)))</f>
        <v>17.293675712043104</v>
      </c>
      <c r="AD517" s="61">
        <f t="shared" ref="AD517" si="1933">IF(AC517="","",AC517*$G$5+$M$5)</f>
        <v>38349.405696344824</v>
      </c>
      <c r="AE517" s="60">
        <f>IF($M$18&gt;($M$3-$M$5)/-($G$3-$G$5),"",IFERROR(IF(AE516+(($M$3-$M$5)/($G$3-$G$5)*-1)/343&gt;$AC$24,MAX($AE$31:AE516),AE516+((($M$3-$M$5)/($G$3-$G$5)*-1))/343),MAX($AE$31:AE516)))</f>
        <v>12.26171787396278</v>
      </c>
      <c r="AF517" s="61">
        <f t="shared" ref="AF517" si="1934">IF($M$18&gt;($M$3-$M$5)/-($G$3-$G$5),"",IF(AE517="","",AE517*$G$5+$M$5))</f>
        <v>-1906.2570082977618</v>
      </c>
      <c r="AG517" s="61">
        <f t="shared" ref="AG517" si="1935">IF($M$18&gt;($M$3-$M$5)/-($G$3-$G$5),"",IF(AE517="","",AE517*$G$3+$M$3))</f>
        <v>63691.410630186096</v>
      </c>
    </row>
    <row r="518" spans="1:33" x14ac:dyDescent="0.55000000000000004">
      <c r="A518" s="11"/>
      <c r="B518" s="11"/>
      <c r="C518" s="11"/>
      <c r="D518" s="11"/>
      <c r="E518" s="11"/>
      <c r="F518" s="11"/>
      <c r="G518" s="11"/>
      <c r="H518" s="11"/>
      <c r="I518" s="11"/>
      <c r="J518" s="21"/>
      <c r="K518" s="21"/>
      <c r="L518" s="57"/>
      <c r="M518" s="57"/>
      <c r="N518" s="63"/>
      <c r="O518" s="57"/>
      <c r="P518" s="57"/>
      <c r="Q518" s="58"/>
      <c r="R518" s="57"/>
      <c r="S518" s="57"/>
      <c r="T518" s="11"/>
      <c r="U518" s="11"/>
      <c r="V518" s="11"/>
      <c r="W518" s="11"/>
      <c r="X518" s="11"/>
      <c r="Y518" s="11"/>
      <c r="Z518" s="11"/>
      <c r="AA518" s="11"/>
      <c r="AB518" s="11"/>
      <c r="AC518" s="60">
        <f t="shared" ref="AC518" si="1936">IFERROR(AC517,"")</f>
        <v>17.293675712043104</v>
      </c>
      <c r="AD518" s="61">
        <f t="shared" ref="AD518" si="1937">IF(AC518="","",AC518*$G$3+$M$3)</f>
        <v>38531.621439784474</v>
      </c>
      <c r="AE518" s="60">
        <f t="shared" ref="AE518" si="1938">IFERROR(AE517,"")</f>
        <v>12.26171787396278</v>
      </c>
      <c r="AF518" s="61">
        <f t="shared" ref="AF518" si="1939">IF($M$18&gt;($M$3-$M$5)/-($G$3-$G$5),"",IF(AE518="","",$G$7*$M$18+$M$7))</f>
        <v>0</v>
      </c>
      <c r="AG518" s="61">
        <f t="shared" ref="AG518" si="1940">IF($M$18&gt;($M$3-$M$5)/-($G$3-$G$5),"",IF(AE518="","",$G$7*$M$18+$M$7))</f>
        <v>0</v>
      </c>
    </row>
    <row r="519" spans="1:33" x14ac:dyDescent="0.55000000000000004">
      <c r="A519" s="11"/>
      <c r="B519" s="11"/>
      <c r="C519" s="11"/>
      <c r="D519" s="11"/>
      <c r="E519" s="11"/>
      <c r="F519" s="11"/>
      <c r="G519" s="11"/>
      <c r="H519" s="11"/>
      <c r="I519" s="11"/>
      <c r="J519" s="21"/>
      <c r="K519" s="21"/>
      <c r="L519" s="57"/>
      <c r="M519" s="57"/>
      <c r="N519" s="63"/>
      <c r="O519" s="57"/>
      <c r="P519" s="57"/>
      <c r="Q519" s="58"/>
      <c r="R519" s="57"/>
      <c r="S519" s="57"/>
      <c r="T519" s="11"/>
      <c r="U519" s="11"/>
      <c r="V519" s="11"/>
      <c r="W519" s="11"/>
      <c r="X519" s="11"/>
      <c r="Y519" s="11"/>
      <c r="Z519" s="11"/>
      <c r="AA519" s="11"/>
      <c r="AB519" s="11"/>
      <c r="AC519" s="60">
        <f>IF($M$18&gt;($M$3-$M$5)/-($G$3-$G$5),AC518+($M$18-($M$3-$M$5)/-($G$3-$G$5))/342,IFERROR(IF(AC518+((($M$3-$M$5)/($G$3-$G$5)*-1)-$M$18)/343&gt;($M$3-$M$5)/-($G$3-$G$5),MAX($AC$31:AC518),AC518+((($M$3-$M$5)/($G$3-$G$5)*-1))/343),MAX($AC$31:AC518)))</f>
        <v>17.293675712043104</v>
      </c>
      <c r="AD519" s="61">
        <f t="shared" ref="AD519" si="1941">IF(AC519="","",AC519*$G$5+$M$5)</f>
        <v>38349.405696344824</v>
      </c>
      <c r="AE519" s="60">
        <f>IF($M$18&gt;($M$3-$M$5)/-($G$3-$G$5),"",IFERROR(IF(AE518+(($M$3-$M$5)/($G$3-$G$5)*-1)/343&gt;$AC$24,MAX($AE$31:AE518),AE518+((($M$3-$M$5)/($G$3-$G$5)*-1))/343),MAX($AE$31:AE518)))</f>
        <v>12.312177618300076</v>
      </c>
      <c r="AF519" s="61">
        <f t="shared" ref="AF519" si="1942">IF($M$18&gt;($M$3-$M$5)/-($G$3-$G$5),"",IF(AE519="","",AE519*$G$5+$M$5))</f>
        <v>-1502.5790535993874</v>
      </c>
      <c r="AG519" s="61">
        <f t="shared" ref="AG519" si="1943">IF($M$18&gt;($M$3-$M$5)/-($G$3-$G$5),"",IF(AE519="","",AE519*$G$3+$M$3))</f>
        <v>63439.111908499617</v>
      </c>
    </row>
    <row r="520" spans="1:33" x14ac:dyDescent="0.55000000000000004">
      <c r="A520" s="11"/>
      <c r="B520" s="11"/>
      <c r="C520" s="11"/>
      <c r="D520" s="11"/>
      <c r="E520" s="11"/>
      <c r="F520" s="11"/>
      <c r="G520" s="11"/>
      <c r="H520" s="11"/>
      <c r="I520" s="11"/>
      <c r="J520" s="21"/>
      <c r="K520" s="21"/>
      <c r="L520" s="57"/>
      <c r="M520" s="57"/>
      <c r="N520" s="63"/>
      <c r="O520" s="57"/>
      <c r="P520" s="57"/>
      <c r="Q520" s="58"/>
      <c r="R520" s="57"/>
      <c r="S520" s="57"/>
      <c r="T520" s="11"/>
      <c r="U520" s="11"/>
      <c r="V520" s="11"/>
      <c r="W520" s="11"/>
      <c r="X520" s="11"/>
      <c r="Y520" s="11"/>
      <c r="Z520" s="11"/>
      <c r="AA520" s="11"/>
      <c r="AB520" s="11"/>
      <c r="AC520" s="60">
        <f t="shared" ref="AC520" si="1944">IFERROR(AC519,"")</f>
        <v>17.293675712043104</v>
      </c>
      <c r="AD520" s="61">
        <f t="shared" ref="AD520" si="1945">IF(AC520="","",AC520*$G$3+$M$3)</f>
        <v>38531.621439784474</v>
      </c>
      <c r="AE520" s="60">
        <f t="shared" ref="AE520" si="1946">IFERROR(AE519,"")</f>
        <v>12.312177618300076</v>
      </c>
      <c r="AF520" s="61">
        <f t="shared" ref="AF520" si="1947">IF($M$18&gt;($M$3-$M$5)/-($G$3-$G$5),"",IF(AE520="","",$G$7*$M$18+$M$7))</f>
        <v>0</v>
      </c>
      <c r="AG520" s="61">
        <f t="shared" ref="AG520" si="1948">IF($M$18&gt;($M$3-$M$5)/-($G$3-$G$5),"",IF(AE520="","",$G$7*$M$18+$M$7))</f>
        <v>0</v>
      </c>
    </row>
    <row r="521" spans="1:33" x14ac:dyDescent="0.55000000000000004">
      <c r="A521" s="11"/>
      <c r="B521" s="11"/>
      <c r="C521" s="11"/>
      <c r="D521" s="11"/>
      <c r="E521" s="11"/>
      <c r="F521" s="11"/>
      <c r="G521" s="11"/>
      <c r="H521" s="11"/>
      <c r="I521" s="11"/>
      <c r="J521" s="21"/>
      <c r="K521" s="21"/>
      <c r="L521" s="57"/>
      <c r="M521" s="57"/>
      <c r="N521" s="63"/>
      <c r="O521" s="57"/>
      <c r="P521" s="57"/>
      <c r="Q521" s="58"/>
      <c r="R521" s="57"/>
      <c r="S521" s="57"/>
      <c r="T521" s="11"/>
      <c r="U521" s="11"/>
      <c r="V521" s="11"/>
      <c r="W521" s="11"/>
      <c r="X521" s="11"/>
      <c r="Y521" s="11"/>
      <c r="Z521" s="11"/>
      <c r="AA521" s="11"/>
      <c r="AB521" s="11"/>
      <c r="AC521" s="60">
        <f>IF($M$18&gt;($M$3-$M$5)/-($G$3-$G$5),AC520+($M$18-($M$3-$M$5)/-($G$3-$G$5))/342,IFERROR(IF(AC520+((($M$3-$M$5)/($G$3-$G$5)*-1)-$M$18)/343&gt;($M$3-$M$5)/-($G$3-$G$5),MAX($AC$31:AC520),AC520+((($M$3-$M$5)/($G$3-$G$5)*-1))/343),MAX($AC$31:AC520)))</f>
        <v>17.293675712043104</v>
      </c>
      <c r="AD521" s="61">
        <f t="shared" ref="AD521" si="1949">IF(AC521="","",AC521*$G$5+$M$5)</f>
        <v>38349.405696344824</v>
      </c>
      <c r="AE521" s="60">
        <f>IF($M$18&gt;($M$3-$M$5)/-($G$3-$G$5),"",IFERROR(IF(AE520+(($M$3-$M$5)/($G$3-$G$5)*-1)/343&gt;$AC$24,MAX($AE$31:AE520),AE520+((($M$3-$M$5)/($G$3-$G$5)*-1))/343),MAX($AE$31:AE520)))</f>
        <v>12.362637362637372</v>
      </c>
      <c r="AF521" s="61">
        <f t="shared" ref="AF521" si="1950">IF($M$18&gt;($M$3-$M$5)/-($G$3-$G$5),"",IF(AE521="","",AE521*$G$5+$M$5))</f>
        <v>-1098.9010989010276</v>
      </c>
      <c r="AG521" s="61">
        <f t="shared" ref="AG521" si="1951">IF($M$18&gt;($M$3-$M$5)/-($G$3-$G$5),"",IF(AE521="","",AE521*$G$3+$M$3))</f>
        <v>63186.813186813139</v>
      </c>
    </row>
    <row r="522" spans="1:33" x14ac:dyDescent="0.55000000000000004">
      <c r="A522" s="11"/>
      <c r="B522" s="11"/>
      <c r="C522" s="11"/>
      <c r="D522" s="11"/>
      <c r="E522" s="11"/>
      <c r="F522" s="11"/>
      <c r="G522" s="11"/>
      <c r="H522" s="11"/>
      <c r="I522" s="11"/>
      <c r="J522" s="21"/>
      <c r="K522" s="21"/>
      <c r="L522" s="57"/>
      <c r="M522" s="57"/>
      <c r="N522" s="63"/>
      <c r="O522" s="57"/>
      <c r="P522" s="57"/>
      <c r="Q522" s="58"/>
      <c r="R522" s="57"/>
      <c r="S522" s="57"/>
      <c r="T522" s="11"/>
      <c r="U522" s="11"/>
      <c r="V522" s="11"/>
      <c r="W522" s="11"/>
      <c r="X522" s="11"/>
      <c r="Y522" s="11"/>
      <c r="Z522" s="11"/>
      <c r="AA522" s="11"/>
      <c r="AB522" s="11"/>
      <c r="AC522" s="60">
        <f t="shared" ref="AC522" si="1952">IFERROR(AC521,"")</f>
        <v>17.293675712043104</v>
      </c>
      <c r="AD522" s="61">
        <f t="shared" ref="AD522" si="1953">IF(AC522="","",AC522*$G$3+$M$3)</f>
        <v>38531.621439784474</v>
      </c>
      <c r="AE522" s="60">
        <f t="shared" ref="AE522" si="1954">IFERROR(AE521,"")</f>
        <v>12.362637362637372</v>
      </c>
      <c r="AF522" s="61">
        <f t="shared" ref="AF522" si="1955">IF($M$18&gt;($M$3-$M$5)/-($G$3-$G$5),"",IF(AE522="","",$G$7*$M$18+$M$7))</f>
        <v>0</v>
      </c>
      <c r="AG522" s="61">
        <f t="shared" ref="AG522" si="1956">IF($M$18&gt;($M$3-$M$5)/-($G$3-$G$5),"",IF(AE522="","",$G$7*$M$18+$M$7))</f>
        <v>0</v>
      </c>
    </row>
    <row r="523" spans="1:33" x14ac:dyDescent="0.55000000000000004">
      <c r="A523" s="11"/>
      <c r="B523" s="11"/>
      <c r="C523" s="11"/>
      <c r="D523" s="11"/>
      <c r="E523" s="11"/>
      <c r="F523" s="11"/>
      <c r="G523" s="11"/>
      <c r="H523" s="11"/>
      <c r="I523" s="11"/>
      <c r="J523" s="21"/>
      <c r="K523" s="21"/>
      <c r="L523" s="57"/>
      <c r="M523" s="57"/>
      <c r="N523" s="63"/>
      <c r="O523" s="57"/>
      <c r="P523" s="57"/>
      <c r="Q523" s="58"/>
      <c r="R523" s="57"/>
      <c r="S523" s="57"/>
      <c r="T523" s="11"/>
      <c r="U523" s="11"/>
      <c r="V523" s="11"/>
      <c r="W523" s="11"/>
      <c r="X523" s="11"/>
      <c r="Y523" s="11"/>
      <c r="Z523" s="11"/>
      <c r="AA523" s="11"/>
      <c r="AB523" s="11"/>
      <c r="AC523" s="60">
        <f>IF($M$18&gt;($M$3-$M$5)/-($G$3-$G$5),AC522+($M$18-($M$3-$M$5)/-($G$3-$G$5))/342,IFERROR(IF(AC522+((($M$3-$M$5)/($G$3-$G$5)*-1)-$M$18)/343&gt;($M$3-$M$5)/-($G$3-$G$5),MAX($AC$31:AC522),AC522+((($M$3-$M$5)/($G$3-$G$5)*-1))/343),MAX($AC$31:AC522)))</f>
        <v>17.293675712043104</v>
      </c>
      <c r="AD523" s="61">
        <f t="shared" ref="AD523" si="1957">IF(AC523="","",AC523*$G$5+$M$5)</f>
        <v>38349.405696344824</v>
      </c>
      <c r="AE523" s="60">
        <f>IF($M$18&gt;($M$3-$M$5)/-($G$3-$G$5),"",IFERROR(IF(AE522+(($M$3-$M$5)/($G$3-$G$5)*-1)/343&gt;$AC$24,MAX($AE$31:AE522),AE522+((($M$3-$M$5)/($G$3-$G$5)*-1))/343),MAX($AE$31:AE522)))</f>
        <v>12.413097106974668</v>
      </c>
      <c r="AF523" s="61">
        <f t="shared" ref="AF523" si="1958">IF($M$18&gt;($M$3-$M$5)/-($G$3-$G$5),"",IF(AE523="","",AE523*$G$5+$M$5))</f>
        <v>-695.2231442026532</v>
      </c>
      <c r="AG523" s="61">
        <f t="shared" ref="AG523" si="1959">IF($M$18&gt;($M$3-$M$5)/-($G$3-$G$5),"",IF(AE523="","",AE523*$G$3+$M$3))</f>
        <v>62934.51446512666</v>
      </c>
    </row>
    <row r="524" spans="1:33" x14ac:dyDescent="0.55000000000000004">
      <c r="A524" s="11"/>
      <c r="B524" s="11"/>
      <c r="C524" s="11"/>
      <c r="D524" s="11"/>
      <c r="E524" s="11"/>
      <c r="F524" s="11"/>
      <c r="G524" s="11"/>
      <c r="H524" s="11"/>
      <c r="I524" s="11"/>
      <c r="J524" s="21"/>
      <c r="K524" s="21"/>
      <c r="L524" s="57"/>
      <c r="M524" s="57"/>
      <c r="N524" s="63"/>
      <c r="O524" s="57"/>
      <c r="P524" s="57"/>
      <c r="Q524" s="58"/>
      <c r="R524" s="57"/>
      <c r="S524" s="57"/>
      <c r="T524" s="11"/>
      <c r="U524" s="11"/>
      <c r="V524" s="11"/>
      <c r="W524" s="11"/>
      <c r="X524" s="11"/>
      <c r="Y524" s="11"/>
      <c r="Z524" s="11"/>
      <c r="AA524" s="11"/>
      <c r="AB524" s="11"/>
      <c r="AC524" s="60">
        <f t="shared" ref="AC524" si="1960">IFERROR(AC523,"")</f>
        <v>17.293675712043104</v>
      </c>
      <c r="AD524" s="61">
        <f t="shared" ref="AD524" si="1961">IF(AC524="","",AC524*$G$3+$M$3)</f>
        <v>38531.621439784474</v>
      </c>
      <c r="AE524" s="60">
        <f t="shared" ref="AE524" si="1962">IFERROR(AE523,"")</f>
        <v>12.413097106974668</v>
      </c>
      <c r="AF524" s="61">
        <f t="shared" ref="AF524" si="1963">IF($M$18&gt;($M$3-$M$5)/-($G$3-$G$5),"",IF(AE524="","",$G$7*$M$18+$M$7))</f>
        <v>0</v>
      </c>
      <c r="AG524" s="61">
        <f t="shared" ref="AG524" si="1964">IF($M$18&gt;($M$3-$M$5)/-($G$3-$G$5),"",IF(AE524="","",$G$7*$M$18+$M$7))</f>
        <v>0</v>
      </c>
    </row>
    <row r="525" spans="1:33" x14ac:dyDescent="0.55000000000000004">
      <c r="A525" s="11"/>
      <c r="B525" s="11"/>
      <c r="C525" s="11"/>
      <c r="D525" s="11"/>
      <c r="E525" s="11"/>
      <c r="F525" s="11"/>
      <c r="G525" s="11"/>
      <c r="H525" s="11"/>
      <c r="I525" s="11"/>
      <c r="J525" s="21"/>
      <c r="K525" s="21"/>
      <c r="L525" s="57"/>
      <c r="M525" s="57"/>
      <c r="N525" s="63"/>
      <c r="O525" s="57"/>
      <c r="P525" s="57"/>
      <c r="Q525" s="58"/>
      <c r="R525" s="57"/>
      <c r="S525" s="57"/>
      <c r="T525" s="11"/>
      <c r="U525" s="11"/>
      <c r="V525" s="11"/>
      <c r="W525" s="11"/>
      <c r="X525" s="11"/>
      <c r="Y525" s="11"/>
      <c r="Z525" s="11"/>
      <c r="AA525" s="11"/>
      <c r="AB525" s="11"/>
      <c r="AC525" s="60">
        <f>IF($M$18&gt;($M$3-$M$5)/-($G$3-$G$5),AC524+($M$18-($M$3-$M$5)/-($G$3-$G$5))/342,IFERROR(IF(AC524+((($M$3-$M$5)/($G$3-$G$5)*-1)-$M$18)/343&gt;($M$3-$M$5)/-($G$3-$G$5),MAX($AC$31:AC524),AC524+((($M$3-$M$5)/($G$3-$G$5)*-1))/343),MAX($AC$31:AC524)))</f>
        <v>17.293675712043104</v>
      </c>
      <c r="AD525" s="61">
        <f t="shared" ref="AD525" si="1965">IF(AC525="","",AC525*$G$5+$M$5)</f>
        <v>38349.405696344824</v>
      </c>
      <c r="AE525" s="60">
        <f>IF($M$18&gt;($M$3-$M$5)/-($G$3-$G$5),"",IFERROR(IF(AE524+(($M$3-$M$5)/($G$3-$G$5)*-1)/343&gt;$AC$24,MAX($AE$31:AE524),AE524+((($M$3-$M$5)/($G$3-$G$5)*-1))/343),MAX($AE$31:AE524)))</f>
        <v>12.463556851311964</v>
      </c>
      <c r="AF525" s="61">
        <f t="shared" ref="AF525" si="1966">IF($M$18&gt;($M$3-$M$5)/-($G$3-$G$5),"",IF(AE525="","",AE525*$G$5+$M$5))</f>
        <v>-291.54518950429338</v>
      </c>
      <c r="AG525" s="61">
        <f t="shared" ref="AG525" si="1967">IF($M$18&gt;($M$3-$M$5)/-($G$3-$G$5),"",IF(AE525="","",AE525*$G$3+$M$3))</f>
        <v>62682.215743440182</v>
      </c>
    </row>
    <row r="526" spans="1:33" x14ac:dyDescent="0.55000000000000004">
      <c r="A526" s="11"/>
      <c r="B526" s="11"/>
      <c r="C526" s="11"/>
      <c r="D526" s="11"/>
      <c r="E526" s="11"/>
      <c r="F526" s="11"/>
      <c r="G526" s="11"/>
      <c r="H526" s="11"/>
      <c r="I526" s="11"/>
      <c r="J526" s="21"/>
      <c r="K526" s="21"/>
      <c r="L526" s="57"/>
      <c r="M526" s="57"/>
      <c r="N526" s="63"/>
      <c r="O526" s="57"/>
      <c r="P526" s="57"/>
      <c r="Q526" s="58"/>
      <c r="R526" s="57"/>
      <c r="S526" s="57"/>
      <c r="T526" s="11"/>
      <c r="U526" s="11"/>
      <c r="V526" s="11"/>
      <c r="W526" s="11"/>
      <c r="X526" s="11"/>
      <c r="Y526" s="11"/>
      <c r="Z526" s="11"/>
      <c r="AA526" s="11"/>
      <c r="AB526" s="11"/>
      <c r="AC526" s="60">
        <f t="shared" ref="AC526" si="1968">IFERROR(AC525,"")</f>
        <v>17.293675712043104</v>
      </c>
      <c r="AD526" s="61">
        <f t="shared" ref="AD526" si="1969">IF(AC526="","",AC526*$G$3+$M$3)</f>
        <v>38531.621439784474</v>
      </c>
      <c r="AE526" s="60">
        <f t="shared" ref="AE526" si="1970">IFERROR(AE525,"")</f>
        <v>12.463556851311964</v>
      </c>
      <c r="AF526" s="61">
        <f t="shared" ref="AF526" si="1971">IF($M$18&gt;($M$3-$M$5)/-($G$3-$G$5),"",IF(AE526="","",$G$7*$M$18+$M$7))</f>
        <v>0</v>
      </c>
      <c r="AG526" s="61">
        <f t="shared" ref="AG526" si="1972">IF($M$18&gt;($M$3-$M$5)/-($G$3-$G$5),"",IF(AE526="","",$G$7*$M$18+$M$7))</f>
        <v>0</v>
      </c>
    </row>
    <row r="527" spans="1:33" x14ac:dyDescent="0.55000000000000004">
      <c r="A527" s="11"/>
      <c r="B527" s="11"/>
      <c r="C527" s="11"/>
      <c r="D527" s="11"/>
      <c r="E527" s="11"/>
      <c r="F527" s="11"/>
      <c r="G527" s="11"/>
      <c r="H527" s="11"/>
      <c r="I527" s="11"/>
      <c r="J527" s="21"/>
      <c r="K527" s="21"/>
      <c r="L527" s="57"/>
      <c r="M527" s="57"/>
      <c r="N527" s="63"/>
      <c r="O527" s="57"/>
      <c r="P527" s="57"/>
      <c r="Q527" s="58"/>
      <c r="R527" s="57"/>
      <c r="S527" s="57"/>
      <c r="T527" s="11"/>
      <c r="U527" s="11"/>
      <c r="V527" s="11"/>
      <c r="W527" s="11"/>
      <c r="X527" s="11"/>
      <c r="Y527" s="11"/>
      <c r="Z527" s="11"/>
      <c r="AA527" s="11"/>
      <c r="AB527" s="11"/>
      <c r="AC527" s="60">
        <f>IF($M$18&gt;($M$3-$M$5)/-($G$3-$G$5),AC526+($M$18-($M$3-$M$5)/-($G$3-$G$5))/342,IFERROR(IF(AC526+((($M$3-$M$5)/($G$3-$G$5)*-1)-$M$18)/343&gt;($M$3-$M$5)/-($G$3-$G$5),MAX($AC$31:AC526),AC526+((($M$3-$M$5)/($G$3-$G$5)*-1))/343),MAX($AC$31:AC526)))</f>
        <v>17.293675712043104</v>
      </c>
      <c r="AD527" s="61">
        <f t="shared" ref="AD527" si="1973">IF(AC527="","",AC527*$G$5+$M$5)</f>
        <v>38349.405696344824</v>
      </c>
      <c r="AE527" s="60">
        <f>IF($M$18&gt;($M$3-$M$5)/-($G$3-$G$5),"",IFERROR(IF(AE526+(($M$3-$M$5)/($G$3-$G$5)*-1)/343&gt;$AC$24,MAX($AE$31:AE526),AE526+((($M$3-$M$5)/($G$3-$G$5)*-1))/343),MAX($AE$31:AE526)))</f>
        <v>12.463556851311964</v>
      </c>
      <c r="AF527" s="61">
        <f t="shared" ref="AF527" si="1974">IF($M$18&gt;($M$3-$M$5)/-($G$3-$G$5),"",IF(AE527="","",AE527*$G$5+$M$5))</f>
        <v>-291.54518950429338</v>
      </c>
      <c r="AG527" s="61">
        <f t="shared" ref="AG527" si="1975">IF($M$18&gt;($M$3-$M$5)/-($G$3-$G$5),"",IF(AE527="","",AE527*$G$3+$M$3))</f>
        <v>62682.215743440182</v>
      </c>
    </row>
    <row r="528" spans="1:33" x14ac:dyDescent="0.55000000000000004">
      <c r="A528" s="11"/>
      <c r="B528" s="11"/>
      <c r="C528" s="11"/>
      <c r="D528" s="11"/>
      <c r="E528" s="11"/>
      <c r="F528" s="11"/>
      <c r="G528" s="11"/>
      <c r="H528" s="11"/>
      <c r="I528" s="11"/>
      <c r="J528" s="21"/>
      <c r="K528" s="21"/>
      <c r="L528" s="57"/>
      <c r="M528" s="57"/>
      <c r="N528" s="63"/>
      <c r="O528" s="57"/>
      <c r="P528" s="57"/>
      <c r="Q528" s="58"/>
      <c r="R528" s="57"/>
      <c r="S528" s="57"/>
      <c r="T528" s="11"/>
      <c r="U528" s="11"/>
      <c r="V528" s="11"/>
      <c r="W528" s="11"/>
      <c r="X528" s="11"/>
      <c r="Y528" s="11"/>
      <c r="Z528" s="11"/>
      <c r="AA528" s="11"/>
      <c r="AB528" s="11"/>
      <c r="AC528" s="60">
        <f t="shared" ref="AC528" si="1976">IFERROR(AC527,"")</f>
        <v>17.293675712043104</v>
      </c>
      <c r="AD528" s="61">
        <f t="shared" ref="AD528" si="1977">IF(AC528="","",AC528*$G$3+$M$3)</f>
        <v>38531.621439784474</v>
      </c>
      <c r="AE528" s="60">
        <f t="shared" ref="AE528" si="1978">IFERROR(AE527,"")</f>
        <v>12.463556851311964</v>
      </c>
      <c r="AF528" s="61">
        <f t="shared" ref="AF528" si="1979">IF($M$18&gt;($M$3-$M$5)/-($G$3-$G$5),"",IF(AE528="","",$G$7*$M$18+$M$7))</f>
        <v>0</v>
      </c>
      <c r="AG528" s="61">
        <f t="shared" ref="AG528" si="1980">IF($M$18&gt;($M$3-$M$5)/-($G$3-$G$5),"",IF(AE528="","",$G$7*$M$18+$M$7))</f>
        <v>0</v>
      </c>
    </row>
    <row r="529" spans="1:33" x14ac:dyDescent="0.55000000000000004">
      <c r="A529" s="11"/>
      <c r="B529" s="11"/>
      <c r="C529" s="11"/>
      <c r="D529" s="11"/>
      <c r="E529" s="11"/>
      <c r="F529" s="11"/>
      <c r="G529" s="11"/>
      <c r="H529" s="11"/>
      <c r="I529" s="11"/>
      <c r="J529" s="21"/>
      <c r="K529" s="21"/>
      <c r="L529" s="57"/>
      <c r="M529" s="57"/>
      <c r="N529" s="63"/>
      <c r="O529" s="57"/>
      <c r="P529" s="57"/>
      <c r="Q529" s="58"/>
      <c r="R529" s="57"/>
      <c r="S529" s="57"/>
      <c r="T529" s="11"/>
      <c r="U529" s="11"/>
      <c r="V529" s="11"/>
      <c r="W529" s="11"/>
      <c r="X529" s="11"/>
      <c r="Y529" s="11"/>
      <c r="Z529" s="11"/>
      <c r="AA529" s="11"/>
      <c r="AB529" s="11"/>
      <c r="AC529" s="60">
        <f>IF($M$18&gt;($M$3-$M$5)/-($G$3-$G$5),AC528+($M$18-($M$3-$M$5)/-($G$3-$G$5))/342,IFERROR(IF(AC528+((($M$3-$M$5)/($G$3-$G$5)*-1)-$M$18)/343&gt;($M$3-$M$5)/-($G$3-$G$5),MAX($AC$31:AC528),AC528+((($M$3-$M$5)/($G$3-$G$5)*-1))/343),MAX($AC$31:AC528)))</f>
        <v>17.293675712043104</v>
      </c>
      <c r="AD529" s="61">
        <f t="shared" ref="AD529" si="1981">IF(AC529="","",AC529*$G$5+$M$5)</f>
        <v>38349.405696344824</v>
      </c>
      <c r="AE529" s="60">
        <f>IF($M$18&gt;($M$3-$M$5)/-($G$3-$G$5),"",IFERROR(IF(AE528+(($M$3-$M$5)/($G$3-$G$5)*-1)/343&gt;$AC$24,MAX($AE$31:AE528),AE528+((($M$3-$M$5)/($G$3-$G$5)*-1))/343),MAX($AE$31:AE528)))</f>
        <v>12.463556851311964</v>
      </c>
      <c r="AF529" s="61">
        <f t="shared" ref="AF529" si="1982">IF($M$18&gt;($M$3-$M$5)/-($G$3-$G$5),"",IF(AE529="","",AE529*$G$5+$M$5))</f>
        <v>-291.54518950429338</v>
      </c>
      <c r="AG529" s="61">
        <f t="shared" ref="AG529" si="1983">IF($M$18&gt;($M$3-$M$5)/-($G$3-$G$5),"",IF(AE529="","",AE529*$G$3+$M$3))</f>
        <v>62682.215743440182</v>
      </c>
    </row>
    <row r="530" spans="1:33" x14ac:dyDescent="0.55000000000000004">
      <c r="A530" s="11"/>
      <c r="B530" s="11"/>
      <c r="C530" s="11"/>
      <c r="D530" s="11"/>
      <c r="E530" s="11"/>
      <c r="F530" s="11"/>
      <c r="G530" s="11"/>
      <c r="H530" s="11"/>
      <c r="I530" s="11"/>
      <c r="J530" s="21"/>
      <c r="K530" s="21"/>
      <c r="L530" s="57"/>
      <c r="M530" s="57"/>
      <c r="N530" s="63"/>
      <c r="O530" s="57"/>
      <c r="P530" s="57"/>
      <c r="Q530" s="58"/>
      <c r="R530" s="57"/>
      <c r="S530" s="57"/>
      <c r="T530" s="11"/>
      <c r="U530" s="11"/>
      <c r="V530" s="11"/>
      <c r="W530" s="11"/>
      <c r="X530" s="11"/>
      <c r="Y530" s="11"/>
      <c r="Z530" s="11"/>
      <c r="AA530" s="11"/>
      <c r="AB530" s="11"/>
      <c r="AC530" s="60">
        <f t="shared" ref="AC530" si="1984">IFERROR(AC529,"")</f>
        <v>17.293675712043104</v>
      </c>
      <c r="AD530" s="61">
        <f t="shared" ref="AD530" si="1985">IF(AC530="","",AC530*$G$3+$M$3)</f>
        <v>38531.621439784474</v>
      </c>
      <c r="AE530" s="60">
        <f t="shared" ref="AE530" si="1986">IFERROR(AE529,"")</f>
        <v>12.463556851311964</v>
      </c>
      <c r="AF530" s="61">
        <f t="shared" ref="AF530" si="1987">IF($M$18&gt;($M$3-$M$5)/-($G$3-$G$5),"",IF(AE530="","",$G$7*$M$18+$M$7))</f>
        <v>0</v>
      </c>
      <c r="AG530" s="61">
        <f t="shared" ref="AG530" si="1988">IF($M$18&gt;($M$3-$M$5)/-($G$3-$G$5),"",IF(AE530="","",$G$7*$M$18+$M$7))</f>
        <v>0</v>
      </c>
    </row>
    <row r="531" spans="1:33" x14ac:dyDescent="0.55000000000000004">
      <c r="A531" s="11"/>
      <c r="B531" s="11"/>
      <c r="C531" s="11"/>
      <c r="D531" s="11"/>
      <c r="E531" s="11"/>
      <c r="F531" s="11"/>
      <c r="G531" s="11"/>
      <c r="H531" s="11"/>
      <c r="I531" s="11"/>
      <c r="J531" s="21"/>
      <c r="K531" s="21"/>
      <c r="L531" s="57"/>
      <c r="M531" s="57"/>
      <c r="N531" s="63"/>
      <c r="O531" s="57"/>
      <c r="P531" s="57"/>
      <c r="Q531" s="58"/>
      <c r="R531" s="57"/>
      <c r="S531" s="57"/>
      <c r="T531" s="11"/>
      <c r="U531" s="11"/>
      <c r="V531" s="11"/>
      <c r="W531" s="11"/>
      <c r="X531" s="11"/>
      <c r="Y531" s="11"/>
      <c r="Z531" s="11"/>
      <c r="AA531" s="11"/>
      <c r="AB531" s="11"/>
      <c r="AC531" s="60">
        <f>IF($M$18&gt;($M$3-$M$5)/-($G$3-$G$5),AC530+($M$18-($M$3-$M$5)/-($G$3-$G$5))/342,IFERROR(IF(AC530+((($M$3-$M$5)/($G$3-$G$5)*-1)-$M$18)/343&gt;($M$3-$M$5)/-($G$3-$G$5),MAX($AC$31:AC530),AC530+((($M$3-$M$5)/($G$3-$G$5)*-1))/343),MAX($AC$31:AC530)))</f>
        <v>17.293675712043104</v>
      </c>
      <c r="AD531" s="61">
        <f t="shared" ref="AD531" si="1989">IF(AC531="","",AC531*$G$5+$M$5)</f>
        <v>38349.405696344824</v>
      </c>
      <c r="AE531" s="60">
        <f>IF($M$18&gt;($M$3-$M$5)/-($G$3-$G$5),"",IFERROR(IF(AE530+(($M$3-$M$5)/($G$3-$G$5)*-1)/343&gt;$AC$24,MAX($AE$31:AE530),AE530+((($M$3-$M$5)/($G$3-$G$5)*-1))/343),MAX($AE$31:AE530)))</f>
        <v>12.463556851311964</v>
      </c>
      <c r="AF531" s="61">
        <f t="shared" ref="AF531" si="1990">IF($M$18&gt;($M$3-$M$5)/-($G$3-$G$5),"",IF(AE531="","",AE531*$G$5+$M$5))</f>
        <v>-291.54518950429338</v>
      </c>
      <c r="AG531" s="61">
        <f t="shared" ref="AG531" si="1991">IF($M$18&gt;($M$3-$M$5)/-($G$3-$G$5),"",IF(AE531="","",AE531*$G$3+$M$3))</f>
        <v>62682.215743440182</v>
      </c>
    </row>
    <row r="532" spans="1:33" x14ac:dyDescent="0.55000000000000004">
      <c r="A532" s="11"/>
      <c r="B532" s="11"/>
      <c r="C532" s="11"/>
      <c r="D532" s="11"/>
      <c r="E532" s="11"/>
      <c r="F532" s="11"/>
      <c r="G532" s="11"/>
      <c r="H532" s="11"/>
      <c r="I532" s="11"/>
      <c r="J532" s="21"/>
      <c r="K532" s="21"/>
      <c r="L532" s="57"/>
      <c r="M532" s="57"/>
      <c r="N532" s="63"/>
      <c r="O532" s="57"/>
      <c r="P532" s="57"/>
      <c r="Q532" s="58"/>
      <c r="R532" s="57"/>
      <c r="S532" s="57"/>
      <c r="T532" s="11"/>
      <c r="U532" s="11"/>
      <c r="V532" s="11"/>
      <c r="W532" s="11"/>
      <c r="X532" s="11"/>
      <c r="Y532" s="11"/>
      <c r="Z532" s="11"/>
      <c r="AA532" s="11"/>
      <c r="AB532" s="11"/>
      <c r="AC532" s="60">
        <f t="shared" ref="AC532" si="1992">IFERROR(AC531,"")</f>
        <v>17.293675712043104</v>
      </c>
      <c r="AD532" s="61">
        <f t="shared" ref="AD532" si="1993">IF(AC532="","",AC532*$G$3+$M$3)</f>
        <v>38531.621439784474</v>
      </c>
      <c r="AE532" s="60">
        <f t="shared" ref="AE532" si="1994">IFERROR(AE531,"")</f>
        <v>12.463556851311964</v>
      </c>
      <c r="AF532" s="61">
        <f t="shared" ref="AF532" si="1995">IF($M$18&gt;($M$3-$M$5)/-($G$3-$G$5),"",IF(AE532="","",$G$7*$M$18+$M$7))</f>
        <v>0</v>
      </c>
      <c r="AG532" s="61">
        <f t="shared" ref="AG532" si="1996">IF($M$18&gt;($M$3-$M$5)/-($G$3-$G$5),"",IF(AE532="","",$G$7*$M$18+$M$7))</f>
        <v>0</v>
      </c>
    </row>
    <row r="533" spans="1:33" x14ac:dyDescent="0.55000000000000004">
      <c r="A533" s="11"/>
      <c r="B533" s="11"/>
      <c r="C533" s="11"/>
      <c r="D533" s="11"/>
      <c r="E533" s="11"/>
      <c r="F533" s="11"/>
      <c r="G533" s="11"/>
      <c r="H533" s="11"/>
      <c r="I533" s="11"/>
      <c r="J533" s="21"/>
      <c r="K533" s="21"/>
      <c r="L533" s="57"/>
      <c r="M533" s="57"/>
      <c r="N533" s="63"/>
      <c r="O533" s="57"/>
      <c r="P533" s="57"/>
      <c r="Q533" s="58"/>
      <c r="R533" s="57"/>
      <c r="S533" s="57"/>
      <c r="T533" s="11"/>
      <c r="U533" s="11"/>
      <c r="V533" s="11"/>
      <c r="W533" s="11"/>
      <c r="X533" s="11"/>
      <c r="Y533" s="11"/>
      <c r="Z533" s="11"/>
      <c r="AA533" s="11"/>
      <c r="AB533" s="11"/>
      <c r="AC533" s="60">
        <f>IF($M$18&gt;($M$3-$M$5)/-($G$3-$G$5),AC532+($M$18-($M$3-$M$5)/-($G$3-$G$5))/342,IFERROR(IF(AC532+((($M$3-$M$5)/($G$3-$G$5)*-1)-$M$18)/343&gt;($M$3-$M$5)/-($G$3-$G$5),MAX($AC$31:AC532),AC532+((($M$3-$M$5)/($G$3-$G$5)*-1))/343),MAX($AC$31:AC532)))</f>
        <v>17.293675712043104</v>
      </c>
      <c r="AD533" s="61">
        <f t="shared" ref="AD533" si="1997">IF(AC533="","",AC533*$G$5+$M$5)</f>
        <v>38349.405696344824</v>
      </c>
      <c r="AE533" s="60">
        <f>IF($M$18&gt;($M$3-$M$5)/-($G$3-$G$5),"",IFERROR(IF(AE532+(($M$3-$M$5)/($G$3-$G$5)*-1)/343&gt;$AC$24,MAX($AE$31:AE532),AE532+((($M$3-$M$5)/($G$3-$G$5)*-1))/343),MAX($AE$31:AE532)))</f>
        <v>12.463556851311964</v>
      </c>
      <c r="AF533" s="61">
        <f t="shared" ref="AF533" si="1998">IF($M$18&gt;($M$3-$M$5)/-($G$3-$G$5),"",IF(AE533="","",AE533*$G$5+$M$5))</f>
        <v>-291.54518950429338</v>
      </c>
      <c r="AG533" s="61">
        <f t="shared" ref="AG533" si="1999">IF($M$18&gt;($M$3-$M$5)/-($G$3-$G$5),"",IF(AE533="","",AE533*$G$3+$M$3))</f>
        <v>62682.215743440182</v>
      </c>
    </row>
    <row r="534" spans="1:33" x14ac:dyDescent="0.55000000000000004">
      <c r="A534" s="11"/>
      <c r="B534" s="11"/>
      <c r="C534" s="11"/>
      <c r="D534" s="11"/>
      <c r="E534" s="11"/>
      <c r="F534" s="11"/>
      <c r="G534" s="11"/>
      <c r="H534" s="11"/>
      <c r="I534" s="11"/>
      <c r="J534" s="21"/>
      <c r="K534" s="21"/>
      <c r="L534" s="57"/>
      <c r="M534" s="57"/>
      <c r="N534" s="63"/>
      <c r="O534" s="57"/>
      <c r="P534" s="57"/>
      <c r="Q534" s="58"/>
      <c r="R534" s="57"/>
      <c r="S534" s="57"/>
      <c r="T534" s="11"/>
      <c r="U534" s="11"/>
      <c r="V534" s="11"/>
      <c r="W534" s="11"/>
      <c r="X534" s="11"/>
      <c r="Y534" s="11"/>
      <c r="Z534" s="11"/>
      <c r="AA534" s="11"/>
      <c r="AB534" s="11"/>
      <c r="AC534" s="60">
        <f t="shared" ref="AC534" si="2000">IFERROR(AC533,"")</f>
        <v>17.293675712043104</v>
      </c>
      <c r="AD534" s="61">
        <f t="shared" ref="AD534" si="2001">IF(AC534="","",AC534*$G$3+$M$3)</f>
        <v>38531.621439784474</v>
      </c>
      <c r="AE534" s="60">
        <f t="shared" ref="AE534" si="2002">IFERROR(AE533,"")</f>
        <v>12.463556851311964</v>
      </c>
      <c r="AF534" s="61">
        <f t="shared" ref="AF534" si="2003">IF($M$18&gt;($M$3-$M$5)/-($G$3-$G$5),"",IF(AE534="","",$G$7*$M$18+$M$7))</f>
        <v>0</v>
      </c>
      <c r="AG534" s="61">
        <f t="shared" ref="AG534" si="2004">IF($M$18&gt;($M$3-$M$5)/-($G$3-$G$5),"",IF(AE534="","",$G$7*$M$18+$M$7))</f>
        <v>0</v>
      </c>
    </row>
    <row r="535" spans="1:33" x14ac:dyDescent="0.55000000000000004">
      <c r="A535" s="11"/>
      <c r="B535" s="11"/>
      <c r="C535" s="11"/>
      <c r="D535" s="11"/>
      <c r="E535" s="11"/>
      <c r="F535" s="11"/>
      <c r="G535" s="11"/>
      <c r="H535" s="11"/>
      <c r="I535" s="11"/>
      <c r="J535" s="21"/>
      <c r="K535" s="21"/>
      <c r="L535" s="57"/>
      <c r="M535" s="57"/>
      <c r="N535" s="63"/>
      <c r="O535" s="57"/>
      <c r="P535" s="57"/>
      <c r="Q535" s="58"/>
      <c r="R535" s="57"/>
      <c r="S535" s="57"/>
      <c r="T535" s="11"/>
      <c r="U535" s="11"/>
      <c r="V535" s="11"/>
      <c r="W535" s="11"/>
      <c r="X535" s="11"/>
      <c r="Y535" s="11"/>
      <c r="Z535" s="11"/>
      <c r="AA535" s="11"/>
      <c r="AB535" s="11"/>
      <c r="AC535" s="60">
        <f>IF($M$18&gt;($M$3-$M$5)/-($G$3-$G$5),AC534+($M$18-($M$3-$M$5)/-($G$3-$G$5))/342,IFERROR(IF(AC534+((($M$3-$M$5)/($G$3-$G$5)*-1)-$M$18)/343&gt;($M$3-$M$5)/-($G$3-$G$5),MAX($AC$31:AC534),AC534+((($M$3-$M$5)/($G$3-$G$5)*-1))/343),MAX($AC$31:AC534)))</f>
        <v>17.293675712043104</v>
      </c>
      <c r="AD535" s="61">
        <f t="shared" ref="AD535" si="2005">IF(AC535="","",AC535*$G$5+$M$5)</f>
        <v>38349.405696344824</v>
      </c>
      <c r="AE535" s="60">
        <f>IF($M$18&gt;($M$3-$M$5)/-($G$3-$G$5),"",IFERROR(IF(AE534+(($M$3-$M$5)/($G$3-$G$5)*-1)/343&gt;$AC$24,MAX($AE$31:AE534),AE534+((($M$3-$M$5)/($G$3-$G$5)*-1))/343),MAX($AE$31:AE534)))</f>
        <v>12.463556851311964</v>
      </c>
      <c r="AF535" s="61">
        <f t="shared" ref="AF535" si="2006">IF($M$18&gt;($M$3-$M$5)/-($G$3-$G$5),"",IF(AE535="","",AE535*$G$5+$M$5))</f>
        <v>-291.54518950429338</v>
      </c>
      <c r="AG535" s="61">
        <f t="shared" ref="AG535" si="2007">IF($M$18&gt;($M$3-$M$5)/-($G$3-$G$5),"",IF(AE535="","",AE535*$G$3+$M$3))</f>
        <v>62682.215743440182</v>
      </c>
    </row>
    <row r="536" spans="1:33" x14ac:dyDescent="0.55000000000000004">
      <c r="A536" s="11"/>
      <c r="B536" s="11"/>
      <c r="C536" s="11"/>
      <c r="D536" s="11"/>
      <c r="E536" s="11"/>
      <c r="F536" s="11"/>
      <c r="G536" s="11"/>
      <c r="H536" s="11"/>
      <c r="I536" s="11"/>
      <c r="J536" s="21"/>
      <c r="K536" s="21"/>
      <c r="L536" s="57"/>
      <c r="M536" s="57"/>
      <c r="N536" s="63"/>
      <c r="O536" s="57"/>
      <c r="P536" s="57"/>
      <c r="Q536" s="58"/>
      <c r="R536" s="57"/>
      <c r="S536" s="57"/>
      <c r="T536" s="11"/>
      <c r="U536" s="11"/>
      <c r="V536" s="11"/>
      <c r="W536" s="11"/>
      <c r="X536" s="11"/>
      <c r="Y536" s="11"/>
      <c r="Z536" s="11"/>
      <c r="AA536" s="11"/>
      <c r="AB536" s="11"/>
      <c r="AC536" s="60">
        <f t="shared" ref="AC536" si="2008">IFERROR(AC535,"")</f>
        <v>17.293675712043104</v>
      </c>
      <c r="AD536" s="61">
        <f t="shared" ref="AD536" si="2009">IF(AC536="","",AC536*$G$3+$M$3)</f>
        <v>38531.621439784474</v>
      </c>
      <c r="AE536" s="60">
        <f t="shared" ref="AE536" si="2010">IFERROR(AE535,"")</f>
        <v>12.463556851311964</v>
      </c>
      <c r="AF536" s="61">
        <f t="shared" ref="AF536" si="2011">IF($M$18&gt;($M$3-$M$5)/-($G$3-$G$5),"",IF(AE536="","",$G$7*$M$18+$M$7))</f>
        <v>0</v>
      </c>
      <c r="AG536" s="61">
        <f t="shared" ref="AG536" si="2012">IF($M$18&gt;($M$3-$M$5)/-($G$3-$G$5),"",IF(AE536="","",$G$7*$M$18+$M$7))</f>
        <v>0</v>
      </c>
    </row>
    <row r="537" spans="1:33" x14ac:dyDescent="0.55000000000000004">
      <c r="A537" s="11"/>
      <c r="B537" s="11"/>
      <c r="C537" s="11"/>
      <c r="D537" s="11"/>
      <c r="E537" s="11"/>
      <c r="F537" s="11"/>
      <c r="G537" s="11"/>
      <c r="H537" s="11"/>
      <c r="I537" s="11"/>
      <c r="J537" s="21"/>
      <c r="K537" s="21"/>
      <c r="L537" s="57"/>
      <c r="M537" s="57"/>
      <c r="N537" s="63"/>
      <c r="O537" s="57"/>
      <c r="P537" s="57"/>
      <c r="Q537" s="58"/>
      <c r="R537" s="57"/>
      <c r="S537" s="57"/>
      <c r="T537" s="11"/>
      <c r="U537" s="11"/>
      <c r="V537" s="11"/>
      <c r="W537" s="11"/>
      <c r="X537" s="11"/>
      <c r="Y537" s="11"/>
      <c r="Z537" s="11"/>
      <c r="AA537" s="11"/>
      <c r="AB537" s="11"/>
      <c r="AC537" s="60">
        <f>IF($M$18&gt;($M$3-$M$5)/-($G$3-$G$5),AC536+($M$18-($M$3-$M$5)/-($G$3-$G$5))/342,IFERROR(IF(AC536+((($M$3-$M$5)/($G$3-$G$5)*-1)-$M$18)/343&gt;($M$3-$M$5)/-($G$3-$G$5),MAX($AC$31:AC536),AC536+((($M$3-$M$5)/($G$3-$G$5)*-1))/343),MAX($AC$31:AC536)))</f>
        <v>17.293675712043104</v>
      </c>
      <c r="AD537" s="61">
        <f t="shared" ref="AD537" si="2013">IF(AC537="","",AC537*$G$5+$M$5)</f>
        <v>38349.405696344824</v>
      </c>
      <c r="AE537" s="60">
        <f>IF($M$18&gt;($M$3-$M$5)/-($G$3-$G$5),"",IFERROR(IF(AE536+(($M$3-$M$5)/($G$3-$G$5)*-1)/343&gt;$AC$24,MAX($AE$31:AE536),AE536+((($M$3-$M$5)/($G$3-$G$5)*-1))/343),MAX($AE$31:AE536)))</f>
        <v>12.463556851311964</v>
      </c>
      <c r="AF537" s="61">
        <f t="shared" ref="AF537" si="2014">IF($M$18&gt;($M$3-$M$5)/-($G$3-$G$5),"",IF(AE537="","",AE537*$G$5+$M$5))</f>
        <v>-291.54518950429338</v>
      </c>
      <c r="AG537" s="61">
        <f t="shared" ref="AG537" si="2015">IF($M$18&gt;($M$3-$M$5)/-($G$3-$G$5),"",IF(AE537="","",AE537*$G$3+$M$3))</f>
        <v>62682.215743440182</v>
      </c>
    </row>
    <row r="538" spans="1:33" x14ac:dyDescent="0.55000000000000004">
      <c r="A538" s="11"/>
      <c r="B538" s="11"/>
      <c r="C538" s="11"/>
      <c r="D538" s="11"/>
      <c r="E538" s="11"/>
      <c r="F538" s="11"/>
      <c r="G538" s="11"/>
      <c r="H538" s="11"/>
      <c r="I538" s="11"/>
      <c r="J538" s="21"/>
      <c r="K538" s="21"/>
      <c r="L538" s="57"/>
      <c r="M538" s="57"/>
      <c r="N538" s="63"/>
      <c r="O538" s="57"/>
      <c r="P538" s="57"/>
      <c r="Q538" s="58"/>
      <c r="R538" s="57"/>
      <c r="S538" s="57"/>
      <c r="T538" s="11"/>
      <c r="U538" s="11"/>
      <c r="V538" s="11"/>
      <c r="W538" s="11"/>
      <c r="X538" s="11"/>
      <c r="Y538" s="11"/>
      <c r="Z538" s="11"/>
      <c r="AA538" s="11"/>
      <c r="AB538" s="11"/>
      <c r="AC538" s="60">
        <f t="shared" ref="AC538" si="2016">IFERROR(AC537,"")</f>
        <v>17.293675712043104</v>
      </c>
      <c r="AD538" s="61">
        <f t="shared" ref="AD538" si="2017">IF(AC538="","",AC538*$G$3+$M$3)</f>
        <v>38531.621439784474</v>
      </c>
      <c r="AE538" s="60">
        <f t="shared" ref="AE538" si="2018">IFERROR(AE537,"")</f>
        <v>12.463556851311964</v>
      </c>
      <c r="AF538" s="61">
        <f t="shared" ref="AF538" si="2019">IF($M$18&gt;($M$3-$M$5)/-($G$3-$G$5),"",IF(AE538="","",$G$7*$M$18+$M$7))</f>
        <v>0</v>
      </c>
      <c r="AG538" s="61">
        <f t="shared" ref="AG538" si="2020">IF($M$18&gt;($M$3-$M$5)/-($G$3-$G$5),"",IF(AE538="","",$G$7*$M$18+$M$7))</f>
        <v>0</v>
      </c>
    </row>
    <row r="539" spans="1:33" x14ac:dyDescent="0.55000000000000004">
      <c r="A539" s="11"/>
      <c r="B539" s="11"/>
      <c r="C539" s="11"/>
      <c r="D539" s="11"/>
      <c r="E539" s="11"/>
      <c r="F539" s="11"/>
      <c r="G539" s="11"/>
      <c r="H539" s="11"/>
      <c r="I539" s="11"/>
      <c r="J539" s="21"/>
      <c r="K539" s="21"/>
      <c r="L539" s="57"/>
      <c r="M539" s="57"/>
      <c r="N539" s="63"/>
      <c r="O539" s="57"/>
      <c r="P539" s="57"/>
      <c r="Q539" s="58"/>
      <c r="R539" s="57"/>
      <c r="S539" s="57"/>
      <c r="T539" s="11"/>
      <c r="U539" s="11"/>
      <c r="V539" s="11"/>
      <c r="W539" s="11"/>
      <c r="X539" s="11"/>
      <c r="Y539" s="11"/>
      <c r="Z539" s="11"/>
      <c r="AA539" s="11"/>
      <c r="AB539" s="11"/>
      <c r="AC539" s="60">
        <f>IF($M$18&gt;($M$3-$M$5)/-($G$3-$G$5),AC538+($M$18-($M$3-$M$5)/-($G$3-$G$5))/342,IFERROR(IF(AC538+((($M$3-$M$5)/($G$3-$G$5)*-1)-$M$18)/343&gt;($M$3-$M$5)/-($G$3-$G$5),MAX($AC$31:AC538),AC538+((($M$3-$M$5)/($G$3-$G$5)*-1))/343),MAX($AC$31:AC538)))</f>
        <v>17.293675712043104</v>
      </c>
      <c r="AD539" s="61">
        <f t="shared" ref="AD539" si="2021">IF(AC539="","",AC539*$G$5+$M$5)</f>
        <v>38349.405696344824</v>
      </c>
      <c r="AE539" s="60">
        <f>IF($M$18&gt;($M$3-$M$5)/-($G$3-$G$5),"",IFERROR(IF(AE538+(($M$3-$M$5)/($G$3-$G$5)*-1)/343&gt;$AC$24,MAX($AE$31:AE538),AE538+((($M$3-$M$5)/($G$3-$G$5)*-1))/343),MAX($AE$31:AE538)))</f>
        <v>12.463556851311964</v>
      </c>
      <c r="AF539" s="61">
        <f t="shared" ref="AF539" si="2022">IF($M$18&gt;($M$3-$M$5)/-($G$3-$G$5),"",IF(AE539="","",AE539*$G$5+$M$5))</f>
        <v>-291.54518950429338</v>
      </c>
      <c r="AG539" s="61">
        <f t="shared" ref="AG539" si="2023">IF($M$18&gt;($M$3-$M$5)/-($G$3-$G$5),"",IF(AE539="","",AE539*$G$3+$M$3))</f>
        <v>62682.215743440182</v>
      </c>
    </row>
    <row r="540" spans="1:33" x14ac:dyDescent="0.55000000000000004">
      <c r="A540" s="11"/>
      <c r="B540" s="11"/>
      <c r="C540" s="11"/>
      <c r="D540" s="11"/>
      <c r="E540" s="11"/>
      <c r="F540" s="11"/>
      <c r="G540" s="11"/>
      <c r="H540" s="11"/>
      <c r="I540" s="11"/>
      <c r="J540" s="21"/>
      <c r="K540" s="21"/>
      <c r="L540" s="57"/>
      <c r="M540" s="57"/>
      <c r="N540" s="63"/>
      <c r="O540" s="57"/>
      <c r="P540" s="57"/>
      <c r="Q540" s="58"/>
      <c r="R540" s="57"/>
      <c r="S540" s="57"/>
      <c r="T540" s="11"/>
      <c r="U540" s="11"/>
      <c r="V540" s="11"/>
      <c r="W540" s="11"/>
      <c r="X540" s="11"/>
      <c r="Y540" s="11"/>
      <c r="Z540" s="11"/>
      <c r="AA540" s="11"/>
      <c r="AB540" s="11"/>
      <c r="AC540" s="60">
        <f t="shared" ref="AC540" si="2024">IFERROR(AC539,"")</f>
        <v>17.293675712043104</v>
      </c>
      <c r="AD540" s="61">
        <f t="shared" ref="AD540" si="2025">IF(AC540="","",AC540*$G$3+$M$3)</f>
        <v>38531.621439784474</v>
      </c>
      <c r="AE540" s="60">
        <f t="shared" ref="AE540" si="2026">IFERROR(AE539,"")</f>
        <v>12.463556851311964</v>
      </c>
      <c r="AF540" s="61">
        <f t="shared" ref="AF540" si="2027">IF($M$18&gt;($M$3-$M$5)/-($G$3-$G$5),"",IF(AE540="","",$G$7*$M$18+$M$7))</f>
        <v>0</v>
      </c>
      <c r="AG540" s="61">
        <f t="shared" ref="AG540" si="2028">IF($M$18&gt;($M$3-$M$5)/-($G$3-$G$5),"",IF(AE540="","",$G$7*$M$18+$M$7))</f>
        <v>0</v>
      </c>
    </row>
    <row r="541" spans="1:33" x14ac:dyDescent="0.55000000000000004">
      <c r="A541" s="11"/>
      <c r="B541" s="11"/>
      <c r="C541" s="11"/>
      <c r="D541" s="11"/>
      <c r="E541" s="11"/>
      <c r="F541" s="11"/>
      <c r="G541" s="11"/>
      <c r="H541" s="11"/>
      <c r="I541" s="11"/>
      <c r="J541" s="21"/>
      <c r="K541" s="21"/>
      <c r="L541" s="57"/>
      <c r="M541" s="57"/>
      <c r="N541" s="63"/>
      <c r="O541" s="57"/>
      <c r="P541" s="57"/>
      <c r="Q541" s="58"/>
      <c r="R541" s="57"/>
      <c r="S541" s="57"/>
      <c r="T541" s="11"/>
      <c r="U541" s="11"/>
      <c r="V541" s="11"/>
      <c r="W541" s="11"/>
      <c r="X541" s="11"/>
      <c r="Y541" s="11"/>
      <c r="Z541" s="11"/>
      <c r="AA541" s="11"/>
      <c r="AB541" s="11"/>
      <c r="AC541" s="60">
        <f>IF($M$18&gt;($M$3-$M$5)/-($G$3-$G$5),AC540+($M$18-($M$3-$M$5)/-($G$3-$G$5))/342,IFERROR(IF(AC540+((($M$3-$M$5)/($G$3-$G$5)*-1)-$M$18)/343&gt;($M$3-$M$5)/-($G$3-$G$5),MAX($AC$31:AC540),AC540+((($M$3-$M$5)/($G$3-$G$5)*-1))/343),MAX($AC$31:AC540)))</f>
        <v>17.293675712043104</v>
      </c>
      <c r="AD541" s="61">
        <f t="shared" ref="AD541" si="2029">IF(AC541="","",AC541*$G$5+$M$5)</f>
        <v>38349.405696344824</v>
      </c>
      <c r="AE541" s="60">
        <f>IF($M$18&gt;($M$3-$M$5)/-($G$3-$G$5),"",IFERROR(IF(AE540+(($M$3-$M$5)/($G$3-$G$5)*-1)/343&gt;$AC$24,MAX($AE$31:AE540),AE540+((($M$3-$M$5)/($G$3-$G$5)*-1))/343),MAX($AE$31:AE540)))</f>
        <v>12.463556851311964</v>
      </c>
      <c r="AF541" s="61">
        <f t="shared" ref="AF541" si="2030">IF($M$18&gt;($M$3-$M$5)/-($G$3-$G$5),"",IF(AE541="","",AE541*$G$5+$M$5))</f>
        <v>-291.54518950429338</v>
      </c>
      <c r="AG541" s="61">
        <f t="shared" ref="AG541" si="2031">IF($M$18&gt;($M$3-$M$5)/-($G$3-$G$5),"",IF(AE541="","",AE541*$G$3+$M$3))</f>
        <v>62682.215743440182</v>
      </c>
    </row>
    <row r="542" spans="1:33" x14ac:dyDescent="0.55000000000000004">
      <c r="A542" s="11"/>
      <c r="B542" s="11"/>
      <c r="C542" s="11"/>
      <c r="D542" s="11"/>
      <c r="E542" s="11"/>
      <c r="F542" s="11"/>
      <c r="G542" s="11"/>
      <c r="H542" s="11"/>
      <c r="I542" s="11"/>
      <c r="J542" s="21"/>
      <c r="K542" s="21"/>
      <c r="L542" s="57"/>
      <c r="M542" s="57"/>
      <c r="N542" s="63"/>
      <c r="O542" s="57"/>
      <c r="P542" s="57"/>
      <c r="Q542" s="58"/>
      <c r="R542" s="57"/>
      <c r="S542" s="57"/>
      <c r="T542" s="11"/>
      <c r="U542" s="11"/>
      <c r="V542" s="11"/>
      <c r="W542" s="11"/>
      <c r="X542" s="11"/>
      <c r="Y542" s="11"/>
      <c r="Z542" s="11"/>
      <c r="AA542" s="11"/>
      <c r="AB542" s="11"/>
      <c r="AC542" s="60">
        <f t="shared" ref="AC542" si="2032">IFERROR(AC541,"")</f>
        <v>17.293675712043104</v>
      </c>
      <c r="AD542" s="61">
        <f t="shared" ref="AD542" si="2033">IF(AC542="","",AC542*$G$3+$M$3)</f>
        <v>38531.621439784474</v>
      </c>
      <c r="AE542" s="60">
        <f t="shared" ref="AE542" si="2034">IFERROR(AE541,"")</f>
        <v>12.463556851311964</v>
      </c>
      <c r="AF542" s="61">
        <f t="shared" ref="AF542" si="2035">IF($M$18&gt;($M$3-$M$5)/-($G$3-$G$5),"",IF(AE542="","",$G$7*$M$18+$M$7))</f>
        <v>0</v>
      </c>
      <c r="AG542" s="61">
        <f t="shared" ref="AG542" si="2036">IF($M$18&gt;($M$3-$M$5)/-($G$3-$G$5),"",IF(AE542="","",$G$7*$M$18+$M$7))</f>
        <v>0</v>
      </c>
    </row>
    <row r="543" spans="1:33" x14ac:dyDescent="0.55000000000000004">
      <c r="A543" s="11"/>
      <c r="B543" s="11"/>
      <c r="C543" s="11"/>
      <c r="D543" s="11"/>
      <c r="E543" s="11"/>
      <c r="F543" s="11"/>
      <c r="G543" s="11"/>
      <c r="H543" s="11"/>
      <c r="I543" s="11"/>
      <c r="J543" s="21"/>
      <c r="K543" s="21"/>
      <c r="L543" s="57"/>
      <c r="M543" s="57"/>
      <c r="N543" s="63"/>
      <c r="O543" s="57"/>
      <c r="P543" s="57"/>
      <c r="Q543" s="58"/>
      <c r="R543" s="57"/>
      <c r="S543" s="57"/>
      <c r="T543" s="11"/>
      <c r="U543" s="11"/>
      <c r="V543" s="11"/>
      <c r="W543" s="11"/>
      <c r="X543" s="11"/>
      <c r="Y543" s="11"/>
      <c r="Z543" s="11"/>
      <c r="AA543" s="11"/>
      <c r="AB543" s="11"/>
      <c r="AC543" s="60">
        <f>IF($M$18&gt;($M$3-$M$5)/-($G$3-$G$5),AC542+($M$18-($M$3-$M$5)/-($G$3-$G$5))/342,IFERROR(IF(AC542+((($M$3-$M$5)/($G$3-$G$5)*-1)-$M$18)/343&gt;($M$3-$M$5)/-($G$3-$G$5),MAX($AC$31:AC542),AC542+((($M$3-$M$5)/($G$3-$G$5)*-1))/343),MAX($AC$31:AC542)))</f>
        <v>17.293675712043104</v>
      </c>
      <c r="AD543" s="61">
        <f t="shared" ref="AD543" si="2037">IF(AC543="","",AC543*$G$5+$M$5)</f>
        <v>38349.405696344824</v>
      </c>
      <c r="AE543" s="60">
        <f>IF($M$18&gt;($M$3-$M$5)/-($G$3-$G$5),"",IFERROR(IF(AE542+(($M$3-$M$5)/($G$3-$G$5)*-1)/343&gt;$AC$24,MAX($AE$31:AE542),AE542+((($M$3-$M$5)/($G$3-$G$5)*-1))/343),MAX($AE$31:AE542)))</f>
        <v>12.463556851311964</v>
      </c>
      <c r="AF543" s="61">
        <f t="shared" ref="AF543" si="2038">IF($M$18&gt;($M$3-$M$5)/-($G$3-$G$5),"",IF(AE543="","",AE543*$G$5+$M$5))</f>
        <v>-291.54518950429338</v>
      </c>
      <c r="AG543" s="61">
        <f t="shared" ref="AG543" si="2039">IF($M$18&gt;($M$3-$M$5)/-($G$3-$G$5),"",IF(AE543="","",AE543*$G$3+$M$3))</f>
        <v>62682.215743440182</v>
      </c>
    </row>
    <row r="544" spans="1:33" x14ac:dyDescent="0.55000000000000004">
      <c r="A544" s="11"/>
      <c r="B544" s="11"/>
      <c r="C544" s="11"/>
      <c r="D544" s="11"/>
      <c r="E544" s="11"/>
      <c r="F544" s="11"/>
      <c r="G544" s="11"/>
      <c r="H544" s="11"/>
      <c r="I544" s="11"/>
      <c r="J544" s="21"/>
      <c r="K544" s="21"/>
      <c r="L544" s="57"/>
      <c r="M544" s="57"/>
      <c r="N544" s="63"/>
      <c r="O544" s="57"/>
      <c r="P544" s="57"/>
      <c r="Q544" s="58"/>
      <c r="R544" s="57"/>
      <c r="S544" s="57"/>
      <c r="T544" s="11"/>
      <c r="U544" s="11"/>
      <c r="V544" s="11"/>
      <c r="W544" s="11"/>
      <c r="X544" s="11"/>
      <c r="Y544" s="11"/>
      <c r="Z544" s="11"/>
      <c r="AA544" s="11"/>
      <c r="AB544" s="11"/>
      <c r="AC544" s="60">
        <f t="shared" ref="AC544" si="2040">IFERROR(AC543,"")</f>
        <v>17.293675712043104</v>
      </c>
      <c r="AD544" s="61">
        <f t="shared" ref="AD544" si="2041">IF(AC544="","",AC544*$G$3+$M$3)</f>
        <v>38531.621439784474</v>
      </c>
      <c r="AE544" s="60">
        <f t="shared" ref="AE544" si="2042">IFERROR(AE543,"")</f>
        <v>12.463556851311964</v>
      </c>
      <c r="AF544" s="61">
        <f t="shared" ref="AF544" si="2043">IF($M$18&gt;($M$3-$M$5)/-($G$3-$G$5),"",IF(AE544="","",$G$7*$M$18+$M$7))</f>
        <v>0</v>
      </c>
      <c r="AG544" s="61">
        <f t="shared" ref="AG544" si="2044">IF($M$18&gt;($M$3-$M$5)/-($G$3-$G$5),"",IF(AE544="","",$G$7*$M$18+$M$7))</f>
        <v>0</v>
      </c>
    </row>
    <row r="545" spans="1:33" x14ac:dyDescent="0.55000000000000004">
      <c r="A545" s="11"/>
      <c r="B545" s="11"/>
      <c r="C545" s="11"/>
      <c r="D545" s="11"/>
      <c r="E545" s="11"/>
      <c r="F545" s="11"/>
      <c r="G545" s="11"/>
      <c r="H545" s="11"/>
      <c r="I545" s="11"/>
      <c r="J545" s="21"/>
      <c r="K545" s="21"/>
      <c r="L545" s="57"/>
      <c r="M545" s="57"/>
      <c r="N545" s="63"/>
      <c r="O545" s="57"/>
      <c r="P545" s="57"/>
      <c r="Q545" s="58"/>
      <c r="R545" s="57"/>
      <c r="S545" s="57"/>
      <c r="T545" s="11"/>
      <c r="U545" s="11"/>
      <c r="V545" s="11"/>
      <c r="W545" s="11"/>
      <c r="X545" s="11"/>
      <c r="Y545" s="11"/>
      <c r="Z545" s="11"/>
      <c r="AA545" s="11"/>
      <c r="AB545" s="11"/>
      <c r="AC545" s="60">
        <f>IF($M$18&gt;($M$3-$M$5)/-($G$3-$G$5),AC544+($M$18-($M$3-$M$5)/-($G$3-$G$5))/342,IFERROR(IF(AC544+((($M$3-$M$5)/($G$3-$G$5)*-1)-$M$18)/343&gt;($M$3-$M$5)/-($G$3-$G$5),MAX($AC$31:AC544),AC544+((($M$3-$M$5)/($G$3-$G$5)*-1))/343),MAX($AC$31:AC544)))</f>
        <v>17.293675712043104</v>
      </c>
      <c r="AD545" s="61">
        <f t="shared" ref="AD545" si="2045">IF(AC545="","",AC545*$G$5+$M$5)</f>
        <v>38349.405696344824</v>
      </c>
      <c r="AE545" s="60">
        <f>IF($M$18&gt;($M$3-$M$5)/-($G$3-$G$5),"",IFERROR(IF(AE544+(($M$3-$M$5)/($G$3-$G$5)*-1)/343&gt;$AC$24,MAX($AE$31:AE544),AE544+((($M$3-$M$5)/($G$3-$G$5)*-1))/343),MAX($AE$31:AE544)))</f>
        <v>12.463556851311964</v>
      </c>
      <c r="AF545" s="61">
        <f t="shared" ref="AF545" si="2046">IF($M$18&gt;($M$3-$M$5)/-($G$3-$G$5),"",IF(AE545="","",AE545*$G$5+$M$5))</f>
        <v>-291.54518950429338</v>
      </c>
      <c r="AG545" s="61">
        <f t="shared" ref="AG545" si="2047">IF($M$18&gt;($M$3-$M$5)/-($G$3-$G$5),"",IF(AE545="","",AE545*$G$3+$M$3))</f>
        <v>62682.215743440182</v>
      </c>
    </row>
    <row r="546" spans="1:33" x14ac:dyDescent="0.55000000000000004">
      <c r="A546" s="11"/>
      <c r="B546" s="11"/>
      <c r="C546" s="11"/>
      <c r="D546" s="11"/>
      <c r="E546" s="11"/>
      <c r="F546" s="11"/>
      <c r="G546" s="11"/>
      <c r="H546" s="11"/>
      <c r="I546" s="11"/>
      <c r="J546" s="21"/>
      <c r="K546" s="21"/>
      <c r="L546" s="57"/>
      <c r="M546" s="57"/>
      <c r="N546" s="63"/>
      <c r="O546" s="57"/>
      <c r="P546" s="57"/>
      <c r="Q546" s="58"/>
      <c r="R546" s="57"/>
      <c r="S546" s="57"/>
      <c r="T546" s="11"/>
      <c r="U546" s="11"/>
      <c r="V546" s="11"/>
      <c r="W546" s="11"/>
      <c r="X546" s="11"/>
      <c r="Y546" s="11"/>
      <c r="Z546" s="11"/>
      <c r="AA546" s="11"/>
      <c r="AB546" s="11"/>
      <c r="AC546" s="60">
        <f t="shared" ref="AC546" si="2048">IFERROR(AC545,"")</f>
        <v>17.293675712043104</v>
      </c>
      <c r="AD546" s="61">
        <f t="shared" ref="AD546" si="2049">IF(AC546="","",AC546*$G$3+$M$3)</f>
        <v>38531.621439784474</v>
      </c>
      <c r="AE546" s="60">
        <f t="shared" ref="AE546" si="2050">IFERROR(AE545,"")</f>
        <v>12.463556851311964</v>
      </c>
      <c r="AF546" s="61">
        <f t="shared" ref="AF546" si="2051">IF($M$18&gt;($M$3-$M$5)/-($G$3-$G$5),"",IF(AE546="","",$G$7*$M$18+$M$7))</f>
        <v>0</v>
      </c>
      <c r="AG546" s="61">
        <f t="shared" ref="AG546" si="2052">IF($M$18&gt;($M$3-$M$5)/-($G$3-$G$5),"",IF(AE546="","",$G$7*$M$18+$M$7))</f>
        <v>0</v>
      </c>
    </row>
    <row r="547" spans="1:33" x14ac:dyDescent="0.55000000000000004">
      <c r="A547" s="11"/>
      <c r="B547" s="11"/>
      <c r="C547" s="11"/>
      <c r="D547" s="11"/>
      <c r="E547" s="11"/>
      <c r="F547" s="11"/>
      <c r="G547" s="11"/>
      <c r="H547" s="11"/>
      <c r="I547" s="11"/>
      <c r="J547" s="21"/>
      <c r="K547" s="21"/>
      <c r="L547" s="57"/>
      <c r="M547" s="57"/>
      <c r="N547" s="63"/>
      <c r="O547" s="57"/>
      <c r="P547" s="57"/>
      <c r="Q547" s="58"/>
      <c r="R547" s="57"/>
      <c r="S547" s="57"/>
      <c r="T547" s="11"/>
      <c r="U547" s="11"/>
      <c r="V547" s="11"/>
      <c r="W547" s="11"/>
      <c r="X547" s="11"/>
      <c r="Y547" s="11"/>
      <c r="Z547" s="11"/>
      <c r="AA547" s="11"/>
      <c r="AB547" s="11"/>
      <c r="AC547" s="60">
        <f>IF($M$18&gt;($M$3-$M$5)/-($G$3-$G$5),AC546+($M$18-($M$3-$M$5)/-($G$3-$G$5))/342,IFERROR(IF(AC546+((($M$3-$M$5)/($G$3-$G$5)*-1)-$M$18)/343&gt;($M$3-$M$5)/-($G$3-$G$5),MAX($AC$31:AC546),AC546+((($M$3-$M$5)/($G$3-$G$5)*-1))/343),MAX($AC$31:AC546)))</f>
        <v>17.293675712043104</v>
      </c>
      <c r="AD547" s="61">
        <f t="shared" ref="AD547" si="2053">IF(AC547="","",AC547*$G$5+$M$5)</f>
        <v>38349.405696344824</v>
      </c>
      <c r="AE547" s="60">
        <f>IF($M$18&gt;($M$3-$M$5)/-($G$3-$G$5),"",IFERROR(IF(AE546+(($M$3-$M$5)/($G$3-$G$5)*-1)/343&gt;$AC$24,MAX($AE$31:AE546),AE546+((($M$3-$M$5)/($G$3-$G$5)*-1))/343),MAX($AE$31:AE546)))</f>
        <v>12.463556851311964</v>
      </c>
      <c r="AF547" s="61">
        <f t="shared" ref="AF547" si="2054">IF($M$18&gt;($M$3-$M$5)/-($G$3-$G$5),"",IF(AE547="","",AE547*$G$5+$M$5))</f>
        <v>-291.54518950429338</v>
      </c>
      <c r="AG547" s="61">
        <f t="shared" ref="AG547" si="2055">IF($M$18&gt;($M$3-$M$5)/-($G$3-$G$5),"",IF(AE547="","",AE547*$G$3+$M$3))</f>
        <v>62682.215743440182</v>
      </c>
    </row>
    <row r="548" spans="1:33" x14ac:dyDescent="0.55000000000000004">
      <c r="A548" s="11"/>
      <c r="B548" s="11"/>
      <c r="C548" s="11"/>
      <c r="D548" s="11"/>
      <c r="E548" s="11"/>
      <c r="F548" s="11"/>
      <c r="G548" s="11"/>
      <c r="H548" s="11"/>
      <c r="I548" s="11"/>
      <c r="J548" s="21"/>
      <c r="K548" s="21"/>
      <c r="L548" s="57"/>
      <c r="M548" s="57"/>
      <c r="N548" s="63"/>
      <c r="O548" s="57"/>
      <c r="P548" s="57"/>
      <c r="Q548" s="58"/>
      <c r="R548" s="57"/>
      <c r="S548" s="57"/>
      <c r="T548" s="11"/>
      <c r="U548" s="11"/>
      <c r="V548" s="11"/>
      <c r="W548" s="11"/>
      <c r="X548" s="11"/>
      <c r="Y548" s="11"/>
      <c r="Z548" s="11"/>
      <c r="AA548" s="11"/>
      <c r="AB548" s="11"/>
      <c r="AC548" s="60">
        <f t="shared" ref="AC548" si="2056">IFERROR(AC547,"")</f>
        <v>17.293675712043104</v>
      </c>
      <c r="AD548" s="61">
        <f t="shared" ref="AD548" si="2057">IF(AC548="","",AC548*$G$3+$M$3)</f>
        <v>38531.621439784474</v>
      </c>
      <c r="AE548" s="60">
        <f t="shared" ref="AE548" si="2058">IFERROR(AE547,"")</f>
        <v>12.463556851311964</v>
      </c>
      <c r="AF548" s="61">
        <f t="shared" ref="AF548" si="2059">IF($M$18&gt;($M$3-$M$5)/-($G$3-$G$5),"",IF(AE548="","",$G$7*$M$18+$M$7))</f>
        <v>0</v>
      </c>
      <c r="AG548" s="61">
        <f t="shared" ref="AG548" si="2060">IF($M$18&gt;($M$3-$M$5)/-($G$3-$G$5),"",IF(AE548="","",$G$7*$M$18+$M$7))</f>
        <v>0</v>
      </c>
    </row>
    <row r="549" spans="1:33" x14ac:dyDescent="0.55000000000000004">
      <c r="A549" s="11"/>
      <c r="B549" s="11"/>
      <c r="C549" s="11"/>
      <c r="D549" s="11"/>
      <c r="E549" s="11"/>
      <c r="F549" s="11"/>
      <c r="G549" s="11"/>
      <c r="H549" s="11"/>
      <c r="I549" s="11"/>
      <c r="J549" s="21"/>
      <c r="K549" s="21"/>
      <c r="L549" s="57"/>
      <c r="M549" s="57"/>
      <c r="N549" s="63"/>
      <c r="O549" s="57"/>
      <c r="P549" s="57"/>
      <c r="Q549" s="58"/>
      <c r="R549" s="57"/>
      <c r="S549" s="57"/>
      <c r="T549" s="11"/>
      <c r="U549" s="11"/>
      <c r="V549" s="11"/>
      <c r="W549" s="11"/>
      <c r="X549" s="11"/>
      <c r="Y549" s="11"/>
      <c r="Z549" s="11"/>
      <c r="AA549" s="11"/>
      <c r="AB549" s="11"/>
      <c r="AC549" s="60">
        <f>IF($M$18&gt;($M$3-$M$5)/-($G$3-$G$5),AC548+($M$18-($M$3-$M$5)/-($G$3-$G$5))/342,IFERROR(IF(AC548+((($M$3-$M$5)/($G$3-$G$5)*-1)-$M$18)/343&gt;($M$3-$M$5)/-($G$3-$G$5),MAX($AC$31:AC548),AC548+((($M$3-$M$5)/($G$3-$G$5)*-1))/343),MAX($AC$31:AC548)))</f>
        <v>17.293675712043104</v>
      </c>
      <c r="AD549" s="61">
        <f t="shared" ref="AD549" si="2061">IF(AC549="","",AC549*$G$5+$M$5)</f>
        <v>38349.405696344824</v>
      </c>
      <c r="AE549" s="60">
        <f>IF($M$18&gt;($M$3-$M$5)/-($G$3-$G$5),"",IFERROR(IF(AE548+(($M$3-$M$5)/($G$3-$G$5)*-1)/343&gt;$AC$24,MAX($AE$31:AE548),AE548+((($M$3-$M$5)/($G$3-$G$5)*-1))/343),MAX($AE$31:AE548)))</f>
        <v>12.463556851311964</v>
      </c>
      <c r="AF549" s="61">
        <f t="shared" ref="AF549" si="2062">IF($M$18&gt;($M$3-$M$5)/-($G$3-$G$5),"",IF(AE549="","",AE549*$G$5+$M$5))</f>
        <v>-291.54518950429338</v>
      </c>
      <c r="AG549" s="61">
        <f t="shared" ref="AG549" si="2063">IF($M$18&gt;($M$3-$M$5)/-($G$3-$G$5),"",IF(AE549="","",AE549*$G$3+$M$3))</f>
        <v>62682.215743440182</v>
      </c>
    </row>
    <row r="550" spans="1:33" x14ac:dyDescent="0.55000000000000004">
      <c r="A550" s="11"/>
      <c r="B550" s="11"/>
      <c r="C550" s="11"/>
      <c r="D550" s="11"/>
      <c r="E550" s="11"/>
      <c r="F550" s="11"/>
      <c r="G550" s="11"/>
      <c r="H550" s="11"/>
      <c r="I550" s="11"/>
      <c r="J550" s="21"/>
      <c r="K550" s="21"/>
      <c r="L550" s="57"/>
      <c r="M550" s="57"/>
      <c r="N550" s="63"/>
      <c r="O550" s="57"/>
      <c r="P550" s="57"/>
      <c r="Q550" s="58"/>
      <c r="R550" s="57"/>
      <c r="S550" s="57"/>
      <c r="T550" s="11"/>
      <c r="U550" s="11"/>
      <c r="V550" s="11"/>
      <c r="W550" s="11"/>
      <c r="X550" s="11"/>
      <c r="Y550" s="11"/>
      <c r="Z550" s="11"/>
      <c r="AA550" s="11"/>
      <c r="AB550" s="11"/>
      <c r="AC550" s="60">
        <f t="shared" ref="AC550" si="2064">IFERROR(AC549,"")</f>
        <v>17.293675712043104</v>
      </c>
      <c r="AD550" s="61">
        <f t="shared" ref="AD550" si="2065">IF(AC550="","",AC550*$G$3+$M$3)</f>
        <v>38531.621439784474</v>
      </c>
      <c r="AE550" s="60">
        <f t="shared" ref="AE550" si="2066">IFERROR(AE549,"")</f>
        <v>12.463556851311964</v>
      </c>
      <c r="AF550" s="61">
        <f t="shared" ref="AF550" si="2067">IF($M$18&gt;($M$3-$M$5)/-($G$3-$G$5),"",IF(AE550="","",$G$7*$M$18+$M$7))</f>
        <v>0</v>
      </c>
      <c r="AG550" s="61">
        <f t="shared" ref="AG550" si="2068">IF($M$18&gt;($M$3-$M$5)/-($G$3-$G$5),"",IF(AE550="","",$G$7*$M$18+$M$7))</f>
        <v>0</v>
      </c>
    </row>
    <row r="551" spans="1:33" x14ac:dyDescent="0.55000000000000004">
      <c r="A551" s="11"/>
      <c r="B551" s="11"/>
      <c r="C551" s="11"/>
      <c r="D551" s="11"/>
      <c r="E551" s="11"/>
      <c r="F551" s="11"/>
      <c r="G551" s="11"/>
      <c r="H551" s="11"/>
      <c r="I551" s="11"/>
      <c r="J551" s="21"/>
      <c r="K551" s="21"/>
      <c r="L551" s="57"/>
      <c r="M551" s="57"/>
      <c r="N551" s="63"/>
      <c r="O551" s="57"/>
      <c r="P551" s="57"/>
      <c r="Q551" s="58"/>
      <c r="R551" s="57"/>
      <c r="S551" s="57"/>
      <c r="T551" s="11"/>
      <c r="U551" s="11"/>
      <c r="V551" s="11"/>
      <c r="W551" s="11"/>
      <c r="X551" s="11"/>
      <c r="Y551" s="11"/>
      <c r="Z551" s="11"/>
      <c r="AA551" s="11"/>
      <c r="AB551" s="11"/>
      <c r="AC551" s="60">
        <f>IF($M$18&gt;($M$3-$M$5)/-($G$3-$G$5),AC550+($M$18-($M$3-$M$5)/-($G$3-$G$5))/342,IFERROR(IF(AC550+((($M$3-$M$5)/($G$3-$G$5)*-1)-$M$18)/343&gt;($M$3-$M$5)/-($G$3-$G$5),MAX($AC$31:AC550),AC550+((($M$3-$M$5)/($G$3-$G$5)*-1))/343),MAX($AC$31:AC550)))</f>
        <v>17.293675712043104</v>
      </c>
      <c r="AD551" s="61">
        <f t="shared" ref="AD551" si="2069">IF(AC551="","",AC551*$G$5+$M$5)</f>
        <v>38349.405696344824</v>
      </c>
      <c r="AE551" s="60">
        <f>IF($M$18&gt;($M$3-$M$5)/-($G$3-$G$5),"",IFERROR(IF(AE550+(($M$3-$M$5)/($G$3-$G$5)*-1)/343&gt;$AC$24,MAX($AE$31:AE550),AE550+((($M$3-$M$5)/($G$3-$G$5)*-1))/343),MAX($AE$31:AE550)))</f>
        <v>12.463556851311964</v>
      </c>
      <c r="AF551" s="61">
        <f t="shared" ref="AF551" si="2070">IF($M$18&gt;($M$3-$M$5)/-($G$3-$G$5),"",IF(AE551="","",AE551*$G$5+$M$5))</f>
        <v>-291.54518950429338</v>
      </c>
      <c r="AG551" s="61">
        <f t="shared" ref="AG551" si="2071">IF($M$18&gt;($M$3-$M$5)/-($G$3-$G$5),"",IF(AE551="","",AE551*$G$3+$M$3))</f>
        <v>62682.215743440182</v>
      </c>
    </row>
    <row r="552" spans="1:33" x14ac:dyDescent="0.55000000000000004">
      <c r="A552" s="11"/>
      <c r="B552" s="11"/>
      <c r="C552" s="11"/>
      <c r="D552" s="11"/>
      <c r="E552" s="11"/>
      <c r="F552" s="11"/>
      <c r="G552" s="11"/>
      <c r="H552" s="11"/>
      <c r="I552" s="11"/>
      <c r="J552" s="21"/>
      <c r="K552" s="21"/>
      <c r="L552" s="57"/>
      <c r="M552" s="57"/>
      <c r="N552" s="63"/>
      <c r="O552" s="57"/>
      <c r="P552" s="57"/>
      <c r="Q552" s="58"/>
      <c r="R552" s="57"/>
      <c r="S552" s="57"/>
      <c r="T552" s="11"/>
      <c r="U552" s="11"/>
      <c r="V552" s="11"/>
      <c r="W552" s="11"/>
      <c r="X552" s="11"/>
      <c r="Y552" s="11"/>
      <c r="Z552" s="11"/>
      <c r="AA552" s="11"/>
      <c r="AB552" s="11"/>
      <c r="AC552" s="60">
        <f t="shared" ref="AC552" si="2072">IFERROR(AC551,"")</f>
        <v>17.293675712043104</v>
      </c>
      <c r="AD552" s="61">
        <f t="shared" ref="AD552" si="2073">IF(AC552="","",AC552*$G$3+$M$3)</f>
        <v>38531.621439784474</v>
      </c>
      <c r="AE552" s="60">
        <f t="shared" ref="AE552" si="2074">IFERROR(AE551,"")</f>
        <v>12.463556851311964</v>
      </c>
      <c r="AF552" s="61">
        <f t="shared" ref="AF552" si="2075">IF($M$18&gt;($M$3-$M$5)/-($G$3-$G$5),"",IF(AE552="","",$G$7*$M$18+$M$7))</f>
        <v>0</v>
      </c>
      <c r="AG552" s="61">
        <f t="shared" ref="AG552" si="2076">IF($M$18&gt;($M$3-$M$5)/-($G$3-$G$5),"",IF(AE552="","",$G$7*$M$18+$M$7))</f>
        <v>0</v>
      </c>
    </row>
    <row r="553" spans="1:33" x14ac:dyDescent="0.55000000000000004">
      <c r="A553" s="11"/>
      <c r="B553" s="11"/>
      <c r="C553" s="11"/>
      <c r="D553" s="11"/>
      <c r="E553" s="11"/>
      <c r="F553" s="11"/>
      <c r="G553" s="11"/>
      <c r="H553" s="11"/>
      <c r="I553" s="11"/>
      <c r="J553" s="21"/>
      <c r="K553" s="21"/>
      <c r="L553" s="57"/>
      <c r="M553" s="57"/>
      <c r="N553" s="63"/>
      <c r="O553" s="57"/>
      <c r="P553" s="57"/>
      <c r="Q553" s="58"/>
      <c r="R553" s="57"/>
      <c r="S553" s="57"/>
      <c r="T553" s="11"/>
      <c r="U553" s="11"/>
      <c r="V553" s="11"/>
      <c r="W553" s="11"/>
      <c r="X553" s="11"/>
      <c r="Y553" s="11"/>
      <c r="Z553" s="11"/>
      <c r="AA553" s="11"/>
      <c r="AB553" s="11"/>
      <c r="AC553" s="60">
        <f>IF($M$18&gt;($M$3-$M$5)/-($G$3-$G$5),AC552+($M$18-($M$3-$M$5)/-($G$3-$G$5))/342,IFERROR(IF(AC552+((($M$3-$M$5)/($G$3-$G$5)*-1)-$M$18)/343&gt;($M$3-$M$5)/-($G$3-$G$5),MAX($AC$31:AC552),AC552+((($M$3-$M$5)/($G$3-$G$5)*-1))/343),MAX($AC$31:AC552)))</f>
        <v>17.293675712043104</v>
      </c>
      <c r="AD553" s="61">
        <f t="shared" ref="AD553" si="2077">IF(AC553="","",AC553*$G$5+$M$5)</f>
        <v>38349.405696344824</v>
      </c>
      <c r="AE553" s="60">
        <f>IF($M$18&gt;($M$3-$M$5)/-($G$3-$G$5),"",IFERROR(IF(AE552+(($M$3-$M$5)/($G$3-$G$5)*-1)/343&gt;$AC$24,MAX($AE$31:AE552),AE552+((($M$3-$M$5)/($G$3-$G$5)*-1))/343),MAX($AE$31:AE552)))</f>
        <v>12.463556851311964</v>
      </c>
      <c r="AF553" s="61">
        <f t="shared" ref="AF553" si="2078">IF($M$18&gt;($M$3-$M$5)/-($G$3-$G$5),"",IF(AE553="","",AE553*$G$5+$M$5))</f>
        <v>-291.54518950429338</v>
      </c>
      <c r="AG553" s="61">
        <f t="shared" ref="AG553" si="2079">IF($M$18&gt;($M$3-$M$5)/-($G$3-$G$5),"",IF(AE553="","",AE553*$G$3+$M$3))</f>
        <v>62682.215743440182</v>
      </c>
    </row>
    <row r="554" spans="1:33" x14ac:dyDescent="0.55000000000000004">
      <c r="A554" s="11"/>
      <c r="B554" s="11"/>
      <c r="C554" s="11"/>
      <c r="D554" s="11"/>
      <c r="E554" s="11"/>
      <c r="F554" s="11"/>
      <c r="G554" s="11"/>
      <c r="H554" s="11"/>
      <c r="I554" s="11"/>
      <c r="J554" s="21"/>
      <c r="K554" s="21"/>
      <c r="L554" s="57"/>
      <c r="M554" s="57"/>
      <c r="N554" s="63"/>
      <c r="O554" s="57"/>
      <c r="P554" s="57"/>
      <c r="Q554" s="58"/>
      <c r="R554" s="57"/>
      <c r="S554" s="57"/>
      <c r="T554" s="11"/>
      <c r="U554" s="11"/>
      <c r="V554" s="11"/>
      <c r="W554" s="11"/>
      <c r="X554" s="11"/>
      <c r="Y554" s="11"/>
      <c r="Z554" s="11"/>
      <c r="AA554" s="11"/>
      <c r="AB554" s="11"/>
      <c r="AC554" s="60">
        <f t="shared" ref="AC554" si="2080">IFERROR(AC553,"")</f>
        <v>17.293675712043104</v>
      </c>
      <c r="AD554" s="61">
        <f t="shared" ref="AD554" si="2081">IF(AC554="","",AC554*$G$3+$M$3)</f>
        <v>38531.621439784474</v>
      </c>
      <c r="AE554" s="60">
        <f t="shared" ref="AE554" si="2082">IFERROR(AE553,"")</f>
        <v>12.463556851311964</v>
      </c>
      <c r="AF554" s="61">
        <f t="shared" ref="AF554" si="2083">IF($M$18&gt;($M$3-$M$5)/-($G$3-$G$5),"",IF(AE554="","",$G$7*$M$18+$M$7))</f>
        <v>0</v>
      </c>
      <c r="AG554" s="61">
        <f t="shared" ref="AG554" si="2084">IF($M$18&gt;($M$3-$M$5)/-($G$3-$G$5),"",IF(AE554="","",$G$7*$M$18+$M$7))</f>
        <v>0</v>
      </c>
    </row>
    <row r="555" spans="1:33" x14ac:dyDescent="0.55000000000000004">
      <c r="A555" s="11"/>
      <c r="B555" s="11"/>
      <c r="C555" s="11"/>
      <c r="D555" s="11"/>
      <c r="E555" s="11"/>
      <c r="F555" s="11"/>
      <c r="G555" s="11"/>
      <c r="H555" s="11"/>
      <c r="I555" s="11"/>
      <c r="J555" s="21"/>
      <c r="K555" s="21"/>
      <c r="L555" s="57"/>
      <c r="M555" s="57"/>
      <c r="N555" s="63"/>
      <c r="O555" s="57"/>
      <c r="P555" s="57"/>
      <c r="Q555" s="58"/>
      <c r="R555" s="57"/>
      <c r="S555" s="57"/>
      <c r="T555" s="11"/>
      <c r="U555" s="11"/>
      <c r="V555" s="11"/>
      <c r="W555" s="11"/>
      <c r="X555" s="11"/>
      <c r="Y555" s="11"/>
      <c r="Z555" s="11"/>
      <c r="AA555" s="11"/>
      <c r="AB555" s="11"/>
      <c r="AC555" s="60">
        <f>IF($M$18&gt;($M$3-$M$5)/-($G$3-$G$5),AC554+($M$18-($M$3-$M$5)/-($G$3-$G$5))/342,IFERROR(IF(AC554+((($M$3-$M$5)/($G$3-$G$5)*-1)-$M$18)/343&gt;($M$3-$M$5)/-($G$3-$G$5),MAX($AC$31:AC554),AC554+((($M$3-$M$5)/($G$3-$G$5)*-1))/343),MAX($AC$31:AC554)))</f>
        <v>17.293675712043104</v>
      </c>
      <c r="AD555" s="61">
        <f t="shared" ref="AD555" si="2085">IF(AC555="","",AC555*$G$5+$M$5)</f>
        <v>38349.405696344824</v>
      </c>
      <c r="AE555" s="60">
        <f>IF($M$18&gt;($M$3-$M$5)/-($G$3-$G$5),"",IFERROR(IF(AE554+(($M$3-$M$5)/($G$3-$G$5)*-1)/343&gt;$AC$24,MAX($AE$31:AE554),AE554+((($M$3-$M$5)/($G$3-$G$5)*-1))/343),MAX($AE$31:AE554)))</f>
        <v>12.463556851311964</v>
      </c>
      <c r="AF555" s="61">
        <f t="shared" ref="AF555" si="2086">IF($M$18&gt;($M$3-$M$5)/-($G$3-$G$5),"",IF(AE555="","",AE555*$G$5+$M$5))</f>
        <v>-291.54518950429338</v>
      </c>
      <c r="AG555" s="61">
        <f t="shared" ref="AG555" si="2087">IF($M$18&gt;($M$3-$M$5)/-($G$3-$G$5),"",IF(AE555="","",AE555*$G$3+$M$3))</f>
        <v>62682.215743440182</v>
      </c>
    </row>
    <row r="556" spans="1:33" x14ac:dyDescent="0.55000000000000004">
      <c r="A556" s="11"/>
      <c r="B556" s="11"/>
      <c r="C556" s="11"/>
      <c r="D556" s="11"/>
      <c r="E556" s="11"/>
      <c r="F556" s="11"/>
      <c r="G556" s="11"/>
      <c r="H556" s="11"/>
      <c r="I556" s="11"/>
      <c r="J556" s="21"/>
      <c r="K556" s="21"/>
      <c r="L556" s="57"/>
      <c r="M556" s="57"/>
      <c r="N556" s="63"/>
      <c r="O556" s="57"/>
      <c r="P556" s="57"/>
      <c r="Q556" s="58"/>
      <c r="R556" s="57"/>
      <c r="S556" s="57"/>
      <c r="T556" s="11"/>
      <c r="U556" s="11"/>
      <c r="V556" s="11"/>
      <c r="W556" s="11"/>
      <c r="X556" s="11"/>
      <c r="Y556" s="11"/>
      <c r="Z556" s="11"/>
      <c r="AA556" s="11"/>
      <c r="AB556" s="11"/>
      <c r="AC556" s="60">
        <f t="shared" ref="AC556" si="2088">IFERROR(AC555,"")</f>
        <v>17.293675712043104</v>
      </c>
      <c r="AD556" s="61">
        <f t="shared" ref="AD556" si="2089">IF(AC556="","",AC556*$G$3+$M$3)</f>
        <v>38531.621439784474</v>
      </c>
      <c r="AE556" s="60">
        <f t="shared" ref="AE556" si="2090">IFERROR(AE555,"")</f>
        <v>12.463556851311964</v>
      </c>
      <c r="AF556" s="61">
        <f t="shared" ref="AF556" si="2091">IF($M$18&gt;($M$3-$M$5)/-($G$3-$G$5),"",IF(AE556="","",$G$7*$M$18+$M$7))</f>
        <v>0</v>
      </c>
      <c r="AG556" s="61">
        <f t="shared" ref="AG556" si="2092">IF($M$18&gt;($M$3-$M$5)/-($G$3-$G$5),"",IF(AE556="","",$G$7*$M$18+$M$7))</f>
        <v>0</v>
      </c>
    </row>
    <row r="557" spans="1:33" x14ac:dyDescent="0.55000000000000004">
      <c r="A557" s="11"/>
      <c r="B557" s="11"/>
      <c r="C557" s="11"/>
      <c r="D557" s="11"/>
      <c r="E557" s="11"/>
      <c r="F557" s="11"/>
      <c r="G557" s="11"/>
      <c r="H557" s="11"/>
      <c r="I557" s="11"/>
      <c r="J557" s="21"/>
      <c r="K557" s="21"/>
      <c r="L557" s="57"/>
      <c r="M557" s="57"/>
      <c r="N557" s="63"/>
      <c r="O557" s="57"/>
      <c r="P557" s="57"/>
      <c r="Q557" s="58"/>
      <c r="R557" s="57"/>
      <c r="S557" s="57"/>
      <c r="T557" s="11"/>
      <c r="U557" s="11"/>
      <c r="V557" s="11"/>
      <c r="W557" s="11"/>
      <c r="X557" s="11"/>
      <c r="Y557" s="11"/>
      <c r="Z557" s="11"/>
      <c r="AA557" s="11"/>
      <c r="AB557" s="11"/>
      <c r="AC557" s="60">
        <f>IF($M$18&gt;($M$3-$M$5)/-($G$3-$G$5),AC556+($M$18-($M$3-$M$5)/-($G$3-$G$5))/342,IFERROR(IF(AC556+((($M$3-$M$5)/($G$3-$G$5)*-1)-$M$18)/343&gt;($M$3-$M$5)/-($G$3-$G$5),MAX($AC$31:AC556),AC556+((($M$3-$M$5)/($G$3-$G$5)*-1))/343),MAX($AC$31:AC556)))</f>
        <v>17.293675712043104</v>
      </c>
      <c r="AD557" s="61">
        <f t="shared" ref="AD557" si="2093">IF(AC557="","",AC557*$G$5+$M$5)</f>
        <v>38349.405696344824</v>
      </c>
      <c r="AE557" s="60">
        <f>IF($M$18&gt;($M$3-$M$5)/-($G$3-$G$5),"",IFERROR(IF(AE556+(($M$3-$M$5)/($G$3-$G$5)*-1)/343&gt;$AC$24,MAX($AE$31:AE556),AE556+((($M$3-$M$5)/($G$3-$G$5)*-1))/343),MAX($AE$31:AE556)))</f>
        <v>12.463556851311964</v>
      </c>
      <c r="AF557" s="61">
        <f t="shared" ref="AF557" si="2094">IF($M$18&gt;($M$3-$M$5)/-($G$3-$G$5),"",IF(AE557="","",AE557*$G$5+$M$5))</f>
        <v>-291.54518950429338</v>
      </c>
      <c r="AG557" s="61">
        <f t="shared" ref="AG557" si="2095">IF($M$18&gt;($M$3-$M$5)/-($G$3-$G$5),"",IF(AE557="","",AE557*$G$3+$M$3))</f>
        <v>62682.215743440182</v>
      </c>
    </row>
    <row r="558" spans="1:33" x14ac:dyDescent="0.55000000000000004">
      <c r="A558" s="11"/>
      <c r="B558" s="11"/>
      <c r="C558" s="11"/>
      <c r="D558" s="11"/>
      <c r="E558" s="11"/>
      <c r="F558" s="11"/>
      <c r="G558" s="11"/>
      <c r="H558" s="11"/>
      <c r="I558" s="11"/>
      <c r="J558" s="21"/>
      <c r="K558" s="21"/>
      <c r="L558" s="57"/>
      <c r="M558" s="57"/>
      <c r="N558" s="63"/>
      <c r="O558" s="57"/>
      <c r="P558" s="57"/>
      <c r="Q558" s="58"/>
      <c r="R558" s="57"/>
      <c r="S558" s="57"/>
      <c r="T558" s="11"/>
      <c r="U558" s="11"/>
      <c r="V558" s="11"/>
      <c r="W558" s="11"/>
      <c r="X558" s="11"/>
      <c r="Y558" s="11"/>
      <c r="Z558" s="11"/>
      <c r="AA558" s="11"/>
      <c r="AB558" s="11"/>
      <c r="AC558" s="60">
        <f t="shared" ref="AC558" si="2096">IFERROR(AC557,"")</f>
        <v>17.293675712043104</v>
      </c>
      <c r="AD558" s="61">
        <f t="shared" ref="AD558" si="2097">IF(AC558="","",AC558*$G$3+$M$3)</f>
        <v>38531.621439784474</v>
      </c>
      <c r="AE558" s="60">
        <f t="shared" ref="AE558" si="2098">IFERROR(AE557,"")</f>
        <v>12.463556851311964</v>
      </c>
      <c r="AF558" s="61">
        <f t="shared" ref="AF558" si="2099">IF($M$18&gt;($M$3-$M$5)/-($G$3-$G$5),"",IF(AE558="","",$G$7*$M$18+$M$7))</f>
        <v>0</v>
      </c>
      <c r="AG558" s="61">
        <f t="shared" ref="AG558" si="2100">IF($M$18&gt;($M$3-$M$5)/-($G$3-$G$5),"",IF(AE558="","",$G$7*$M$18+$M$7))</f>
        <v>0</v>
      </c>
    </row>
    <row r="559" spans="1:33" x14ac:dyDescent="0.55000000000000004">
      <c r="A559" s="11"/>
      <c r="B559" s="11"/>
      <c r="C559" s="11"/>
      <c r="D559" s="11"/>
      <c r="E559" s="11"/>
      <c r="F559" s="11"/>
      <c r="G559" s="11"/>
      <c r="H559" s="11"/>
      <c r="I559" s="11"/>
      <c r="J559" s="21"/>
      <c r="K559" s="21"/>
      <c r="L559" s="57"/>
      <c r="M559" s="57"/>
      <c r="N559" s="63"/>
      <c r="O559" s="57"/>
      <c r="P559" s="57"/>
      <c r="Q559" s="58"/>
      <c r="R559" s="57"/>
      <c r="S559" s="57"/>
      <c r="T559" s="11"/>
      <c r="U559" s="11"/>
      <c r="V559" s="11"/>
      <c r="W559" s="11"/>
      <c r="X559" s="11"/>
      <c r="Y559" s="11"/>
      <c r="Z559" s="11"/>
      <c r="AA559" s="11"/>
      <c r="AB559" s="11"/>
      <c r="AC559" s="60">
        <f>IF($M$18&gt;($M$3-$M$5)/-($G$3-$G$5),AC558+($M$18-($M$3-$M$5)/-($G$3-$G$5))/342,IFERROR(IF(AC558+((($M$3-$M$5)/($G$3-$G$5)*-1)-$M$18)/343&gt;($M$3-$M$5)/-($G$3-$G$5),MAX($AC$31:AC558),AC558+((($M$3-$M$5)/($G$3-$G$5)*-1))/343),MAX($AC$31:AC558)))</f>
        <v>17.293675712043104</v>
      </c>
      <c r="AD559" s="61">
        <f t="shared" ref="AD559" si="2101">IF(AC559="","",AC559*$G$5+$M$5)</f>
        <v>38349.405696344824</v>
      </c>
      <c r="AE559" s="60">
        <f>IF($M$18&gt;($M$3-$M$5)/-($G$3-$G$5),"",IFERROR(IF(AE558+(($M$3-$M$5)/($G$3-$G$5)*-1)/343&gt;$AC$24,MAX($AE$31:AE558),AE558+((($M$3-$M$5)/($G$3-$G$5)*-1))/343),MAX($AE$31:AE558)))</f>
        <v>12.463556851311964</v>
      </c>
      <c r="AF559" s="61">
        <f t="shared" ref="AF559" si="2102">IF($M$18&gt;($M$3-$M$5)/-($G$3-$G$5),"",IF(AE559="","",AE559*$G$5+$M$5))</f>
        <v>-291.54518950429338</v>
      </c>
      <c r="AG559" s="61">
        <f t="shared" ref="AG559" si="2103">IF($M$18&gt;($M$3-$M$5)/-($G$3-$G$5),"",IF(AE559="","",AE559*$G$3+$M$3))</f>
        <v>62682.215743440182</v>
      </c>
    </row>
    <row r="560" spans="1:33" x14ac:dyDescent="0.55000000000000004">
      <c r="A560" s="11"/>
      <c r="B560" s="11"/>
      <c r="C560" s="11"/>
      <c r="D560" s="11"/>
      <c r="E560" s="11"/>
      <c r="F560" s="11"/>
      <c r="G560" s="11"/>
      <c r="H560" s="11"/>
      <c r="I560" s="11"/>
      <c r="J560" s="21"/>
      <c r="K560" s="21"/>
      <c r="L560" s="57"/>
      <c r="M560" s="57"/>
      <c r="N560" s="63"/>
      <c r="O560" s="57"/>
      <c r="P560" s="57"/>
      <c r="Q560" s="58"/>
      <c r="R560" s="57"/>
      <c r="S560" s="57"/>
      <c r="T560" s="11"/>
      <c r="U560" s="11"/>
      <c r="V560" s="11"/>
      <c r="W560" s="11"/>
      <c r="X560" s="11"/>
      <c r="Y560" s="11"/>
      <c r="Z560" s="11"/>
      <c r="AA560" s="11"/>
      <c r="AB560" s="11"/>
      <c r="AC560" s="60">
        <f t="shared" ref="AC560" si="2104">IFERROR(AC559,"")</f>
        <v>17.293675712043104</v>
      </c>
      <c r="AD560" s="61">
        <f t="shared" ref="AD560" si="2105">IF(AC560="","",AC560*$G$3+$M$3)</f>
        <v>38531.621439784474</v>
      </c>
      <c r="AE560" s="60">
        <f t="shared" ref="AE560" si="2106">IFERROR(AE559,"")</f>
        <v>12.463556851311964</v>
      </c>
      <c r="AF560" s="61">
        <f t="shared" ref="AF560" si="2107">IF($M$18&gt;($M$3-$M$5)/-($G$3-$G$5),"",IF(AE560="","",$G$7*$M$18+$M$7))</f>
        <v>0</v>
      </c>
      <c r="AG560" s="61">
        <f t="shared" ref="AG560" si="2108">IF($M$18&gt;($M$3-$M$5)/-($G$3-$G$5),"",IF(AE560="","",$G$7*$M$18+$M$7))</f>
        <v>0</v>
      </c>
    </row>
    <row r="561" spans="1:33" x14ac:dyDescent="0.55000000000000004">
      <c r="A561" s="11"/>
      <c r="B561" s="11"/>
      <c r="C561" s="11"/>
      <c r="D561" s="11"/>
      <c r="E561" s="11"/>
      <c r="F561" s="11"/>
      <c r="G561" s="11"/>
      <c r="H561" s="11"/>
      <c r="I561" s="11"/>
      <c r="J561" s="21"/>
      <c r="K561" s="21"/>
      <c r="L561" s="57"/>
      <c r="M561" s="57"/>
      <c r="N561" s="63"/>
      <c r="O561" s="57"/>
      <c r="P561" s="57"/>
      <c r="Q561" s="58"/>
      <c r="R561" s="57"/>
      <c r="S561" s="57"/>
      <c r="T561" s="11"/>
      <c r="U561" s="11"/>
      <c r="V561" s="11"/>
      <c r="W561" s="11"/>
      <c r="X561" s="11"/>
      <c r="Y561" s="11"/>
      <c r="Z561" s="11"/>
      <c r="AA561" s="11"/>
      <c r="AB561" s="11"/>
      <c r="AC561" s="60">
        <f>IF($M$18&gt;($M$3-$M$5)/-($G$3-$G$5),AC560+($M$18-($M$3-$M$5)/-($G$3-$G$5))/342,IFERROR(IF(AC560+((($M$3-$M$5)/($G$3-$G$5)*-1)-$M$18)/343&gt;($M$3-$M$5)/-($G$3-$G$5),MAX($AC$31:AC560),AC560+((($M$3-$M$5)/($G$3-$G$5)*-1))/343),MAX($AC$31:AC560)))</f>
        <v>17.293675712043104</v>
      </c>
      <c r="AD561" s="61">
        <f t="shared" ref="AD561" si="2109">IF(AC561="","",AC561*$G$5+$M$5)</f>
        <v>38349.405696344824</v>
      </c>
      <c r="AE561" s="60">
        <f>IF($M$18&gt;($M$3-$M$5)/-($G$3-$G$5),"",IFERROR(IF(AE560+(($M$3-$M$5)/($G$3-$G$5)*-1)/343&gt;$AC$24,MAX($AE$31:AE560),AE560+((($M$3-$M$5)/($G$3-$G$5)*-1))/343),MAX($AE$31:AE560)))</f>
        <v>12.463556851311964</v>
      </c>
      <c r="AF561" s="61">
        <f t="shared" ref="AF561" si="2110">IF($M$18&gt;($M$3-$M$5)/-($G$3-$G$5),"",IF(AE561="","",AE561*$G$5+$M$5))</f>
        <v>-291.54518950429338</v>
      </c>
      <c r="AG561" s="61">
        <f t="shared" ref="AG561" si="2111">IF($M$18&gt;($M$3-$M$5)/-($G$3-$G$5),"",IF(AE561="","",AE561*$G$3+$M$3))</f>
        <v>62682.215743440182</v>
      </c>
    </row>
    <row r="562" spans="1:33" x14ac:dyDescent="0.55000000000000004">
      <c r="A562" s="11"/>
      <c r="B562" s="11"/>
      <c r="C562" s="11"/>
      <c r="D562" s="11"/>
      <c r="E562" s="11"/>
      <c r="F562" s="11"/>
      <c r="G562" s="11"/>
      <c r="H562" s="11"/>
      <c r="I562" s="11"/>
      <c r="J562" s="21"/>
      <c r="K562" s="21"/>
      <c r="L562" s="57"/>
      <c r="M562" s="57"/>
      <c r="N562" s="63"/>
      <c r="O562" s="57"/>
      <c r="P562" s="57"/>
      <c r="Q562" s="58"/>
      <c r="R562" s="57"/>
      <c r="S562" s="57"/>
      <c r="T562" s="11"/>
      <c r="U562" s="11"/>
      <c r="V562" s="11"/>
      <c r="W562" s="11"/>
      <c r="X562" s="11"/>
      <c r="Y562" s="11"/>
      <c r="Z562" s="11"/>
      <c r="AA562" s="11"/>
      <c r="AB562" s="11"/>
      <c r="AC562" s="60">
        <f t="shared" ref="AC562" si="2112">IFERROR(AC561,"")</f>
        <v>17.293675712043104</v>
      </c>
      <c r="AD562" s="61">
        <f t="shared" ref="AD562" si="2113">IF(AC562="","",AC562*$G$3+$M$3)</f>
        <v>38531.621439784474</v>
      </c>
      <c r="AE562" s="60">
        <f t="shared" ref="AE562" si="2114">IFERROR(AE561,"")</f>
        <v>12.463556851311964</v>
      </c>
      <c r="AF562" s="61">
        <f t="shared" ref="AF562" si="2115">IF($M$18&gt;($M$3-$M$5)/-($G$3-$G$5),"",IF(AE562="","",$G$7*$M$18+$M$7))</f>
        <v>0</v>
      </c>
      <c r="AG562" s="61">
        <f t="shared" ref="AG562" si="2116">IF($M$18&gt;($M$3-$M$5)/-($G$3-$G$5),"",IF(AE562="","",$G$7*$M$18+$M$7))</f>
        <v>0</v>
      </c>
    </row>
    <row r="563" spans="1:33" x14ac:dyDescent="0.55000000000000004">
      <c r="A563" s="11"/>
      <c r="B563" s="11"/>
      <c r="C563" s="11"/>
      <c r="D563" s="11"/>
      <c r="E563" s="11"/>
      <c r="F563" s="11"/>
      <c r="G563" s="11"/>
      <c r="H563" s="11"/>
      <c r="I563" s="11"/>
      <c r="J563" s="21"/>
      <c r="K563" s="21"/>
      <c r="L563" s="57"/>
      <c r="M563" s="57"/>
      <c r="N563" s="63"/>
      <c r="O563" s="57"/>
      <c r="P563" s="57"/>
      <c r="Q563" s="58"/>
      <c r="R563" s="57"/>
      <c r="S563" s="57"/>
      <c r="T563" s="11"/>
      <c r="U563" s="11"/>
      <c r="V563" s="11"/>
      <c r="W563" s="11"/>
      <c r="X563" s="11"/>
      <c r="Y563" s="11"/>
      <c r="Z563" s="11"/>
      <c r="AA563" s="11"/>
      <c r="AB563" s="11"/>
      <c r="AC563" s="60">
        <f>IF($M$18&gt;($M$3-$M$5)/-($G$3-$G$5),AC562+($M$18-($M$3-$M$5)/-($G$3-$G$5))/342,IFERROR(IF(AC562+((($M$3-$M$5)/($G$3-$G$5)*-1)-$M$18)/343&gt;($M$3-$M$5)/-($G$3-$G$5),MAX($AC$31:AC562),AC562+((($M$3-$M$5)/($G$3-$G$5)*-1))/343),MAX($AC$31:AC562)))</f>
        <v>17.293675712043104</v>
      </c>
      <c r="AD563" s="61">
        <f t="shared" ref="AD563" si="2117">IF(AC563="","",AC563*$G$5+$M$5)</f>
        <v>38349.405696344824</v>
      </c>
      <c r="AE563" s="60">
        <f>IF($M$18&gt;($M$3-$M$5)/-($G$3-$G$5),"",IFERROR(IF(AE562+(($M$3-$M$5)/($G$3-$G$5)*-1)/343&gt;$AC$24,MAX($AE$31:AE562),AE562+((($M$3-$M$5)/($G$3-$G$5)*-1))/343),MAX($AE$31:AE562)))</f>
        <v>12.463556851311964</v>
      </c>
      <c r="AF563" s="61">
        <f t="shared" ref="AF563" si="2118">IF($M$18&gt;($M$3-$M$5)/-($G$3-$G$5),"",IF(AE563="","",AE563*$G$5+$M$5))</f>
        <v>-291.54518950429338</v>
      </c>
      <c r="AG563" s="61">
        <f t="shared" ref="AG563" si="2119">IF($M$18&gt;($M$3-$M$5)/-($G$3-$G$5),"",IF(AE563="","",AE563*$G$3+$M$3))</f>
        <v>62682.215743440182</v>
      </c>
    </row>
    <row r="564" spans="1:33" x14ac:dyDescent="0.55000000000000004">
      <c r="A564" s="11"/>
      <c r="B564" s="11"/>
      <c r="C564" s="11"/>
      <c r="D564" s="11"/>
      <c r="E564" s="11"/>
      <c r="F564" s="11"/>
      <c r="G564" s="11"/>
      <c r="H564" s="11"/>
      <c r="I564" s="11"/>
      <c r="J564" s="21"/>
      <c r="K564" s="21"/>
      <c r="L564" s="57"/>
      <c r="M564" s="57"/>
      <c r="N564" s="63"/>
      <c r="O564" s="57"/>
      <c r="P564" s="57"/>
      <c r="Q564" s="58"/>
      <c r="R564" s="57"/>
      <c r="S564" s="57"/>
      <c r="T564" s="11"/>
      <c r="U564" s="11"/>
      <c r="V564" s="11"/>
      <c r="W564" s="11"/>
      <c r="X564" s="11"/>
      <c r="Y564" s="11"/>
      <c r="Z564" s="11"/>
      <c r="AA564" s="11"/>
      <c r="AB564" s="11"/>
      <c r="AC564" s="60">
        <f t="shared" ref="AC564" si="2120">IFERROR(AC563,"")</f>
        <v>17.293675712043104</v>
      </c>
      <c r="AD564" s="61">
        <f t="shared" ref="AD564" si="2121">IF(AC564="","",AC564*$G$3+$M$3)</f>
        <v>38531.621439784474</v>
      </c>
      <c r="AE564" s="60">
        <f t="shared" ref="AE564" si="2122">IFERROR(AE563,"")</f>
        <v>12.463556851311964</v>
      </c>
      <c r="AF564" s="61">
        <f t="shared" ref="AF564" si="2123">IF($M$18&gt;($M$3-$M$5)/-($G$3-$G$5),"",IF(AE564="","",$G$7*$M$18+$M$7))</f>
        <v>0</v>
      </c>
      <c r="AG564" s="61">
        <f t="shared" ref="AG564" si="2124">IF($M$18&gt;($M$3-$M$5)/-($G$3-$G$5),"",IF(AE564="","",$G$7*$M$18+$M$7))</f>
        <v>0</v>
      </c>
    </row>
    <row r="565" spans="1:33" x14ac:dyDescent="0.55000000000000004">
      <c r="A565" s="11"/>
      <c r="B565" s="11"/>
      <c r="C565" s="11"/>
      <c r="D565" s="11"/>
      <c r="E565" s="11"/>
      <c r="F565" s="11"/>
      <c r="G565" s="11"/>
      <c r="H565" s="11"/>
      <c r="I565" s="11"/>
      <c r="J565" s="21"/>
      <c r="K565" s="21"/>
      <c r="L565" s="57"/>
      <c r="M565" s="57"/>
      <c r="N565" s="63"/>
      <c r="O565" s="57"/>
      <c r="P565" s="57"/>
      <c r="Q565" s="58"/>
      <c r="R565" s="57"/>
      <c r="S565" s="57"/>
      <c r="T565" s="11"/>
      <c r="U565" s="11"/>
      <c r="V565" s="11"/>
      <c r="W565" s="11"/>
      <c r="X565" s="11"/>
      <c r="Y565" s="11"/>
      <c r="Z565" s="11"/>
      <c r="AA565" s="11"/>
      <c r="AB565" s="11"/>
      <c r="AC565" s="60">
        <f>IF($M$18&gt;($M$3-$M$5)/-($G$3-$G$5),AC564+($M$18-($M$3-$M$5)/-($G$3-$G$5))/342,IFERROR(IF(AC564+((($M$3-$M$5)/($G$3-$G$5)*-1)-$M$18)/343&gt;($M$3-$M$5)/-($G$3-$G$5),MAX($AC$31:AC564),AC564+((($M$3-$M$5)/($G$3-$G$5)*-1))/343),MAX($AC$31:AC564)))</f>
        <v>17.293675712043104</v>
      </c>
      <c r="AD565" s="61">
        <f t="shared" ref="AD565" si="2125">IF(AC565="","",AC565*$G$5+$M$5)</f>
        <v>38349.405696344824</v>
      </c>
      <c r="AE565" s="60">
        <f>IF($M$18&gt;($M$3-$M$5)/-($G$3-$G$5),"",IFERROR(IF(AE564+(($M$3-$M$5)/($G$3-$G$5)*-1)/343&gt;$AC$24,MAX($AE$31:AE564),AE564+((($M$3-$M$5)/($G$3-$G$5)*-1))/343),MAX($AE$31:AE564)))</f>
        <v>12.463556851311964</v>
      </c>
      <c r="AF565" s="61">
        <f t="shared" ref="AF565" si="2126">IF($M$18&gt;($M$3-$M$5)/-($G$3-$G$5),"",IF(AE565="","",AE565*$G$5+$M$5))</f>
        <v>-291.54518950429338</v>
      </c>
      <c r="AG565" s="61">
        <f t="shared" ref="AG565" si="2127">IF($M$18&gt;($M$3-$M$5)/-($G$3-$G$5),"",IF(AE565="","",AE565*$G$3+$M$3))</f>
        <v>62682.215743440182</v>
      </c>
    </row>
    <row r="566" spans="1:33" x14ac:dyDescent="0.55000000000000004">
      <c r="A566" s="11"/>
      <c r="B566" s="11"/>
      <c r="C566" s="11"/>
      <c r="D566" s="11"/>
      <c r="E566" s="11"/>
      <c r="F566" s="11"/>
      <c r="G566" s="11"/>
      <c r="H566" s="11"/>
      <c r="I566" s="11"/>
      <c r="J566" s="21"/>
      <c r="K566" s="21"/>
      <c r="L566" s="57"/>
      <c r="M566" s="57"/>
      <c r="N566" s="63"/>
      <c r="O566" s="57"/>
      <c r="P566" s="57"/>
      <c r="Q566" s="58"/>
      <c r="R566" s="57"/>
      <c r="S566" s="57"/>
      <c r="T566" s="11"/>
      <c r="U566" s="11"/>
      <c r="V566" s="11"/>
      <c r="W566" s="11"/>
      <c r="X566" s="11"/>
      <c r="Y566" s="11"/>
      <c r="Z566" s="11"/>
      <c r="AA566" s="11"/>
      <c r="AB566" s="11"/>
      <c r="AC566" s="60">
        <f t="shared" ref="AC566" si="2128">IFERROR(AC565,"")</f>
        <v>17.293675712043104</v>
      </c>
      <c r="AD566" s="61">
        <f t="shared" ref="AD566" si="2129">IF(AC566="","",AC566*$G$3+$M$3)</f>
        <v>38531.621439784474</v>
      </c>
      <c r="AE566" s="60">
        <f t="shared" ref="AE566" si="2130">IFERROR(AE565,"")</f>
        <v>12.463556851311964</v>
      </c>
      <c r="AF566" s="61">
        <f t="shared" ref="AF566" si="2131">IF($M$18&gt;($M$3-$M$5)/-($G$3-$G$5),"",IF(AE566="","",$G$7*$M$18+$M$7))</f>
        <v>0</v>
      </c>
      <c r="AG566" s="61">
        <f t="shared" ref="AG566" si="2132">IF($M$18&gt;($M$3-$M$5)/-($G$3-$G$5),"",IF(AE566="","",$G$7*$M$18+$M$7))</f>
        <v>0</v>
      </c>
    </row>
    <row r="567" spans="1:33" x14ac:dyDescent="0.55000000000000004">
      <c r="A567" s="11"/>
      <c r="B567" s="11"/>
      <c r="C567" s="11"/>
      <c r="D567" s="11"/>
      <c r="E567" s="11"/>
      <c r="F567" s="11"/>
      <c r="G567" s="11"/>
      <c r="H567" s="11"/>
      <c r="I567" s="11"/>
      <c r="J567" s="21"/>
      <c r="K567" s="21"/>
      <c r="L567" s="57"/>
      <c r="M567" s="57"/>
      <c r="N567" s="63"/>
      <c r="O567" s="57"/>
      <c r="P567" s="57"/>
      <c r="Q567" s="58"/>
      <c r="R567" s="57"/>
      <c r="S567" s="57"/>
      <c r="T567" s="11"/>
      <c r="U567" s="11"/>
      <c r="V567" s="11"/>
      <c r="W567" s="11"/>
      <c r="X567" s="11"/>
      <c r="Y567" s="11"/>
      <c r="Z567" s="11"/>
      <c r="AA567" s="11"/>
      <c r="AB567" s="11"/>
      <c r="AC567" s="60">
        <f>IF($M$18&gt;($M$3-$M$5)/-($G$3-$G$5),AC566+($M$18-($M$3-$M$5)/-($G$3-$G$5))/342,IFERROR(IF(AC566+((($M$3-$M$5)/($G$3-$G$5)*-1)-$M$18)/343&gt;($M$3-$M$5)/-($G$3-$G$5),MAX($AC$31:AC566),AC566+((($M$3-$M$5)/($G$3-$G$5)*-1))/343),MAX($AC$31:AC566)))</f>
        <v>17.293675712043104</v>
      </c>
      <c r="AD567" s="61">
        <f t="shared" ref="AD567" si="2133">IF(AC567="","",AC567*$G$5+$M$5)</f>
        <v>38349.405696344824</v>
      </c>
      <c r="AE567" s="60">
        <f>IF($M$18&gt;($M$3-$M$5)/-($G$3-$G$5),"",IFERROR(IF(AE566+(($M$3-$M$5)/($G$3-$G$5)*-1)/343&gt;$AC$24,MAX($AE$31:AE566),AE566+((($M$3-$M$5)/($G$3-$G$5)*-1))/343),MAX($AE$31:AE566)))</f>
        <v>12.463556851311964</v>
      </c>
      <c r="AF567" s="61">
        <f t="shared" ref="AF567" si="2134">IF($M$18&gt;($M$3-$M$5)/-($G$3-$G$5),"",IF(AE567="","",AE567*$G$5+$M$5))</f>
        <v>-291.54518950429338</v>
      </c>
      <c r="AG567" s="61">
        <f t="shared" ref="AG567" si="2135">IF($M$18&gt;($M$3-$M$5)/-($G$3-$G$5),"",IF(AE567="","",AE567*$G$3+$M$3))</f>
        <v>62682.215743440182</v>
      </c>
    </row>
    <row r="568" spans="1:33" x14ac:dyDescent="0.55000000000000004">
      <c r="A568" s="11"/>
      <c r="B568" s="11"/>
      <c r="C568" s="11"/>
      <c r="D568" s="11"/>
      <c r="E568" s="11"/>
      <c r="F568" s="11"/>
      <c r="G568" s="11"/>
      <c r="H568" s="11"/>
      <c r="I568" s="11"/>
      <c r="J568" s="21"/>
      <c r="K568" s="21"/>
      <c r="L568" s="57"/>
      <c r="M568" s="57"/>
      <c r="N568" s="63"/>
      <c r="O568" s="57"/>
      <c r="P568" s="57"/>
      <c r="Q568" s="58"/>
      <c r="R568" s="57"/>
      <c r="S568" s="57"/>
      <c r="T568" s="11"/>
      <c r="U568" s="11"/>
      <c r="V568" s="11"/>
      <c r="W568" s="11"/>
      <c r="X568" s="11"/>
      <c r="Y568" s="11"/>
      <c r="Z568" s="11"/>
      <c r="AA568" s="11"/>
      <c r="AB568" s="11"/>
      <c r="AC568" s="60">
        <f t="shared" ref="AC568" si="2136">IFERROR(AC567,"")</f>
        <v>17.293675712043104</v>
      </c>
      <c r="AD568" s="61">
        <f t="shared" ref="AD568" si="2137">IF(AC568="","",AC568*$G$3+$M$3)</f>
        <v>38531.621439784474</v>
      </c>
      <c r="AE568" s="60">
        <f t="shared" ref="AE568" si="2138">IFERROR(AE567,"")</f>
        <v>12.463556851311964</v>
      </c>
      <c r="AF568" s="61">
        <f t="shared" ref="AF568" si="2139">IF($M$18&gt;($M$3-$M$5)/-($G$3-$G$5),"",IF(AE568="","",$G$7*$M$18+$M$7))</f>
        <v>0</v>
      </c>
      <c r="AG568" s="61">
        <f t="shared" ref="AG568" si="2140">IF($M$18&gt;($M$3-$M$5)/-($G$3-$G$5),"",IF(AE568="","",$G$7*$M$18+$M$7))</f>
        <v>0</v>
      </c>
    </row>
    <row r="569" spans="1:33" x14ac:dyDescent="0.55000000000000004">
      <c r="A569" s="11"/>
      <c r="B569" s="11"/>
      <c r="C569" s="11"/>
      <c r="D569" s="11"/>
      <c r="E569" s="11"/>
      <c r="F569" s="11"/>
      <c r="G569" s="11"/>
      <c r="H569" s="11"/>
      <c r="I569" s="11"/>
      <c r="J569" s="21"/>
      <c r="K569" s="21"/>
      <c r="L569" s="57"/>
      <c r="M569" s="57"/>
      <c r="N569" s="63"/>
      <c r="O569" s="57"/>
      <c r="P569" s="57"/>
      <c r="Q569" s="58"/>
      <c r="R569" s="57"/>
      <c r="S569" s="57"/>
      <c r="T569" s="11"/>
      <c r="U569" s="11"/>
      <c r="V569" s="11"/>
      <c r="W569" s="11"/>
      <c r="X569" s="11"/>
      <c r="Y569" s="11"/>
      <c r="Z569" s="11"/>
      <c r="AA569" s="11"/>
      <c r="AB569" s="11"/>
      <c r="AC569" s="60">
        <f>IF($M$18&gt;($M$3-$M$5)/-($G$3-$G$5),AC568+($M$18-($M$3-$M$5)/-($G$3-$G$5))/342,IFERROR(IF(AC568+((($M$3-$M$5)/($G$3-$G$5)*-1)-$M$18)/343&gt;($M$3-$M$5)/-($G$3-$G$5),MAX($AC$31:AC568),AC568+((($M$3-$M$5)/($G$3-$G$5)*-1))/343),MAX($AC$31:AC568)))</f>
        <v>17.293675712043104</v>
      </c>
      <c r="AD569" s="61">
        <f t="shared" ref="AD569" si="2141">IF(AC569="","",AC569*$G$5+$M$5)</f>
        <v>38349.405696344824</v>
      </c>
      <c r="AE569" s="60">
        <f>IF($M$18&gt;($M$3-$M$5)/-($G$3-$G$5),"",IFERROR(IF(AE568+(($M$3-$M$5)/($G$3-$G$5)*-1)/343&gt;$AC$24,MAX($AE$31:AE568),AE568+((($M$3-$M$5)/($G$3-$G$5)*-1))/343),MAX($AE$31:AE568)))</f>
        <v>12.463556851311964</v>
      </c>
      <c r="AF569" s="61">
        <f t="shared" ref="AF569" si="2142">IF($M$18&gt;($M$3-$M$5)/-($G$3-$G$5),"",IF(AE569="","",AE569*$G$5+$M$5))</f>
        <v>-291.54518950429338</v>
      </c>
      <c r="AG569" s="61">
        <f t="shared" ref="AG569" si="2143">IF($M$18&gt;($M$3-$M$5)/-($G$3-$G$5),"",IF(AE569="","",AE569*$G$3+$M$3))</f>
        <v>62682.215743440182</v>
      </c>
    </row>
    <row r="570" spans="1:33" x14ac:dyDescent="0.55000000000000004">
      <c r="A570" s="11"/>
      <c r="B570" s="11"/>
      <c r="C570" s="11"/>
      <c r="D570" s="11"/>
      <c r="E570" s="11"/>
      <c r="F570" s="11"/>
      <c r="G570" s="11"/>
      <c r="H570" s="11"/>
      <c r="I570" s="11"/>
      <c r="J570" s="21"/>
      <c r="K570" s="21"/>
      <c r="L570" s="57"/>
      <c r="M570" s="57"/>
      <c r="N570" s="63"/>
      <c r="O570" s="57"/>
      <c r="P570" s="57"/>
      <c r="Q570" s="58"/>
      <c r="R570" s="57"/>
      <c r="S570" s="57"/>
      <c r="T570" s="11"/>
      <c r="U570" s="11"/>
      <c r="V570" s="11"/>
      <c r="W570" s="11"/>
      <c r="X570" s="11"/>
      <c r="Y570" s="11"/>
      <c r="Z570" s="11"/>
      <c r="AA570" s="11"/>
      <c r="AB570" s="11"/>
      <c r="AC570" s="60">
        <f t="shared" ref="AC570" si="2144">IFERROR(AC569,"")</f>
        <v>17.293675712043104</v>
      </c>
      <c r="AD570" s="61">
        <f t="shared" ref="AD570" si="2145">IF(AC570="","",AC570*$G$3+$M$3)</f>
        <v>38531.621439784474</v>
      </c>
      <c r="AE570" s="60">
        <f t="shared" ref="AE570" si="2146">IFERROR(AE569,"")</f>
        <v>12.463556851311964</v>
      </c>
      <c r="AF570" s="61">
        <f t="shared" ref="AF570" si="2147">IF($M$18&gt;($M$3-$M$5)/-($G$3-$G$5),"",IF(AE570="","",$G$7*$M$18+$M$7))</f>
        <v>0</v>
      </c>
      <c r="AG570" s="61">
        <f t="shared" ref="AG570" si="2148">IF($M$18&gt;($M$3-$M$5)/-($G$3-$G$5),"",IF(AE570="","",$G$7*$M$18+$M$7))</f>
        <v>0</v>
      </c>
    </row>
    <row r="571" spans="1:33" x14ac:dyDescent="0.55000000000000004">
      <c r="A571" s="11"/>
      <c r="B571" s="11"/>
      <c r="C571" s="11"/>
      <c r="D571" s="11"/>
      <c r="E571" s="11"/>
      <c r="F571" s="11"/>
      <c r="G571" s="11"/>
      <c r="H571" s="11"/>
      <c r="I571" s="11"/>
      <c r="J571" s="21"/>
      <c r="K571" s="21"/>
      <c r="L571" s="57"/>
      <c r="M571" s="57"/>
      <c r="N571" s="63"/>
      <c r="O571" s="57"/>
      <c r="P571" s="57"/>
      <c r="Q571" s="58"/>
      <c r="R571" s="57"/>
      <c r="S571" s="57"/>
      <c r="T571" s="11"/>
      <c r="U571" s="11"/>
      <c r="V571" s="11"/>
      <c r="W571" s="11"/>
      <c r="X571" s="11"/>
      <c r="Y571" s="11"/>
      <c r="Z571" s="11"/>
      <c r="AA571" s="11"/>
      <c r="AB571" s="11"/>
      <c r="AC571" s="60">
        <f>IF($M$18&gt;($M$3-$M$5)/-($G$3-$G$5),AC570+($M$18-($M$3-$M$5)/-($G$3-$G$5))/342,IFERROR(IF(AC570+((($M$3-$M$5)/($G$3-$G$5)*-1)-$M$18)/343&gt;($M$3-$M$5)/-($G$3-$G$5),MAX($AC$31:AC570),AC570+((($M$3-$M$5)/($G$3-$G$5)*-1))/343),MAX($AC$31:AC570)))</f>
        <v>17.293675712043104</v>
      </c>
      <c r="AD571" s="61">
        <f t="shared" ref="AD571" si="2149">IF(AC571="","",AC571*$G$5+$M$5)</f>
        <v>38349.405696344824</v>
      </c>
      <c r="AE571" s="60">
        <f>IF($M$18&gt;($M$3-$M$5)/-($G$3-$G$5),"",IFERROR(IF(AE570+(($M$3-$M$5)/($G$3-$G$5)*-1)/343&gt;$AC$24,MAX($AE$31:AE570),AE570+((($M$3-$M$5)/($G$3-$G$5)*-1))/343),MAX($AE$31:AE570)))</f>
        <v>12.463556851311964</v>
      </c>
      <c r="AF571" s="61">
        <f t="shared" ref="AF571" si="2150">IF($M$18&gt;($M$3-$M$5)/-($G$3-$G$5),"",IF(AE571="","",AE571*$G$5+$M$5))</f>
        <v>-291.54518950429338</v>
      </c>
      <c r="AG571" s="61">
        <f t="shared" ref="AG571" si="2151">IF($M$18&gt;($M$3-$M$5)/-($G$3-$G$5),"",IF(AE571="","",AE571*$G$3+$M$3))</f>
        <v>62682.215743440182</v>
      </c>
    </row>
    <row r="572" spans="1:33" x14ac:dyDescent="0.55000000000000004">
      <c r="A572" s="11"/>
      <c r="B572" s="11"/>
      <c r="C572" s="11"/>
      <c r="D572" s="11"/>
      <c r="E572" s="11"/>
      <c r="F572" s="11"/>
      <c r="G572" s="11"/>
      <c r="H572" s="11"/>
      <c r="I572" s="11"/>
      <c r="J572" s="21"/>
      <c r="K572" s="21"/>
      <c r="L572" s="57"/>
      <c r="M572" s="57"/>
      <c r="N572" s="63"/>
      <c r="O572" s="57"/>
      <c r="P572" s="57"/>
      <c r="Q572" s="58"/>
      <c r="R572" s="57"/>
      <c r="S572" s="57"/>
      <c r="T572" s="11"/>
      <c r="U572" s="11"/>
      <c r="V572" s="11"/>
      <c r="W572" s="11"/>
      <c r="X572" s="11"/>
      <c r="Y572" s="11"/>
      <c r="Z572" s="11"/>
      <c r="AA572" s="11"/>
      <c r="AB572" s="11"/>
      <c r="AC572" s="60">
        <f t="shared" ref="AC572" si="2152">IFERROR(AC571,"")</f>
        <v>17.293675712043104</v>
      </c>
      <c r="AD572" s="61">
        <f t="shared" ref="AD572" si="2153">IF(AC572="","",AC572*$G$3+$M$3)</f>
        <v>38531.621439784474</v>
      </c>
      <c r="AE572" s="60">
        <f t="shared" ref="AE572" si="2154">IFERROR(AE571,"")</f>
        <v>12.463556851311964</v>
      </c>
      <c r="AF572" s="61">
        <f t="shared" ref="AF572" si="2155">IF($M$18&gt;($M$3-$M$5)/-($G$3-$G$5),"",IF(AE572="","",$G$7*$M$18+$M$7))</f>
        <v>0</v>
      </c>
      <c r="AG572" s="61">
        <f t="shared" ref="AG572" si="2156">IF($M$18&gt;($M$3-$M$5)/-($G$3-$G$5),"",IF(AE572="","",$G$7*$M$18+$M$7))</f>
        <v>0</v>
      </c>
    </row>
    <row r="573" spans="1:33" x14ac:dyDescent="0.55000000000000004">
      <c r="A573" s="11"/>
      <c r="B573" s="11"/>
      <c r="C573" s="11"/>
      <c r="D573" s="11"/>
      <c r="E573" s="11"/>
      <c r="F573" s="11"/>
      <c r="G573" s="11"/>
      <c r="H573" s="11"/>
      <c r="I573" s="11"/>
      <c r="J573" s="21"/>
      <c r="K573" s="21"/>
      <c r="L573" s="57"/>
      <c r="M573" s="57"/>
      <c r="N573" s="63"/>
      <c r="O573" s="57"/>
      <c r="P573" s="57"/>
      <c r="Q573" s="58"/>
      <c r="R573" s="57"/>
      <c r="S573" s="57"/>
      <c r="T573" s="11"/>
      <c r="U573" s="11"/>
      <c r="V573" s="11"/>
      <c r="W573" s="11"/>
      <c r="X573" s="11"/>
      <c r="Y573" s="11"/>
      <c r="Z573" s="11"/>
      <c r="AA573" s="11"/>
      <c r="AB573" s="11"/>
      <c r="AC573" s="60">
        <f>IF($M$18&gt;($M$3-$M$5)/-($G$3-$G$5),AC572+($M$18-($M$3-$M$5)/-($G$3-$G$5))/342,IFERROR(IF(AC572+((($M$3-$M$5)/($G$3-$G$5)*-1)-$M$18)/343&gt;($M$3-$M$5)/-($G$3-$G$5),MAX($AC$31:AC572),AC572+((($M$3-$M$5)/($G$3-$G$5)*-1))/343),MAX($AC$31:AC572)))</f>
        <v>17.293675712043104</v>
      </c>
      <c r="AD573" s="61">
        <f t="shared" ref="AD573" si="2157">IF(AC573="","",AC573*$G$5+$M$5)</f>
        <v>38349.405696344824</v>
      </c>
      <c r="AE573" s="60">
        <f>IF($M$18&gt;($M$3-$M$5)/-($G$3-$G$5),"",IFERROR(IF(AE572+(($M$3-$M$5)/($G$3-$G$5)*-1)/343&gt;$AC$24,MAX($AE$31:AE572),AE572+((($M$3-$M$5)/($G$3-$G$5)*-1))/343),MAX($AE$31:AE572)))</f>
        <v>12.463556851311964</v>
      </c>
      <c r="AF573" s="61">
        <f t="shared" ref="AF573" si="2158">IF($M$18&gt;($M$3-$M$5)/-($G$3-$G$5),"",IF(AE573="","",AE573*$G$5+$M$5))</f>
        <v>-291.54518950429338</v>
      </c>
      <c r="AG573" s="61">
        <f t="shared" ref="AG573" si="2159">IF($M$18&gt;($M$3-$M$5)/-($G$3-$G$5),"",IF(AE573="","",AE573*$G$3+$M$3))</f>
        <v>62682.215743440182</v>
      </c>
    </row>
    <row r="574" spans="1:33" x14ac:dyDescent="0.55000000000000004">
      <c r="A574" s="11"/>
      <c r="B574" s="11"/>
      <c r="C574" s="11"/>
      <c r="D574" s="11"/>
      <c r="E574" s="11"/>
      <c r="F574" s="11"/>
      <c r="G574" s="11"/>
      <c r="H574" s="11"/>
      <c r="I574" s="11"/>
      <c r="J574" s="21"/>
      <c r="K574" s="21"/>
      <c r="L574" s="57"/>
      <c r="M574" s="57"/>
      <c r="N574" s="63"/>
      <c r="O574" s="57"/>
      <c r="P574" s="57"/>
      <c r="Q574" s="58"/>
      <c r="R574" s="57"/>
      <c r="S574" s="57"/>
      <c r="T574" s="11"/>
      <c r="U574" s="11"/>
      <c r="V574" s="11"/>
      <c r="W574" s="11"/>
      <c r="X574" s="11"/>
      <c r="Y574" s="11"/>
      <c r="Z574" s="11"/>
      <c r="AA574" s="11"/>
      <c r="AB574" s="11"/>
      <c r="AC574" s="60">
        <f t="shared" ref="AC574" si="2160">IFERROR(AC573,"")</f>
        <v>17.293675712043104</v>
      </c>
      <c r="AD574" s="61">
        <f t="shared" ref="AD574" si="2161">IF(AC574="","",AC574*$G$3+$M$3)</f>
        <v>38531.621439784474</v>
      </c>
      <c r="AE574" s="60">
        <f t="shared" ref="AE574" si="2162">IFERROR(AE573,"")</f>
        <v>12.463556851311964</v>
      </c>
      <c r="AF574" s="61">
        <f t="shared" ref="AF574" si="2163">IF($M$18&gt;($M$3-$M$5)/-($G$3-$G$5),"",IF(AE574="","",$G$7*$M$18+$M$7))</f>
        <v>0</v>
      </c>
      <c r="AG574" s="61">
        <f t="shared" ref="AG574" si="2164">IF($M$18&gt;($M$3-$M$5)/-($G$3-$G$5),"",IF(AE574="","",$G$7*$M$18+$M$7))</f>
        <v>0</v>
      </c>
    </row>
    <row r="575" spans="1:33" x14ac:dyDescent="0.55000000000000004">
      <c r="A575" s="11"/>
      <c r="B575" s="11"/>
      <c r="C575" s="11"/>
      <c r="D575" s="11"/>
      <c r="E575" s="11"/>
      <c r="F575" s="11"/>
      <c r="G575" s="11"/>
      <c r="H575" s="11"/>
      <c r="I575" s="11"/>
      <c r="J575" s="21"/>
      <c r="K575" s="21"/>
      <c r="L575" s="57"/>
      <c r="M575" s="57"/>
      <c r="N575" s="63"/>
      <c r="O575" s="57"/>
      <c r="P575" s="57"/>
      <c r="Q575" s="58"/>
      <c r="R575" s="57"/>
      <c r="S575" s="57"/>
      <c r="T575" s="11"/>
      <c r="U575" s="11"/>
      <c r="V575" s="11"/>
      <c r="W575" s="11"/>
      <c r="X575" s="11"/>
      <c r="Y575" s="11"/>
      <c r="Z575" s="11"/>
      <c r="AA575" s="11"/>
      <c r="AB575" s="11"/>
      <c r="AC575" s="60">
        <f>IF($M$18&gt;($M$3-$M$5)/-($G$3-$G$5),AC574+($M$18-($M$3-$M$5)/-($G$3-$G$5))/342,IFERROR(IF(AC574+((($M$3-$M$5)/($G$3-$G$5)*-1)-$M$18)/343&gt;($M$3-$M$5)/-($G$3-$G$5),MAX($AC$31:AC574),AC574+((($M$3-$M$5)/($G$3-$G$5)*-1))/343),MAX($AC$31:AC574)))</f>
        <v>17.293675712043104</v>
      </c>
      <c r="AD575" s="61">
        <f t="shared" ref="AD575" si="2165">IF(AC575="","",AC575*$G$5+$M$5)</f>
        <v>38349.405696344824</v>
      </c>
      <c r="AE575" s="60">
        <f>IF($M$18&gt;($M$3-$M$5)/-($G$3-$G$5),"",IFERROR(IF(AE574+(($M$3-$M$5)/($G$3-$G$5)*-1)/343&gt;$AC$24,MAX($AE$31:AE574),AE574+((($M$3-$M$5)/($G$3-$G$5)*-1))/343),MAX($AE$31:AE574)))</f>
        <v>12.463556851311964</v>
      </c>
      <c r="AF575" s="61">
        <f t="shared" ref="AF575" si="2166">IF($M$18&gt;($M$3-$M$5)/-($G$3-$G$5),"",IF(AE575="","",AE575*$G$5+$M$5))</f>
        <v>-291.54518950429338</v>
      </c>
      <c r="AG575" s="61">
        <f t="shared" ref="AG575" si="2167">IF($M$18&gt;($M$3-$M$5)/-($G$3-$G$5),"",IF(AE575="","",AE575*$G$3+$M$3))</f>
        <v>62682.215743440182</v>
      </c>
    </row>
    <row r="576" spans="1:33" x14ac:dyDescent="0.55000000000000004">
      <c r="A576" s="11"/>
      <c r="B576" s="11"/>
      <c r="C576" s="11"/>
      <c r="D576" s="11"/>
      <c r="E576" s="11"/>
      <c r="F576" s="11"/>
      <c r="G576" s="11"/>
      <c r="H576" s="11"/>
      <c r="I576" s="11"/>
      <c r="J576" s="21"/>
      <c r="K576" s="21"/>
      <c r="L576" s="57"/>
      <c r="M576" s="57"/>
      <c r="N576" s="63"/>
      <c r="O576" s="57"/>
      <c r="P576" s="57"/>
      <c r="Q576" s="58"/>
      <c r="R576" s="57"/>
      <c r="S576" s="57"/>
      <c r="T576" s="11"/>
      <c r="U576" s="11"/>
      <c r="V576" s="11"/>
      <c r="W576" s="11"/>
      <c r="X576" s="11"/>
      <c r="Y576" s="11"/>
      <c r="Z576" s="11"/>
      <c r="AA576" s="11"/>
      <c r="AB576" s="11"/>
      <c r="AC576" s="60">
        <f t="shared" ref="AC576" si="2168">IFERROR(AC575,"")</f>
        <v>17.293675712043104</v>
      </c>
      <c r="AD576" s="61">
        <f t="shared" ref="AD576" si="2169">IF(AC576="","",AC576*$G$3+$M$3)</f>
        <v>38531.621439784474</v>
      </c>
      <c r="AE576" s="60">
        <f t="shared" ref="AE576" si="2170">IFERROR(AE575,"")</f>
        <v>12.463556851311964</v>
      </c>
      <c r="AF576" s="61">
        <f t="shared" ref="AF576" si="2171">IF($M$18&gt;($M$3-$M$5)/-($G$3-$G$5),"",IF(AE576="","",$G$7*$M$18+$M$7))</f>
        <v>0</v>
      </c>
      <c r="AG576" s="61">
        <f t="shared" ref="AG576" si="2172">IF($M$18&gt;($M$3-$M$5)/-($G$3-$G$5),"",IF(AE576="","",$G$7*$M$18+$M$7))</f>
        <v>0</v>
      </c>
    </row>
    <row r="577" spans="1:33" x14ac:dyDescent="0.55000000000000004">
      <c r="A577" s="11"/>
      <c r="B577" s="11"/>
      <c r="C577" s="11"/>
      <c r="D577" s="11"/>
      <c r="E577" s="11"/>
      <c r="F577" s="11"/>
      <c r="G577" s="11"/>
      <c r="H577" s="11"/>
      <c r="I577" s="11"/>
      <c r="J577" s="21"/>
      <c r="K577" s="21"/>
      <c r="L577" s="57"/>
      <c r="M577" s="57"/>
      <c r="N577" s="63"/>
      <c r="O577" s="57"/>
      <c r="P577" s="57"/>
      <c r="Q577" s="58"/>
      <c r="R577" s="57"/>
      <c r="S577" s="57"/>
      <c r="T577" s="11"/>
      <c r="U577" s="11"/>
      <c r="V577" s="11"/>
      <c r="W577" s="11"/>
      <c r="X577" s="11"/>
      <c r="Y577" s="11"/>
      <c r="Z577" s="11"/>
      <c r="AA577" s="11"/>
      <c r="AB577" s="11"/>
      <c r="AC577" s="60">
        <f>IF($M$18&gt;($M$3-$M$5)/-($G$3-$G$5),AC576+($M$18-($M$3-$M$5)/-($G$3-$G$5))/342,IFERROR(IF(AC576+((($M$3-$M$5)/($G$3-$G$5)*-1)-$M$18)/343&gt;($M$3-$M$5)/-($G$3-$G$5),MAX($AC$31:AC576),AC576+((($M$3-$M$5)/($G$3-$G$5)*-1))/343),MAX($AC$31:AC576)))</f>
        <v>17.293675712043104</v>
      </c>
      <c r="AD577" s="61">
        <f t="shared" ref="AD577" si="2173">IF(AC577="","",AC577*$G$5+$M$5)</f>
        <v>38349.405696344824</v>
      </c>
      <c r="AE577" s="60">
        <f>IF($M$18&gt;($M$3-$M$5)/-($G$3-$G$5),"",IFERROR(IF(AE576+(($M$3-$M$5)/($G$3-$G$5)*-1)/343&gt;$AC$24,MAX($AE$31:AE576),AE576+((($M$3-$M$5)/($G$3-$G$5)*-1))/343),MAX($AE$31:AE576)))</f>
        <v>12.463556851311964</v>
      </c>
      <c r="AF577" s="61">
        <f t="shared" ref="AF577" si="2174">IF($M$18&gt;($M$3-$M$5)/-($G$3-$G$5),"",IF(AE577="","",AE577*$G$5+$M$5))</f>
        <v>-291.54518950429338</v>
      </c>
      <c r="AG577" s="61">
        <f t="shared" ref="AG577" si="2175">IF($M$18&gt;($M$3-$M$5)/-($G$3-$G$5),"",IF(AE577="","",AE577*$G$3+$M$3))</f>
        <v>62682.215743440182</v>
      </c>
    </row>
    <row r="578" spans="1:33" x14ac:dyDescent="0.55000000000000004">
      <c r="A578" s="11"/>
      <c r="B578" s="11"/>
      <c r="C578" s="11"/>
      <c r="D578" s="11"/>
      <c r="E578" s="11"/>
      <c r="F578" s="11"/>
      <c r="G578" s="11"/>
      <c r="H578" s="11"/>
      <c r="I578" s="11"/>
      <c r="J578" s="21"/>
      <c r="K578" s="21"/>
      <c r="L578" s="57"/>
      <c r="M578" s="57"/>
      <c r="N578" s="63"/>
      <c r="O578" s="57"/>
      <c r="P578" s="57"/>
      <c r="Q578" s="58"/>
      <c r="R578" s="57"/>
      <c r="S578" s="57"/>
      <c r="T578" s="11"/>
      <c r="U578" s="11"/>
      <c r="V578" s="11"/>
      <c r="W578" s="11"/>
      <c r="X578" s="11"/>
      <c r="Y578" s="11"/>
      <c r="Z578" s="11"/>
      <c r="AA578" s="11"/>
      <c r="AB578" s="11"/>
      <c r="AC578" s="60">
        <f t="shared" ref="AC578" si="2176">IFERROR(AC577,"")</f>
        <v>17.293675712043104</v>
      </c>
      <c r="AD578" s="61">
        <f t="shared" ref="AD578" si="2177">IF(AC578="","",AC578*$G$3+$M$3)</f>
        <v>38531.621439784474</v>
      </c>
      <c r="AE578" s="60">
        <f t="shared" ref="AE578" si="2178">IFERROR(AE577,"")</f>
        <v>12.463556851311964</v>
      </c>
      <c r="AF578" s="61">
        <f t="shared" ref="AF578" si="2179">IF($M$18&gt;($M$3-$M$5)/-($G$3-$G$5),"",IF(AE578="","",$G$7*$M$18+$M$7))</f>
        <v>0</v>
      </c>
      <c r="AG578" s="61">
        <f t="shared" ref="AG578" si="2180">IF($M$18&gt;($M$3-$M$5)/-($G$3-$G$5),"",IF(AE578="","",$G$7*$M$18+$M$7))</f>
        <v>0</v>
      </c>
    </row>
    <row r="579" spans="1:33" x14ac:dyDescent="0.55000000000000004">
      <c r="A579" s="11"/>
      <c r="B579" s="11"/>
      <c r="C579" s="11"/>
      <c r="D579" s="11"/>
      <c r="E579" s="11"/>
      <c r="F579" s="11"/>
      <c r="G579" s="11"/>
      <c r="H579" s="11"/>
      <c r="I579" s="11"/>
      <c r="J579" s="21"/>
      <c r="K579" s="21"/>
      <c r="L579" s="57"/>
      <c r="M579" s="57"/>
      <c r="N579" s="63"/>
      <c r="O579" s="57"/>
      <c r="P579" s="57"/>
      <c r="Q579" s="58"/>
      <c r="R579" s="57"/>
      <c r="S579" s="57"/>
      <c r="T579" s="11"/>
      <c r="U579" s="11"/>
      <c r="V579" s="11"/>
      <c r="W579" s="11"/>
      <c r="X579" s="11"/>
      <c r="Y579" s="11"/>
      <c r="Z579" s="11"/>
      <c r="AA579" s="11"/>
      <c r="AB579" s="11"/>
      <c r="AC579" s="60">
        <f>IF($M$18&gt;($M$3-$M$5)/-($G$3-$G$5),AC578+($M$18-($M$3-$M$5)/-($G$3-$G$5))/342,IFERROR(IF(AC578+((($M$3-$M$5)/($G$3-$G$5)*-1)-$M$18)/343&gt;($M$3-$M$5)/-($G$3-$G$5),MAX($AC$31:AC578),AC578+((($M$3-$M$5)/($G$3-$G$5)*-1))/343),MAX($AC$31:AC578)))</f>
        <v>17.293675712043104</v>
      </c>
      <c r="AD579" s="61">
        <f t="shared" ref="AD579" si="2181">IF(AC579="","",AC579*$G$5+$M$5)</f>
        <v>38349.405696344824</v>
      </c>
      <c r="AE579" s="60">
        <f>IF($M$18&gt;($M$3-$M$5)/-($G$3-$G$5),"",IFERROR(IF(AE578+(($M$3-$M$5)/($G$3-$G$5)*-1)/343&gt;$AC$24,MAX($AE$31:AE578),AE578+((($M$3-$M$5)/($G$3-$G$5)*-1))/343),MAX($AE$31:AE578)))</f>
        <v>12.463556851311964</v>
      </c>
      <c r="AF579" s="61">
        <f t="shared" ref="AF579" si="2182">IF($M$18&gt;($M$3-$M$5)/-($G$3-$G$5),"",IF(AE579="","",AE579*$G$5+$M$5))</f>
        <v>-291.54518950429338</v>
      </c>
      <c r="AG579" s="61">
        <f t="shared" ref="AG579" si="2183">IF($M$18&gt;($M$3-$M$5)/-($G$3-$G$5),"",IF(AE579="","",AE579*$G$3+$M$3))</f>
        <v>62682.215743440182</v>
      </c>
    </row>
    <row r="580" spans="1:33" x14ac:dyDescent="0.55000000000000004">
      <c r="A580" s="11"/>
      <c r="B580" s="11"/>
      <c r="C580" s="11"/>
      <c r="D580" s="11"/>
      <c r="E580" s="11"/>
      <c r="F580" s="11"/>
      <c r="G580" s="11"/>
      <c r="H580" s="11"/>
      <c r="I580" s="11"/>
      <c r="J580" s="21"/>
      <c r="K580" s="21"/>
      <c r="L580" s="57"/>
      <c r="M580" s="57"/>
      <c r="N580" s="63"/>
      <c r="O580" s="57"/>
      <c r="P580" s="57"/>
      <c r="Q580" s="58"/>
      <c r="R580" s="57"/>
      <c r="S580" s="57"/>
      <c r="T580" s="11"/>
      <c r="U580" s="11"/>
      <c r="V580" s="11"/>
      <c r="W580" s="11"/>
      <c r="X580" s="11"/>
      <c r="Y580" s="11"/>
      <c r="Z580" s="11"/>
      <c r="AA580" s="11"/>
      <c r="AB580" s="11"/>
      <c r="AC580" s="60">
        <f t="shared" ref="AC580" si="2184">IFERROR(AC579,"")</f>
        <v>17.293675712043104</v>
      </c>
      <c r="AD580" s="61">
        <f t="shared" ref="AD580" si="2185">IF(AC580="","",AC580*$G$3+$M$3)</f>
        <v>38531.621439784474</v>
      </c>
      <c r="AE580" s="60">
        <f t="shared" ref="AE580" si="2186">IFERROR(AE579,"")</f>
        <v>12.463556851311964</v>
      </c>
      <c r="AF580" s="61">
        <f t="shared" ref="AF580" si="2187">IF($M$18&gt;($M$3-$M$5)/-($G$3-$G$5),"",IF(AE580="","",$G$7*$M$18+$M$7))</f>
        <v>0</v>
      </c>
      <c r="AG580" s="61">
        <f t="shared" ref="AG580" si="2188">IF($M$18&gt;($M$3-$M$5)/-($G$3-$G$5),"",IF(AE580="","",$G$7*$M$18+$M$7))</f>
        <v>0</v>
      </c>
    </row>
    <row r="581" spans="1:33" x14ac:dyDescent="0.55000000000000004">
      <c r="A581" s="11"/>
      <c r="B581" s="11"/>
      <c r="C581" s="11"/>
      <c r="D581" s="11"/>
      <c r="E581" s="11"/>
      <c r="F581" s="11"/>
      <c r="G581" s="11"/>
      <c r="H581" s="11"/>
      <c r="I581" s="11"/>
      <c r="J581" s="21"/>
      <c r="K581" s="21"/>
      <c r="L581" s="57"/>
      <c r="M581" s="57"/>
      <c r="N581" s="63"/>
      <c r="O581" s="57"/>
      <c r="P581" s="57"/>
      <c r="Q581" s="58"/>
      <c r="R581" s="57"/>
      <c r="S581" s="57"/>
      <c r="T581" s="11"/>
      <c r="U581" s="11"/>
      <c r="V581" s="11"/>
      <c r="W581" s="11"/>
      <c r="X581" s="11"/>
      <c r="Y581" s="11"/>
      <c r="Z581" s="11"/>
      <c r="AA581" s="11"/>
      <c r="AB581" s="11"/>
      <c r="AC581" s="60">
        <f>IF($M$18&gt;($M$3-$M$5)/-($G$3-$G$5),AC580+($M$18-($M$3-$M$5)/-($G$3-$G$5))/342,IFERROR(IF(AC580+((($M$3-$M$5)/($G$3-$G$5)*-1)-$M$18)/343&gt;($M$3-$M$5)/-($G$3-$G$5),MAX($AC$31:AC580),AC580+((($M$3-$M$5)/($G$3-$G$5)*-1))/343),MAX($AC$31:AC580)))</f>
        <v>17.293675712043104</v>
      </c>
      <c r="AD581" s="61">
        <f t="shared" ref="AD581" si="2189">IF(AC581="","",AC581*$G$5+$M$5)</f>
        <v>38349.405696344824</v>
      </c>
      <c r="AE581" s="60">
        <f>IF($M$18&gt;($M$3-$M$5)/-($G$3-$G$5),"",IFERROR(IF(AE580+(($M$3-$M$5)/($G$3-$G$5)*-1)/343&gt;$AC$24,MAX($AE$31:AE580),AE580+((($M$3-$M$5)/($G$3-$G$5)*-1))/343),MAX($AE$31:AE580)))</f>
        <v>12.463556851311964</v>
      </c>
      <c r="AF581" s="61">
        <f t="shared" ref="AF581" si="2190">IF($M$18&gt;($M$3-$M$5)/-($G$3-$G$5),"",IF(AE581="","",AE581*$G$5+$M$5))</f>
        <v>-291.54518950429338</v>
      </c>
      <c r="AG581" s="61">
        <f t="shared" ref="AG581" si="2191">IF($M$18&gt;($M$3-$M$5)/-($G$3-$G$5),"",IF(AE581="","",AE581*$G$3+$M$3))</f>
        <v>62682.215743440182</v>
      </c>
    </row>
    <row r="582" spans="1:33" x14ac:dyDescent="0.55000000000000004">
      <c r="A582" s="11"/>
      <c r="B582" s="11"/>
      <c r="C582" s="11"/>
      <c r="D582" s="11"/>
      <c r="E582" s="11"/>
      <c r="F582" s="11"/>
      <c r="G582" s="11"/>
      <c r="H582" s="11"/>
      <c r="I582" s="11"/>
      <c r="J582" s="21"/>
      <c r="K582" s="21"/>
      <c r="L582" s="57"/>
      <c r="M582" s="57"/>
      <c r="N582" s="63"/>
      <c r="O582" s="57"/>
      <c r="P582" s="57"/>
      <c r="Q582" s="58"/>
      <c r="R582" s="57"/>
      <c r="S582" s="57"/>
      <c r="T582" s="11"/>
      <c r="U582" s="11"/>
      <c r="V582" s="11"/>
      <c r="W582" s="11"/>
      <c r="X582" s="11"/>
      <c r="Y582" s="11"/>
      <c r="Z582" s="11"/>
      <c r="AA582" s="11"/>
      <c r="AB582" s="11"/>
      <c r="AC582" s="60">
        <f t="shared" ref="AC582" si="2192">IFERROR(AC581,"")</f>
        <v>17.293675712043104</v>
      </c>
      <c r="AD582" s="61">
        <f t="shared" ref="AD582" si="2193">IF(AC582="","",AC582*$G$3+$M$3)</f>
        <v>38531.621439784474</v>
      </c>
      <c r="AE582" s="60">
        <f t="shared" ref="AE582" si="2194">IFERROR(AE581,"")</f>
        <v>12.463556851311964</v>
      </c>
      <c r="AF582" s="61">
        <f t="shared" ref="AF582" si="2195">IF($M$18&gt;($M$3-$M$5)/-($G$3-$G$5),"",IF(AE582="","",$G$7*$M$18+$M$7))</f>
        <v>0</v>
      </c>
      <c r="AG582" s="61">
        <f t="shared" ref="AG582" si="2196">IF($M$18&gt;($M$3-$M$5)/-($G$3-$G$5),"",IF(AE582="","",$G$7*$M$18+$M$7))</f>
        <v>0</v>
      </c>
    </row>
    <row r="583" spans="1:33" x14ac:dyDescent="0.55000000000000004">
      <c r="A583" s="11"/>
      <c r="B583" s="11"/>
      <c r="C583" s="11"/>
      <c r="D583" s="11"/>
      <c r="E583" s="11"/>
      <c r="F583" s="11"/>
      <c r="G583" s="11"/>
      <c r="H583" s="11"/>
      <c r="I583" s="11"/>
      <c r="J583" s="21"/>
      <c r="K583" s="21"/>
      <c r="L583" s="57"/>
      <c r="M583" s="57"/>
      <c r="N583" s="63"/>
      <c r="O583" s="57"/>
      <c r="P583" s="57"/>
      <c r="Q583" s="58"/>
      <c r="R583" s="57"/>
      <c r="S583" s="57"/>
      <c r="T583" s="11"/>
      <c r="U583" s="11"/>
      <c r="V583" s="11"/>
      <c r="W583" s="11"/>
      <c r="X583" s="11"/>
      <c r="Y583" s="11"/>
      <c r="Z583" s="11"/>
      <c r="AA583" s="11"/>
      <c r="AB583" s="11"/>
      <c r="AC583" s="60">
        <f>IF($M$18&gt;($M$3-$M$5)/-($G$3-$G$5),AC582+($M$18-($M$3-$M$5)/-($G$3-$G$5))/342,IFERROR(IF(AC582+((($M$3-$M$5)/($G$3-$G$5)*-1)-$M$18)/343&gt;($M$3-$M$5)/-($G$3-$G$5),MAX($AC$31:AC582),AC582+((($M$3-$M$5)/($G$3-$G$5)*-1))/343),MAX($AC$31:AC582)))</f>
        <v>17.293675712043104</v>
      </c>
      <c r="AD583" s="61">
        <f t="shared" ref="AD583" si="2197">IF(AC583="","",AC583*$G$5+$M$5)</f>
        <v>38349.405696344824</v>
      </c>
      <c r="AE583" s="60">
        <f>IF($M$18&gt;($M$3-$M$5)/-($G$3-$G$5),"",IFERROR(IF(AE582+(($M$3-$M$5)/($G$3-$G$5)*-1)/343&gt;$AC$24,MAX($AE$31:AE582),AE582+((($M$3-$M$5)/($G$3-$G$5)*-1))/343),MAX($AE$31:AE582)))</f>
        <v>12.463556851311964</v>
      </c>
      <c r="AF583" s="61">
        <f t="shared" ref="AF583" si="2198">IF($M$18&gt;($M$3-$M$5)/-($G$3-$G$5),"",IF(AE583="","",AE583*$G$5+$M$5))</f>
        <v>-291.54518950429338</v>
      </c>
      <c r="AG583" s="61">
        <f t="shared" ref="AG583" si="2199">IF($M$18&gt;($M$3-$M$5)/-($G$3-$G$5),"",IF(AE583="","",AE583*$G$3+$M$3))</f>
        <v>62682.215743440182</v>
      </c>
    </row>
    <row r="584" spans="1:33" x14ac:dyDescent="0.55000000000000004">
      <c r="A584" s="11"/>
      <c r="B584" s="11"/>
      <c r="C584" s="11"/>
      <c r="D584" s="11"/>
      <c r="E584" s="11"/>
      <c r="F584" s="11"/>
      <c r="G584" s="11"/>
      <c r="H584" s="11"/>
      <c r="I584" s="11"/>
      <c r="J584" s="21"/>
      <c r="K584" s="21"/>
      <c r="L584" s="57"/>
      <c r="M584" s="57"/>
      <c r="N584" s="63"/>
      <c r="O584" s="57"/>
      <c r="P584" s="57"/>
      <c r="Q584" s="58"/>
      <c r="R584" s="57"/>
      <c r="S584" s="57"/>
      <c r="T584" s="11"/>
      <c r="U584" s="11"/>
      <c r="V584" s="11"/>
      <c r="W584" s="11"/>
      <c r="X584" s="11"/>
      <c r="Y584" s="11"/>
      <c r="Z584" s="11"/>
      <c r="AA584" s="11"/>
      <c r="AB584" s="11"/>
      <c r="AC584" s="60">
        <f t="shared" ref="AC584" si="2200">IFERROR(AC583,"")</f>
        <v>17.293675712043104</v>
      </c>
      <c r="AD584" s="61">
        <f t="shared" ref="AD584" si="2201">IF(AC584="","",AC584*$G$3+$M$3)</f>
        <v>38531.621439784474</v>
      </c>
      <c r="AE584" s="60">
        <f t="shared" ref="AE584" si="2202">IFERROR(AE583,"")</f>
        <v>12.463556851311964</v>
      </c>
      <c r="AF584" s="61">
        <f t="shared" ref="AF584" si="2203">IF($M$18&gt;($M$3-$M$5)/-($G$3-$G$5),"",IF(AE584="","",$G$7*$M$18+$M$7))</f>
        <v>0</v>
      </c>
      <c r="AG584" s="61">
        <f t="shared" ref="AG584" si="2204">IF($M$18&gt;($M$3-$M$5)/-($G$3-$G$5),"",IF(AE584="","",$G$7*$M$18+$M$7))</f>
        <v>0</v>
      </c>
    </row>
    <row r="585" spans="1:33" x14ac:dyDescent="0.55000000000000004">
      <c r="A585" s="11"/>
      <c r="B585" s="11"/>
      <c r="C585" s="11"/>
      <c r="D585" s="11"/>
      <c r="E585" s="11"/>
      <c r="F585" s="11"/>
      <c r="G585" s="11"/>
      <c r="H585" s="11"/>
      <c r="I585" s="11"/>
      <c r="J585" s="21"/>
      <c r="K585" s="21"/>
      <c r="L585" s="57"/>
      <c r="M585" s="57"/>
      <c r="N585" s="63"/>
      <c r="O585" s="57"/>
      <c r="P585" s="57"/>
      <c r="Q585" s="58"/>
      <c r="R585" s="57"/>
      <c r="S585" s="57"/>
      <c r="T585" s="11"/>
      <c r="U585" s="11"/>
      <c r="V585" s="11"/>
      <c r="W585" s="11"/>
      <c r="X585" s="11"/>
      <c r="Y585" s="11"/>
      <c r="Z585" s="11"/>
      <c r="AA585" s="11"/>
      <c r="AB585" s="11"/>
      <c r="AC585" s="60">
        <f>IF($M$18&gt;($M$3-$M$5)/-($G$3-$G$5),AC584+($M$18-($M$3-$M$5)/-($G$3-$G$5))/342,IFERROR(IF(AC584+((($M$3-$M$5)/($G$3-$G$5)*-1)-$M$18)/343&gt;($M$3-$M$5)/-($G$3-$G$5),MAX($AC$31:AC584),AC584+((($M$3-$M$5)/($G$3-$G$5)*-1))/343),MAX($AC$31:AC584)))</f>
        <v>17.293675712043104</v>
      </c>
      <c r="AD585" s="61">
        <f t="shared" ref="AD585" si="2205">IF(AC585="","",AC585*$G$5+$M$5)</f>
        <v>38349.405696344824</v>
      </c>
      <c r="AE585" s="60">
        <f>IF($M$18&gt;($M$3-$M$5)/-($G$3-$G$5),"",IFERROR(IF(AE584+(($M$3-$M$5)/($G$3-$G$5)*-1)/343&gt;$AC$24,MAX($AE$31:AE584),AE584+((($M$3-$M$5)/($G$3-$G$5)*-1))/343),MAX($AE$31:AE584)))</f>
        <v>12.463556851311964</v>
      </c>
      <c r="AF585" s="61">
        <f t="shared" ref="AF585" si="2206">IF($M$18&gt;($M$3-$M$5)/-($G$3-$G$5),"",IF(AE585="","",AE585*$G$5+$M$5))</f>
        <v>-291.54518950429338</v>
      </c>
      <c r="AG585" s="61">
        <f t="shared" ref="AG585" si="2207">IF($M$18&gt;($M$3-$M$5)/-($G$3-$G$5),"",IF(AE585="","",AE585*$G$3+$M$3))</f>
        <v>62682.215743440182</v>
      </c>
    </row>
    <row r="586" spans="1:33" x14ac:dyDescent="0.55000000000000004">
      <c r="A586" s="11"/>
      <c r="B586" s="11"/>
      <c r="C586" s="11"/>
      <c r="D586" s="11"/>
      <c r="E586" s="11"/>
      <c r="F586" s="11"/>
      <c r="G586" s="11"/>
      <c r="H586" s="11"/>
      <c r="I586" s="11"/>
      <c r="J586" s="21"/>
      <c r="K586" s="21"/>
      <c r="L586" s="57"/>
      <c r="M586" s="57"/>
      <c r="N586" s="63"/>
      <c r="O586" s="57"/>
      <c r="P586" s="57"/>
      <c r="Q586" s="58"/>
      <c r="R586" s="57"/>
      <c r="S586" s="57"/>
      <c r="T586" s="11"/>
      <c r="U586" s="11"/>
      <c r="V586" s="11"/>
      <c r="W586" s="11"/>
      <c r="X586" s="11"/>
      <c r="Y586" s="11"/>
      <c r="Z586" s="11"/>
      <c r="AA586" s="11"/>
      <c r="AB586" s="11"/>
      <c r="AC586" s="60">
        <f t="shared" ref="AC586" si="2208">IFERROR(AC585,"")</f>
        <v>17.293675712043104</v>
      </c>
      <c r="AD586" s="61">
        <f t="shared" ref="AD586" si="2209">IF(AC586="","",AC586*$G$3+$M$3)</f>
        <v>38531.621439784474</v>
      </c>
      <c r="AE586" s="60">
        <f t="shared" ref="AE586" si="2210">IFERROR(AE585,"")</f>
        <v>12.463556851311964</v>
      </c>
      <c r="AF586" s="61">
        <f t="shared" ref="AF586" si="2211">IF($M$18&gt;($M$3-$M$5)/-($G$3-$G$5),"",IF(AE586="","",$G$7*$M$18+$M$7))</f>
        <v>0</v>
      </c>
      <c r="AG586" s="61">
        <f t="shared" ref="AG586" si="2212">IF($M$18&gt;($M$3-$M$5)/-($G$3-$G$5),"",IF(AE586="","",$G$7*$M$18+$M$7))</f>
        <v>0</v>
      </c>
    </row>
    <row r="587" spans="1:33" x14ac:dyDescent="0.55000000000000004">
      <c r="A587" s="11"/>
      <c r="B587" s="11"/>
      <c r="C587" s="11"/>
      <c r="D587" s="11"/>
      <c r="E587" s="11"/>
      <c r="F587" s="11"/>
      <c r="G587" s="11"/>
      <c r="H587" s="11"/>
      <c r="I587" s="11"/>
      <c r="J587" s="21"/>
      <c r="K587" s="21"/>
      <c r="L587" s="57"/>
      <c r="M587" s="57"/>
      <c r="N587" s="63"/>
      <c r="O587" s="57"/>
      <c r="P587" s="57"/>
      <c r="Q587" s="58"/>
      <c r="R587" s="57"/>
      <c r="S587" s="57"/>
      <c r="T587" s="11"/>
      <c r="U587" s="11"/>
      <c r="V587" s="11"/>
      <c r="W587" s="11"/>
      <c r="X587" s="11"/>
      <c r="Y587" s="11"/>
      <c r="Z587" s="11"/>
      <c r="AA587" s="11"/>
      <c r="AB587" s="11"/>
      <c r="AC587" s="60">
        <f>IF($M$18&gt;($M$3-$M$5)/-($G$3-$G$5),AC586+($M$18-($M$3-$M$5)/-($G$3-$G$5))/342,IFERROR(IF(AC586+((($M$3-$M$5)/($G$3-$G$5)*-1)-$M$18)/343&gt;($M$3-$M$5)/-($G$3-$G$5),MAX($AC$31:AC586),AC586+((($M$3-$M$5)/($G$3-$G$5)*-1))/343),MAX($AC$31:AC586)))</f>
        <v>17.293675712043104</v>
      </c>
      <c r="AD587" s="61">
        <f t="shared" ref="AD587" si="2213">IF(AC587="","",AC587*$G$5+$M$5)</f>
        <v>38349.405696344824</v>
      </c>
      <c r="AE587" s="60">
        <f>IF($M$18&gt;($M$3-$M$5)/-($G$3-$G$5),"",IFERROR(IF(AE586+(($M$3-$M$5)/($G$3-$G$5)*-1)/343&gt;$AC$24,MAX($AE$31:AE586),AE586+((($M$3-$M$5)/($G$3-$G$5)*-1))/343),MAX($AE$31:AE586)))</f>
        <v>12.463556851311964</v>
      </c>
      <c r="AF587" s="61">
        <f t="shared" ref="AF587" si="2214">IF($M$18&gt;($M$3-$M$5)/-($G$3-$G$5),"",IF(AE587="","",AE587*$G$5+$M$5))</f>
        <v>-291.54518950429338</v>
      </c>
      <c r="AG587" s="61">
        <f t="shared" ref="AG587" si="2215">IF($M$18&gt;($M$3-$M$5)/-($G$3-$G$5),"",IF(AE587="","",AE587*$G$3+$M$3))</f>
        <v>62682.215743440182</v>
      </c>
    </row>
    <row r="588" spans="1:33" x14ac:dyDescent="0.55000000000000004">
      <c r="A588" s="11"/>
      <c r="B588" s="11"/>
      <c r="C588" s="11"/>
      <c r="D588" s="11"/>
      <c r="E588" s="11"/>
      <c r="F588" s="11"/>
      <c r="G588" s="11"/>
      <c r="H588" s="11"/>
      <c r="I588" s="11"/>
      <c r="J588" s="21"/>
      <c r="K588" s="21"/>
      <c r="L588" s="57"/>
      <c r="M588" s="57"/>
      <c r="N588" s="63"/>
      <c r="O588" s="57"/>
      <c r="P588" s="57"/>
      <c r="Q588" s="58"/>
      <c r="R588" s="57"/>
      <c r="S588" s="57"/>
      <c r="T588" s="11"/>
      <c r="U588" s="11"/>
      <c r="V588" s="11"/>
      <c r="W588" s="11"/>
      <c r="X588" s="11"/>
      <c r="Y588" s="11"/>
      <c r="Z588" s="11"/>
      <c r="AA588" s="11"/>
      <c r="AB588" s="11"/>
      <c r="AC588" s="60">
        <f t="shared" ref="AC588" si="2216">IFERROR(AC587,"")</f>
        <v>17.293675712043104</v>
      </c>
      <c r="AD588" s="61">
        <f t="shared" ref="AD588" si="2217">IF(AC588="","",AC588*$G$3+$M$3)</f>
        <v>38531.621439784474</v>
      </c>
      <c r="AE588" s="60">
        <f t="shared" ref="AE588" si="2218">IFERROR(AE587,"")</f>
        <v>12.463556851311964</v>
      </c>
      <c r="AF588" s="61">
        <f t="shared" ref="AF588" si="2219">IF($M$18&gt;($M$3-$M$5)/-($G$3-$G$5),"",IF(AE588="","",$G$7*$M$18+$M$7))</f>
        <v>0</v>
      </c>
      <c r="AG588" s="61">
        <f t="shared" ref="AG588" si="2220">IF($M$18&gt;($M$3-$M$5)/-($G$3-$G$5),"",IF(AE588="","",$G$7*$M$18+$M$7))</f>
        <v>0</v>
      </c>
    </row>
    <row r="589" spans="1:33" x14ac:dyDescent="0.55000000000000004">
      <c r="A589" s="11"/>
      <c r="B589" s="11"/>
      <c r="C589" s="11"/>
      <c r="D589" s="11"/>
      <c r="E589" s="11"/>
      <c r="F589" s="11"/>
      <c r="G589" s="11"/>
      <c r="H589" s="11"/>
      <c r="I589" s="11"/>
      <c r="J589" s="21"/>
      <c r="K589" s="21"/>
      <c r="L589" s="57"/>
      <c r="M589" s="57"/>
      <c r="N589" s="63"/>
      <c r="O589" s="57"/>
      <c r="P589" s="57"/>
      <c r="Q589" s="58"/>
      <c r="R589" s="57"/>
      <c r="S589" s="57"/>
      <c r="T589" s="11"/>
      <c r="U589" s="11"/>
      <c r="V589" s="11"/>
      <c r="W589" s="11"/>
      <c r="X589" s="11"/>
      <c r="Y589" s="11"/>
      <c r="Z589" s="11"/>
      <c r="AA589" s="11"/>
      <c r="AB589" s="11"/>
      <c r="AC589" s="60">
        <f>IF($M$18&gt;($M$3-$M$5)/-($G$3-$G$5),AC588+($M$18-($M$3-$M$5)/-($G$3-$G$5))/342,IFERROR(IF(AC588+((($M$3-$M$5)/($G$3-$G$5)*-1)-$M$18)/343&gt;($M$3-$M$5)/-($G$3-$G$5),MAX($AC$31:AC588),AC588+((($M$3-$M$5)/($G$3-$G$5)*-1))/343),MAX($AC$31:AC588)))</f>
        <v>17.293675712043104</v>
      </c>
      <c r="AD589" s="61">
        <f t="shared" ref="AD589" si="2221">IF(AC589="","",AC589*$G$5+$M$5)</f>
        <v>38349.405696344824</v>
      </c>
      <c r="AE589" s="60">
        <f>IF($M$18&gt;($M$3-$M$5)/-($G$3-$G$5),"",IFERROR(IF(AE588+(($M$3-$M$5)/($G$3-$G$5)*-1)/343&gt;$AC$24,MAX($AE$31:AE588),AE588+((($M$3-$M$5)/($G$3-$G$5)*-1))/343),MAX($AE$31:AE588)))</f>
        <v>12.463556851311964</v>
      </c>
      <c r="AF589" s="61">
        <f t="shared" ref="AF589" si="2222">IF($M$18&gt;($M$3-$M$5)/-($G$3-$G$5),"",IF(AE589="","",AE589*$G$5+$M$5))</f>
        <v>-291.54518950429338</v>
      </c>
      <c r="AG589" s="61">
        <f t="shared" ref="AG589" si="2223">IF($M$18&gt;($M$3-$M$5)/-($G$3-$G$5),"",IF(AE589="","",AE589*$G$3+$M$3))</f>
        <v>62682.215743440182</v>
      </c>
    </row>
    <row r="590" spans="1:33" x14ac:dyDescent="0.55000000000000004">
      <c r="A590" s="11"/>
      <c r="B590" s="11"/>
      <c r="C590" s="11"/>
      <c r="D590" s="11"/>
      <c r="E590" s="11"/>
      <c r="F590" s="11"/>
      <c r="G590" s="11"/>
      <c r="H590" s="11"/>
      <c r="I590" s="11"/>
      <c r="J590" s="21"/>
      <c r="K590" s="21"/>
      <c r="L590" s="57"/>
      <c r="M590" s="57"/>
      <c r="N590" s="63"/>
      <c r="O590" s="57"/>
      <c r="P590" s="57"/>
      <c r="Q590" s="58"/>
      <c r="R590" s="57"/>
      <c r="S590" s="57"/>
      <c r="T590" s="11"/>
      <c r="U590" s="11"/>
      <c r="V590" s="11"/>
      <c r="W590" s="11"/>
      <c r="X590" s="11"/>
      <c r="Y590" s="11"/>
      <c r="Z590" s="11"/>
      <c r="AA590" s="11"/>
      <c r="AB590" s="11"/>
      <c r="AC590" s="60">
        <f t="shared" ref="AC590" si="2224">IFERROR(AC589,"")</f>
        <v>17.293675712043104</v>
      </c>
      <c r="AD590" s="61">
        <f t="shared" ref="AD590" si="2225">IF(AC590="","",AC590*$G$3+$M$3)</f>
        <v>38531.621439784474</v>
      </c>
      <c r="AE590" s="60">
        <f t="shared" ref="AE590" si="2226">IFERROR(AE589,"")</f>
        <v>12.463556851311964</v>
      </c>
      <c r="AF590" s="61">
        <f t="shared" ref="AF590" si="2227">IF($M$18&gt;($M$3-$M$5)/-($G$3-$G$5),"",IF(AE590="","",$G$7*$M$18+$M$7))</f>
        <v>0</v>
      </c>
      <c r="AG590" s="61">
        <f t="shared" ref="AG590" si="2228">IF($M$18&gt;($M$3-$M$5)/-($G$3-$G$5),"",IF(AE590="","",$G$7*$M$18+$M$7))</f>
        <v>0</v>
      </c>
    </row>
    <row r="591" spans="1:33" x14ac:dyDescent="0.55000000000000004">
      <c r="A591" s="11"/>
      <c r="B591" s="11"/>
      <c r="C591" s="11"/>
      <c r="D591" s="11"/>
      <c r="E591" s="11"/>
      <c r="F591" s="11"/>
      <c r="G591" s="11"/>
      <c r="H591" s="11"/>
      <c r="I591" s="11"/>
      <c r="J591" s="21"/>
      <c r="K591" s="21"/>
      <c r="L591" s="57"/>
      <c r="M591" s="57"/>
      <c r="N591" s="63"/>
      <c r="O591" s="57"/>
      <c r="P591" s="57"/>
      <c r="Q591" s="58"/>
      <c r="R591" s="57"/>
      <c r="S591" s="57"/>
      <c r="T591" s="11"/>
      <c r="U591" s="11"/>
      <c r="V591" s="11"/>
      <c r="W591" s="11"/>
      <c r="X591" s="11"/>
      <c r="Y591" s="11"/>
      <c r="Z591" s="11"/>
      <c r="AA591" s="11"/>
      <c r="AB591" s="11"/>
      <c r="AC591" s="60">
        <f>IF($M$18&gt;($M$3-$M$5)/-($G$3-$G$5),AC590+($M$18-($M$3-$M$5)/-($G$3-$G$5))/342,IFERROR(IF(AC590+((($M$3-$M$5)/($G$3-$G$5)*-1)-$M$18)/343&gt;($M$3-$M$5)/-($G$3-$G$5),MAX($AC$31:AC590),AC590+((($M$3-$M$5)/($G$3-$G$5)*-1))/343),MAX($AC$31:AC590)))</f>
        <v>17.293675712043104</v>
      </c>
      <c r="AD591" s="61">
        <f t="shared" ref="AD591" si="2229">IF(AC591="","",AC591*$G$5+$M$5)</f>
        <v>38349.405696344824</v>
      </c>
      <c r="AE591" s="60">
        <f>IF($M$18&gt;($M$3-$M$5)/-($G$3-$G$5),"",IFERROR(IF(AE590+(($M$3-$M$5)/($G$3-$G$5)*-1)/343&gt;$AC$24,MAX($AE$31:AE590),AE590+((($M$3-$M$5)/($G$3-$G$5)*-1))/343),MAX($AE$31:AE590)))</f>
        <v>12.463556851311964</v>
      </c>
      <c r="AF591" s="61">
        <f t="shared" ref="AF591" si="2230">IF($M$18&gt;($M$3-$M$5)/-($G$3-$G$5),"",IF(AE591="","",AE591*$G$5+$M$5))</f>
        <v>-291.54518950429338</v>
      </c>
      <c r="AG591" s="61">
        <f t="shared" ref="AG591" si="2231">IF($M$18&gt;($M$3-$M$5)/-($G$3-$G$5),"",IF(AE591="","",AE591*$G$3+$M$3))</f>
        <v>62682.215743440182</v>
      </c>
    </row>
    <row r="592" spans="1:33" x14ac:dyDescent="0.55000000000000004">
      <c r="A592" s="11"/>
      <c r="B592" s="11"/>
      <c r="C592" s="11"/>
      <c r="D592" s="11"/>
      <c r="E592" s="11"/>
      <c r="F592" s="11"/>
      <c r="G592" s="11"/>
      <c r="H592" s="11"/>
      <c r="I592" s="11"/>
      <c r="J592" s="21"/>
      <c r="K592" s="21"/>
      <c r="L592" s="57"/>
      <c r="M592" s="57"/>
      <c r="N592" s="63"/>
      <c r="O592" s="57"/>
      <c r="P592" s="57"/>
      <c r="Q592" s="58"/>
      <c r="R592" s="57"/>
      <c r="S592" s="57"/>
      <c r="T592" s="11"/>
      <c r="U592" s="11"/>
      <c r="V592" s="11"/>
      <c r="W592" s="11"/>
      <c r="X592" s="11"/>
      <c r="Y592" s="11"/>
      <c r="Z592" s="11"/>
      <c r="AA592" s="11"/>
      <c r="AB592" s="11"/>
      <c r="AC592" s="60">
        <f t="shared" ref="AC592" si="2232">IFERROR(AC591,"")</f>
        <v>17.293675712043104</v>
      </c>
      <c r="AD592" s="61">
        <f t="shared" ref="AD592" si="2233">IF(AC592="","",AC592*$G$3+$M$3)</f>
        <v>38531.621439784474</v>
      </c>
      <c r="AE592" s="60">
        <f t="shared" ref="AE592" si="2234">IFERROR(AE591,"")</f>
        <v>12.463556851311964</v>
      </c>
      <c r="AF592" s="61">
        <f t="shared" ref="AF592" si="2235">IF($M$18&gt;($M$3-$M$5)/-($G$3-$G$5),"",IF(AE592="","",$G$7*$M$18+$M$7))</f>
        <v>0</v>
      </c>
      <c r="AG592" s="61">
        <f t="shared" ref="AG592" si="2236">IF($M$18&gt;($M$3-$M$5)/-($G$3-$G$5),"",IF(AE592="","",$G$7*$M$18+$M$7))</f>
        <v>0</v>
      </c>
    </row>
    <row r="593" spans="1:33" x14ac:dyDescent="0.55000000000000004">
      <c r="A593" s="11"/>
      <c r="B593" s="11"/>
      <c r="C593" s="11"/>
      <c r="D593" s="11"/>
      <c r="E593" s="11"/>
      <c r="F593" s="11"/>
      <c r="G593" s="11"/>
      <c r="H593" s="11"/>
      <c r="I593" s="11"/>
      <c r="J593" s="21"/>
      <c r="K593" s="21"/>
      <c r="L593" s="57"/>
      <c r="M593" s="57"/>
      <c r="N593" s="63"/>
      <c r="O593" s="57"/>
      <c r="P593" s="57"/>
      <c r="Q593" s="58"/>
      <c r="R593" s="57"/>
      <c r="S593" s="57"/>
      <c r="T593" s="11"/>
      <c r="U593" s="11"/>
      <c r="V593" s="11"/>
      <c r="W593" s="11"/>
      <c r="X593" s="11"/>
      <c r="Y593" s="11"/>
      <c r="Z593" s="11"/>
      <c r="AA593" s="11"/>
      <c r="AB593" s="11"/>
      <c r="AC593" s="60">
        <f>IF($M$18&gt;($M$3-$M$5)/-($G$3-$G$5),AC592+($M$18-($M$3-$M$5)/-($G$3-$G$5))/342,IFERROR(IF(AC592+((($M$3-$M$5)/($G$3-$G$5)*-1)-$M$18)/343&gt;($M$3-$M$5)/-($G$3-$G$5),MAX($AC$31:AC592),AC592+((($M$3-$M$5)/($G$3-$G$5)*-1))/343),MAX($AC$31:AC592)))</f>
        <v>17.293675712043104</v>
      </c>
      <c r="AD593" s="61">
        <f t="shared" ref="AD593" si="2237">IF(AC593="","",AC593*$G$5+$M$5)</f>
        <v>38349.405696344824</v>
      </c>
      <c r="AE593" s="60">
        <f>IF($M$18&gt;($M$3-$M$5)/-($G$3-$G$5),"",IFERROR(IF(AE592+(($M$3-$M$5)/($G$3-$G$5)*-1)/343&gt;$AC$24,MAX($AE$31:AE592),AE592+((($M$3-$M$5)/($G$3-$G$5)*-1))/343),MAX($AE$31:AE592)))</f>
        <v>12.463556851311964</v>
      </c>
      <c r="AF593" s="61">
        <f t="shared" ref="AF593" si="2238">IF($M$18&gt;($M$3-$M$5)/-($G$3-$G$5),"",IF(AE593="","",AE593*$G$5+$M$5))</f>
        <v>-291.54518950429338</v>
      </c>
      <c r="AG593" s="61">
        <f t="shared" ref="AG593" si="2239">IF($M$18&gt;($M$3-$M$5)/-($G$3-$G$5),"",IF(AE593="","",AE593*$G$3+$M$3))</f>
        <v>62682.215743440182</v>
      </c>
    </row>
    <row r="594" spans="1:33" x14ac:dyDescent="0.55000000000000004">
      <c r="A594" s="11"/>
      <c r="B594" s="11"/>
      <c r="C594" s="11"/>
      <c r="D594" s="11"/>
      <c r="E594" s="11"/>
      <c r="F594" s="11"/>
      <c r="G594" s="11"/>
      <c r="H594" s="11"/>
      <c r="I594" s="11"/>
      <c r="J594" s="21"/>
      <c r="K594" s="21"/>
      <c r="L594" s="57"/>
      <c r="M594" s="57"/>
      <c r="N594" s="63"/>
      <c r="O594" s="57"/>
      <c r="P594" s="57"/>
      <c r="Q594" s="58"/>
      <c r="R594" s="57"/>
      <c r="S594" s="57"/>
      <c r="T594" s="11"/>
      <c r="U594" s="11"/>
      <c r="V594" s="11"/>
      <c r="W594" s="11"/>
      <c r="X594" s="11"/>
      <c r="Y594" s="11"/>
      <c r="Z594" s="11"/>
      <c r="AA594" s="11"/>
      <c r="AB594" s="11"/>
      <c r="AC594" s="60">
        <f t="shared" ref="AC594" si="2240">IFERROR(AC593,"")</f>
        <v>17.293675712043104</v>
      </c>
      <c r="AD594" s="61">
        <f t="shared" ref="AD594" si="2241">IF(AC594="","",AC594*$G$3+$M$3)</f>
        <v>38531.621439784474</v>
      </c>
      <c r="AE594" s="60">
        <f t="shared" ref="AE594" si="2242">IFERROR(AE593,"")</f>
        <v>12.463556851311964</v>
      </c>
      <c r="AF594" s="61">
        <f t="shared" ref="AF594" si="2243">IF($M$18&gt;($M$3-$M$5)/-($G$3-$G$5),"",IF(AE594="","",$G$7*$M$18+$M$7))</f>
        <v>0</v>
      </c>
      <c r="AG594" s="61">
        <f t="shared" ref="AG594" si="2244">IF($M$18&gt;($M$3-$M$5)/-($G$3-$G$5),"",IF(AE594="","",$G$7*$M$18+$M$7))</f>
        <v>0</v>
      </c>
    </row>
    <row r="595" spans="1:33" x14ac:dyDescent="0.55000000000000004">
      <c r="A595" s="11"/>
      <c r="B595" s="11"/>
      <c r="C595" s="11"/>
      <c r="D595" s="11"/>
      <c r="E595" s="11"/>
      <c r="F595" s="11"/>
      <c r="G595" s="11"/>
      <c r="H595" s="11"/>
      <c r="I595" s="11"/>
      <c r="J595" s="21"/>
      <c r="K595" s="21"/>
      <c r="L595" s="57"/>
      <c r="M595" s="57"/>
      <c r="N595" s="63"/>
      <c r="O595" s="57"/>
      <c r="P595" s="57"/>
      <c r="Q595" s="58"/>
      <c r="R595" s="57"/>
      <c r="S595" s="57"/>
      <c r="T595" s="11"/>
      <c r="U595" s="11"/>
      <c r="V595" s="11"/>
      <c r="W595" s="11"/>
      <c r="X595" s="11"/>
      <c r="Y595" s="11"/>
      <c r="Z595" s="11"/>
      <c r="AA595" s="11"/>
      <c r="AB595" s="11"/>
      <c r="AC595" s="60">
        <f>IF($M$18&gt;($M$3-$M$5)/-($G$3-$G$5),AC594+($M$18-($M$3-$M$5)/-($G$3-$G$5))/342,IFERROR(IF(AC594+((($M$3-$M$5)/($G$3-$G$5)*-1)-$M$18)/343&gt;($M$3-$M$5)/-($G$3-$G$5),MAX($AC$31:AC594),AC594+((($M$3-$M$5)/($G$3-$G$5)*-1))/343),MAX($AC$31:AC594)))</f>
        <v>17.293675712043104</v>
      </c>
      <c r="AD595" s="61">
        <f t="shared" ref="AD595" si="2245">IF(AC595="","",AC595*$G$5+$M$5)</f>
        <v>38349.405696344824</v>
      </c>
      <c r="AE595" s="60">
        <f>IF($M$18&gt;($M$3-$M$5)/-($G$3-$G$5),"",IFERROR(IF(AE594+(($M$3-$M$5)/($G$3-$G$5)*-1)/343&gt;$AC$24,MAX($AE$31:AE594),AE594+((($M$3-$M$5)/($G$3-$G$5)*-1))/343),MAX($AE$31:AE594)))</f>
        <v>12.463556851311964</v>
      </c>
      <c r="AF595" s="61">
        <f t="shared" ref="AF595" si="2246">IF($M$18&gt;($M$3-$M$5)/-($G$3-$G$5),"",IF(AE595="","",AE595*$G$5+$M$5))</f>
        <v>-291.54518950429338</v>
      </c>
      <c r="AG595" s="61">
        <f t="shared" ref="AG595" si="2247">IF($M$18&gt;($M$3-$M$5)/-($G$3-$G$5),"",IF(AE595="","",AE595*$G$3+$M$3))</f>
        <v>62682.215743440182</v>
      </c>
    </row>
    <row r="596" spans="1:33" x14ac:dyDescent="0.55000000000000004">
      <c r="A596" s="11"/>
      <c r="B596" s="11"/>
      <c r="C596" s="11"/>
      <c r="D596" s="11"/>
      <c r="E596" s="11"/>
      <c r="F596" s="11"/>
      <c r="G596" s="11"/>
      <c r="H596" s="11"/>
      <c r="I596" s="11"/>
      <c r="J596" s="21"/>
      <c r="K596" s="21"/>
      <c r="L596" s="57"/>
      <c r="M596" s="57"/>
      <c r="N596" s="63"/>
      <c r="O596" s="57"/>
      <c r="P596" s="57"/>
      <c r="Q596" s="58"/>
      <c r="R596" s="57"/>
      <c r="S596" s="57"/>
      <c r="T596" s="11"/>
      <c r="U596" s="11"/>
      <c r="V596" s="11"/>
      <c r="W596" s="11"/>
      <c r="X596" s="11"/>
      <c r="Y596" s="11"/>
      <c r="Z596" s="11"/>
      <c r="AA596" s="11"/>
      <c r="AB596" s="11"/>
      <c r="AC596" s="60">
        <f t="shared" ref="AC596" si="2248">IFERROR(AC595,"")</f>
        <v>17.293675712043104</v>
      </c>
      <c r="AD596" s="61">
        <f t="shared" ref="AD596" si="2249">IF(AC596="","",AC596*$G$3+$M$3)</f>
        <v>38531.621439784474</v>
      </c>
      <c r="AE596" s="60">
        <f t="shared" ref="AE596" si="2250">IFERROR(AE595,"")</f>
        <v>12.463556851311964</v>
      </c>
      <c r="AF596" s="61">
        <f t="shared" ref="AF596" si="2251">IF($M$18&gt;($M$3-$M$5)/-($G$3-$G$5),"",IF(AE596="","",$G$7*$M$18+$M$7))</f>
        <v>0</v>
      </c>
      <c r="AG596" s="61">
        <f t="shared" ref="AG596" si="2252">IF($M$18&gt;($M$3-$M$5)/-($G$3-$G$5),"",IF(AE596="","",$G$7*$M$18+$M$7))</f>
        <v>0</v>
      </c>
    </row>
    <row r="597" spans="1:33" x14ac:dyDescent="0.55000000000000004">
      <c r="A597" s="11"/>
      <c r="B597" s="11"/>
      <c r="C597" s="11"/>
      <c r="D597" s="11"/>
      <c r="E597" s="11"/>
      <c r="F597" s="11"/>
      <c r="G597" s="11"/>
      <c r="H597" s="11"/>
      <c r="I597" s="11"/>
      <c r="J597" s="21"/>
      <c r="K597" s="21"/>
      <c r="L597" s="57"/>
      <c r="M597" s="57"/>
      <c r="N597" s="63"/>
      <c r="O597" s="57"/>
      <c r="P597" s="57"/>
      <c r="Q597" s="58"/>
      <c r="R597" s="57"/>
      <c r="S597" s="57"/>
      <c r="T597" s="11"/>
      <c r="U597" s="11"/>
      <c r="V597" s="11"/>
      <c r="W597" s="11"/>
      <c r="X597" s="11"/>
      <c r="Y597" s="11"/>
      <c r="Z597" s="11"/>
      <c r="AA597" s="11"/>
      <c r="AB597" s="11"/>
      <c r="AC597" s="60">
        <f>IF($M$18&gt;($M$3-$M$5)/-($G$3-$G$5),AC596+($M$18-($M$3-$M$5)/-($G$3-$G$5))/342,IFERROR(IF(AC596+((($M$3-$M$5)/($G$3-$G$5)*-1)-$M$18)/343&gt;($M$3-$M$5)/-($G$3-$G$5),MAX($AC$31:AC596),AC596+((($M$3-$M$5)/($G$3-$G$5)*-1))/343),MAX($AC$31:AC596)))</f>
        <v>17.293675712043104</v>
      </c>
      <c r="AD597" s="61">
        <f t="shared" ref="AD597" si="2253">IF(AC597="","",AC597*$G$5+$M$5)</f>
        <v>38349.405696344824</v>
      </c>
      <c r="AE597" s="60">
        <f>IF($M$18&gt;($M$3-$M$5)/-($G$3-$G$5),"",IFERROR(IF(AE596+(($M$3-$M$5)/($G$3-$G$5)*-1)/343&gt;$AC$24,MAX($AE$31:AE596),AE596+((($M$3-$M$5)/($G$3-$G$5)*-1))/343),MAX($AE$31:AE596)))</f>
        <v>12.463556851311964</v>
      </c>
      <c r="AF597" s="61">
        <f t="shared" ref="AF597" si="2254">IF($M$18&gt;($M$3-$M$5)/-($G$3-$G$5),"",IF(AE597="","",AE597*$G$5+$M$5))</f>
        <v>-291.54518950429338</v>
      </c>
      <c r="AG597" s="61">
        <f t="shared" ref="AG597" si="2255">IF($M$18&gt;($M$3-$M$5)/-($G$3-$G$5),"",IF(AE597="","",AE597*$G$3+$M$3))</f>
        <v>62682.215743440182</v>
      </c>
    </row>
    <row r="598" spans="1:33" x14ac:dyDescent="0.55000000000000004">
      <c r="A598" s="11"/>
      <c r="B598" s="11"/>
      <c r="C598" s="11"/>
      <c r="D598" s="11"/>
      <c r="E598" s="11"/>
      <c r="F598" s="11"/>
      <c r="G598" s="11"/>
      <c r="H598" s="11"/>
      <c r="I598" s="11"/>
      <c r="J598" s="21"/>
      <c r="K598" s="21"/>
      <c r="L598" s="57"/>
      <c r="M598" s="57"/>
      <c r="N598" s="63"/>
      <c r="O598" s="57"/>
      <c r="P598" s="57"/>
      <c r="Q598" s="58"/>
      <c r="R598" s="57"/>
      <c r="S598" s="57"/>
      <c r="T598" s="11"/>
      <c r="U598" s="11"/>
      <c r="V598" s="11"/>
      <c r="W598" s="11"/>
      <c r="X598" s="11"/>
      <c r="Y598" s="11"/>
      <c r="Z598" s="11"/>
      <c r="AA598" s="11"/>
      <c r="AB598" s="11"/>
      <c r="AC598" s="60">
        <f t="shared" ref="AC598" si="2256">IFERROR(AC597,"")</f>
        <v>17.293675712043104</v>
      </c>
      <c r="AD598" s="61">
        <f t="shared" ref="AD598" si="2257">IF(AC598="","",AC598*$G$3+$M$3)</f>
        <v>38531.621439784474</v>
      </c>
      <c r="AE598" s="60">
        <f t="shared" ref="AE598" si="2258">IFERROR(AE597,"")</f>
        <v>12.463556851311964</v>
      </c>
      <c r="AF598" s="61">
        <f t="shared" ref="AF598" si="2259">IF($M$18&gt;($M$3-$M$5)/-($G$3-$G$5),"",IF(AE598="","",$G$7*$M$18+$M$7))</f>
        <v>0</v>
      </c>
      <c r="AG598" s="61">
        <f t="shared" ref="AG598" si="2260">IF($M$18&gt;($M$3-$M$5)/-($G$3-$G$5),"",IF(AE598="","",$G$7*$M$18+$M$7))</f>
        <v>0</v>
      </c>
    </row>
    <row r="599" spans="1:33" x14ac:dyDescent="0.55000000000000004">
      <c r="A599" s="11"/>
      <c r="B599" s="11"/>
      <c r="C599" s="11"/>
      <c r="D599" s="11"/>
      <c r="E599" s="11"/>
      <c r="F599" s="11"/>
      <c r="G599" s="11"/>
      <c r="H599" s="11"/>
      <c r="I599" s="11"/>
      <c r="J599" s="21"/>
      <c r="K599" s="21"/>
      <c r="L599" s="57"/>
      <c r="M599" s="57"/>
      <c r="N599" s="63"/>
      <c r="O599" s="57"/>
      <c r="P599" s="57"/>
      <c r="Q599" s="58"/>
      <c r="R599" s="57"/>
      <c r="S599" s="57"/>
      <c r="T599" s="11"/>
      <c r="U599" s="11"/>
      <c r="V599" s="11"/>
      <c r="W599" s="11"/>
      <c r="X599" s="11"/>
      <c r="Y599" s="11"/>
      <c r="Z599" s="11"/>
      <c r="AA599" s="11"/>
      <c r="AB599" s="11"/>
      <c r="AC599" s="60">
        <f>IF($M$18&gt;($M$3-$M$5)/-($G$3-$G$5),AC598+($M$18-($M$3-$M$5)/-($G$3-$G$5))/342,IFERROR(IF(AC598+((($M$3-$M$5)/($G$3-$G$5)*-1)-$M$18)/343&gt;($M$3-$M$5)/-($G$3-$G$5),MAX($AC$31:AC598),AC598+((($M$3-$M$5)/($G$3-$G$5)*-1))/343),MAX($AC$31:AC598)))</f>
        <v>17.293675712043104</v>
      </c>
      <c r="AD599" s="61">
        <f t="shared" ref="AD599" si="2261">IF(AC599="","",AC599*$G$5+$M$5)</f>
        <v>38349.405696344824</v>
      </c>
      <c r="AE599" s="60">
        <f>IF($M$18&gt;($M$3-$M$5)/-($G$3-$G$5),"",IFERROR(IF(AE598+(($M$3-$M$5)/($G$3-$G$5)*-1)/343&gt;$AC$24,MAX($AE$31:AE598),AE598+((($M$3-$M$5)/($G$3-$G$5)*-1))/343),MAX($AE$31:AE598)))</f>
        <v>12.463556851311964</v>
      </c>
      <c r="AF599" s="61">
        <f t="shared" ref="AF599" si="2262">IF($M$18&gt;($M$3-$M$5)/-($G$3-$G$5),"",IF(AE599="","",AE599*$G$5+$M$5))</f>
        <v>-291.54518950429338</v>
      </c>
      <c r="AG599" s="61">
        <f t="shared" ref="AG599" si="2263">IF($M$18&gt;($M$3-$M$5)/-($G$3-$G$5),"",IF(AE599="","",AE599*$G$3+$M$3))</f>
        <v>62682.215743440182</v>
      </c>
    </row>
    <row r="600" spans="1:33" x14ac:dyDescent="0.55000000000000004">
      <c r="A600" s="11"/>
      <c r="B600" s="11"/>
      <c r="C600" s="11"/>
      <c r="D600" s="11"/>
      <c r="E600" s="11"/>
      <c r="F600" s="11"/>
      <c r="G600" s="11"/>
      <c r="H600" s="11"/>
      <c r="I600" s="11"/>
      <c r="J600" s="21"/>
      <c r="K600" s="21"/>
      <c r="L600" s="57"/>
      <c r="M600" s="57"/>
      <c r="N600" s="63"/>
      <c r="O600" s="57"/>
      <c r="P600" s="57"/>
      <c r="Q600" s="58"/>
      <c r="R600" s="57"/>
      <c r="S600" s="57"/>
      <c r="T600" s="11"/>
      <c r="U600" s="11"/>
      <c r="V600" s="11"/>
      <c r="W600" s="11"/>
      <c r="X600" s="11"/>
      <c r="Y600" s="11"/>
      <c r="Z600" s="11"/>
      <c r="AA600" s="11"/>
      <c r="AB600" s="11"/>
      <c r="AC600" s="60">
        <f t="shared" ref="AC600" si="2264">IFERROR(AC599,"")</f>
        <v>17.293675712043104</v>
      </c>
      <c r="AD600" s="61">
        <f t="shared" ref="AD600" si="2265">IF(AC600="","",AC600*$G$3+$M$3)</f>
        <v>38531.621439784474</v>
      </c>
      <c r="AE600" s="60">
        <f t="shared" ref="AE600" si="2266">IFERROR(AE599,"")</f>
        <v>12.463556851311964</v>
      </c>
      <c r="AF600" s="61">
        <f t="shared" ref="AF600" si="2267">IF($M$18&gt;($M$3-$M$5)/-($G$3-$G$5),"",IF(AE600="","",$G$7*$M$18+$M$7))</f>
        <v>0</v>
      </c>
      <c r="AG600" s="61">
        <f t="shared" ref="AG600" si="2268">IF($M$18&gt;($M$3-$M$5)/-($G$3-$G$5),"",IF(AE600="","",$G$7*$M$18+$M$7))</f>
        <v>0</v>
      </c>
    </row>
    <row r="601" spans="1:33" x14ac:dyDescent="0.55000000000000004">
      <c r="A601" s="11"/>
      <c r="B601" s="11"/>
      <c r="C601" s="11"/>
      <c r="D601" s="11"/>
      <c r="E601" s="11"/>
      <c r="F601" s="11"/>
      <c r="G601" s="11"/>
      <c r="H601" s="11"/>
      <c r="I601" s="11"/>
      <c r="J601" s="21"/>
      <c r="K601" s="21"/>
      <c r="L601" s="57"/>
      <c r="M601" s="57"/>
      <c r="N601" s="63"/>
      <c r="O601" s="57"/>
      <c r="P601" s="57"/>
      <c r="Q601" s="58"/>
      <c r="R601" s="57"/>
      <c r="S601" s="57"/>
      <c r="T601" s="11"/>
      <c r="U601" s="11"/>
      <c r="V601" s="11"/>
      <c r="W601" s="11"/>
      <c r="X601" s="11"/>
      <c r="Y601" s="11"/>
      <c r="Z601" s="11"/>
      <c r="AA601" s="11"/>
      <c r="AB601" s="11"/>
      <c r="AC601" s="60">
        <f>IF($M$18&gt;($M$3-$M$5)/-($G$3-$G$5),AC600+($M$18-($M$3-$M$5)/-($G$3-$G$5))/342,IFERROR(IF(AC600+((($M$3-$M$5)/($G$3-$G$5)*-1)-$M$18)/343&gt;($M$3-$M$5)/-($G$3-$G$5),MAX($AC$31:AC600),AC600+((($M$3-$M$5)/($G$3-$G$5)*-1))/343),MAX($AC$31:AC600)))</f>
        <v>17.293675712043104</v>
      </c>
      <c r="AD601" s="61">
        <f t="shared" ref="AD601" si="2269">IF(AC601="","",AC601*$G$5+$M$5)</f>
        <v>38349.405696344824</v>
      </c>
      <c r="AE601" s="60">
        <f>IF($M$18&gt;($M$3-$M$5)/-($G$3-$G$5),"",IFERROR(IF(AE600+(($M$3-$M$5)/($G$3-$G$5)*-1)/343&gt;$AC$24,MAX($AE$31:AE600),AE600+((($M$3-$M$5)/($G$3-$G$5)*-1))/343),MAX($AE$31:AE600)))</f>
        <v>12.463556851311964</v>
      </c>
      <c r="AF601" s="61">
        <f t="shared" ref="AF601" si="2270">IF($M$18&gt;($M$3-$M$5)/-($G$3-$G$5),"",IF(AE601="","",AE601*$G$5+$M$5))</f>
        <v>-291.54518950429338</v>
      </c>
      <c r="AG601" s="61">
        <f t="shared" ref="AG601" si="2271">IF($M$18&gt;($M$3-$M$5)/-($G$3-$G$5),"",IF(AE601="","",AE601*$G$3+$M$3))</f>
        <v>62682.215743440182</v>
      </c>
    </row>
    <row r="602" spans="1:33" x14ac:dyDescent="0.55000000000000004">
      <c r="A602" s="11"/>
      <c r="B602" s="11"/>
      <c r="C602" s="11"/>
      <c r="D602" s="11"/>
      <c r="E602" s="11"/>
      <c r="F602" s="11"/>
      <c r="G602" s="11"/>
      <c r="H602" s="11"/>
      <c r="I602" s="11"/>
      <c r="J602" s="21"/>
      <c r="K602" s="21"/>
      <c r="L602" s="57"/>
      <c r="M602" s="57"/>
      <c r="N602" s="63"/>
      <c r="O602" s="57"/>
      <c r="P602" s="57"/>
      <c r="Q602" s="58"/>
      <c r="R602" s="57"/>
      <c r="S602" s="57"/>
      <c r="T602" s="11"/>
      <c r="U602" s="11"/>
      <c r="V602" s="11"/>
      <c r="W602" s="11"/>
      <c r="X602" s="11"/>
      <c r="Y602" s="11"/>
      <c r="Z602" s="11"/>
      <c r="AA602" s="11"/>
      <c r="AB602" s="11"/>
      <c r="AC602" s="60">
        <f t="shared" ref="AC602" si="2272">IFERROR(AC601,"")</f>
        <v>17.293675712043104</v>
      </c>
      <c r="AD602" s="61">
        <f t="shared" ref="AD602" si="2273">IF(AC602="","",AC602*$G$3+$M$3)</f>
        <v>38531.621439784474</v>
      </c>
      <c r="AE602" s="60">
        <f t="shared" ref="AE602" si="2274">IFERROR(AE601,"")</f>
        <v>12.463556851311964</v>
      </c>
      <c r="AF602" s="61">
        <f t="shared" ref="AF602" si="2275">IF($M$18&gt;($M$3-$M$5)/-($G$3-$G$5),"",IF(AE602="","",$G$7*$M$18+$M$7))</f>
        <v>0</v>
      </c>
      <c r="AG602" s="61">
        <f t="shared" ref="AG602" si="2276">IF($M$18&gt;($M$3-$M$5)/-($G$3-$G$5),"",IF(AE602="","",$G$7*$M$18+$M$7))</f>
        <v>0</v>
      </c>
    </row>
    <row r="603" spans="1:33" x14ac:dyDescent="0.55000000000000004">
      <c r="A603" s="11"/>
      <c r="B603" s="11"/>
      <c r="C603" s="11"/>
      <c r="D603" s="11"/>
      <c r="E603" s="11"/>
      <c r="F603" s="11"/>
      <c r="G603" s="11"/>
      <c r="H603" s="11"/>
      <c r="I603" s="11"/>
      <c r="J603" s="21"/>
      <c r="K603" s="21"/>
      <c r="L603" s="57"/>
      <c r="M603" s="57"/>
      <c r="N603" s="63"/>
      <c r="O603" s="57"/>
      <c r="P603" s="57"/>
      <c r="Q603" s="58"/>
      <c r="R603" s="57"/>
      <c r="S603" s="57"/>
      <c r="T603" s="11"/>
      <c r="U603" s="11"/>
      <c r="V603" s="11"/>
      <c r="W603" s="11"/>
      <c r="X603" s="11"/>
      <c r="Y603" s="11"/>
      <c r="Z603" s="11"/>
      <c r="AA603" s="11"/>
      <c r="AB603" s="11"/>
      <c r="AC603" s="60">
        <f>IF($M$18&gt;($M$3-$M$5)/-($G$3-$G$5),AC602+($M$18-($M$3-$M$5)/-($G$3-$G$5))/342,IFERROR(IF(AC602+((($M$3-$M$5)/($G$3-$G$5)*-1)-$M$18)/343&gt;($M$3-$M$5)/-($G$3-$G$5),MAX($AC$31:AC602),AC602+((($M$3-$M$5)/($G$3-$G$5)*-1))/343),MAX($AC$31:AC602)))</f>
        <v>17.293675712043104</v>
      </c>
      <c r="AD603" s="61">
        <f t="shared" ref="AD603" si="2277">IF(AC603="","",AC603*$G$5+$M$5)</f>
        <v>38349.405696344824</v>
      </c>
      <c r="AE603" s="60">
        <f>IF($M$18&gt;($M$3-$M$5)/-($G$3-$G$5),"",IFERROR(IF(AE602+(($M$3-$M$5)/($G$3-$G$5)*-1)/343&gt;$AC$24,MAX($AE$31:AE602),AE602+((($M$3-$M$5)/($G$3-$G$5)*-1))/343),MAX($AE$31:AE602)))</f>
        <v>12.463556851311964</v>
      </c>
      <c r="AF603" s="61">
        <f t="shared" ref="AF603" si="2278">IF($M$18&gt;($M$3-$M$5)/-($G$3-$G$5),"",IF(AE603="","",AE603*$G$5+$M$5))</f>
        <v>-291.54518950429338</v>
      </c>
      <c r="AG603" s="61">
        <f t="shared" ref="AG603" si="2279">IF($M$18&gt;($M$3-$M$5)/-($G$3-$G$5),"",IF(AE603="","",AE603*$G$3+$M$3))</f>
        <v>62682.215743440182</v>
      </c>
    </row>
    <row r="604" spans="1:33" x14ac:dyDescent="0.55000000000000004">
      <c r="A604" s="11"/>
      <c r="B604" s="11"/>
      <c r="C604" s="11"/>
      <c r="D604" s="11"/>
      <c r="E604" s="11"/>
      <c r="F604" s="11"/>
      <c r="G604" s="11"/>
      <c r="H604" s="11"/>
      <c r="I604" s="11"/>
      <c r="J604" s="21"/>
      <c r="K604" s="21"/>
      <c r="L604" s="57"/>
      <c r="M604" s="57"/>
      <c r="N604" s="63"/>
      <c r="O604" s="57"/>
      <c r="P604" s="57"/>
      <c r="Q604" s="58"/>
      <c r="R604" s="57"/>
      <c r="S604" s="57"/>
      <c r="T604" s="11"/>
      <c r="U604" s="11"/>
      <c r="V604" s="11"/>
      <c r="W604" s="11"/>
      <c r="X604" s="11"/>
      <c r="Y604" s="11"/>
      <c r="Z604" s="11"/>
      <c r="AA604" s="11"/>
      <c r="AB604" s="11"/>
      <c r="AC604" s="60">
        <f t="shared" ref="AC604" si="2280">IFERROR(AC603,"")</f>
        <v>17.293675712043104</v>
      </c>
      <c r="AD604" s="61">
        <f t="shared" ref="AD604" si="2281">IF(AC604="","",AC604*$G$3+$M$3)</f>
        <v>38531.621439784474</v>
      </c>
      <c r="AE604" s="60">
        <f t="shared" ref="AE604" si="2282">IFERROR(AE603,"")</f>
        <v>12.463556851311964</v>
      </c>
      <c r="AF604" s="61">
        <f t="shared" ref="AF604" si="2283">IF($M$18&gt;($M$3-$M$5)/-($G$3-$G$5),"",IF(AE604="","",$G$7*$M$18+$M$7))</f>
        <v>0</v>
      </c>
      <c r="AG604" s="61">
        <f t="shared" ref="AG604" si="2284">IF($M$18&gt;($M$3-$M$5)/-($G$3-$G$5),"",IF(AE604="","",$G$7*$M$18+$M$7))</f>
        <v>0</v>
      </c>
    </row>
    <row r="605" spans="1:33" x14ac:dyDescent="0.55000000000000004">
      <c r="A605" s="11"/>
      <c r="B605" s="11"/>
      <c r="C605" s="11"/>
      <c r="D605" s="11"/>
      <c r="E605" s="11"/>
      <c r="F605" s="11"/>
      <c r="G605" s="11"/>
      <c r="H605" s="11"/>
      <c r="I605" s="11"/>
      <c r="J605" s="21"/>
      <c r="K605" s="21"/>
      <c r="L605" s="57"/>
      <c r="M605" s="57"/>
      <c r="N605" s="63"/>
      <c r="O605" s="57"/>
      <c r="P605" s="57"/>
      <c r="Q605" s="58"/>
      <c r="R605" s="57"/>
      <c r="S605" s="57"/>
      <c r="T605" s="11"/>
      <c r="U605" s="11"/>
      <c r="V605" s="11"/>
      <c r="W605" s="11"/>
      <c r="X605" s="11"/>
      <c r="Y605" s="11"/>
      <c r="Z605" s="11"/>
      <c r="AA605" s="11"/>
      <c r="AB605" s="11"/>
      <c r="AC605" s="60">
        <f>IF($M$18&gt;($M$3-$M$5)/-($G$3-$G$5),AC604+($M$18-($M$3-$M$5)/-($G$3-$G$5))/342,IFERROR(IF(AC604+((($M$3-$M$5)/($G$3-$G$5)*-1)-$M$18)/343&gt;($M$3-$M$5)/-($G$3-$G$5),MAX($AC$31:AC604),AC604+((($M$3-$M$5)/($G$3-$G$5)*-1))/343),MAX($AC$31:AC604)))</f>
        <v>17.293675712043104</v>
      </c>
      <c r="AD605" s="61">
        <f t="shared" ref="AD605" si="2285">IF(AC605="","",AC605*$G$5+$M$5)</f>
        <v>38349.405696344824</v>
      </c>
      <c r="AE605" s="60">
        <f>IF($M$18&gt;($M$3-$M$5)/-($G$3-$G$5),"",IFERROR(IF(AE604+(($M$3-$M$5)/($G$3-$G$5)*-1)/343&gt;$AC$24,MAX($AE$31:AE604),AE604+((($M$3-$M$5)/($G$3-$G$5)*-1))/343),MAX($AE$31:AE604)))</f>
        <v>12.463556851311964</v>
      </c>
      <c r="AF605" s="61">
        <f t="shared" ref="AF605" si="2286">IF($M$18&gt;($M$3-$M$5)/-($G$3-$G$5),"",IF(AE605="","",AE605*$G$5+$M$5))</f>
        <v>-291.54518950429338</v>
      </c>
      <c r="AG605" s="61">
        <f t="shared" ref="AG605" si="2287">IF($M$18&gt;($M$3-$M$5)/-($G$3-$G$5),"",IF(AE605="","",AE605*$G$3+$M$3))</f>
        <v>62682.215743440182</v>
      </c>
    </row>
    <row r="606" spans="1:33" x14ac:dyDescent="0.55000000000000004">
      <c r="A606" s="11"/>
      <c r="B606" s="11"/>
      <c r="C606" s="11"/>
      <c r="D606" s="11"/>
      <c r="E606" s="11"/>
      <c r="F606" s="11"/>
      <c r="G606" s="11"/>
      <c r="H606" s="11"/>
      <c r="I606" s="11"/>
      <c r="J606" s="21"/>
      <c r="K606" s="21"/>
      <c r="L606" s="57"/>
      <c r="M606" s="57"/>
      <c r="N606" s="63"/>
      <c r="O606" s="57"/>
      <c r="P606" s="57"/>
      <c r="Q606" s="58"/>
      <c r="R606" s="57"/>
      <c r="S606" s="57"/>
      <c r="T606" s="11"/>
      <c r="U606" s="11"/>
      <c r="V606" s="11"/>
      <c r="W606" s="11"/>
      <c r="X606" s="11"/>
      <c r="Y606" s="11"/>
      <c r="Z606" s="11"/>
      <c r="AA606" s="11"/>
      <c r="AB606" s="11"/>
      <c r="AC606" s="60">
        <f t="shared" ref="AC606" si="2288">IFERROR(AC605,"")</f>
        <v>17.293675712043104</v>
      </c>
      <c r="AD606" s="61">
        <f t="shared" ref="AD606" si="2289">IF(AC606="","",AC606*$G$3+$M$3)</f>
        <v>38531.621439784474</v>
      </c>
      <c r="AE606" s="60">
        <f t="shared" ref="AE606" si="2290">IFERROR(AE605,"")</f>
        <v>12.463556851311964</v>
      </c>
      <c r="AF606" s="61">
        <f t="shared" ref="AF606" si="2291">IF($M$18&gt;($M$3-$M$5)/-($G$3-$G$5),"",IF(AE606="","",$G$7*$M$18+$M$7))</f>
        <v>0</v>
      </c>
      <c r="AG606" s="61">
        <f t="shared" ref="AG606" si="2292">IF($M$18&gt;($M$3-$M$5)/-($G$3-$G$5),"",IF(AE606="","",$G$7*$M$18+$M$7))</f>
        <v>0</v>
      </c>
    </row>
    <row r="607" spans="1:33" x14ac:dyDescent="0.55000000000000004">
      <c r="A607" s="11"/>
      <c r="B607" s="11"/>
      <c r="C607" s="11"/>
      <c r="D607" s="11"/>
      <c r="E607" s="11"/>
      <c r="F607" s="11"/>
      <c r="G607" s="11"/>
      <c r="H607" s="11"/>
      <c r="I607" s="11"/>
      <c r="J607" s="21"/>
      <c r="K607" s="21"/>
      <c r="L607" s="57"/>
      <c r="M607" s="57"/>
      <c r="N607" s="63"/>
      <c r="O607" s="57"/>
      <c r="P607" s="57"/>
      <c r="Q607" s="58"/>
      <c r="R607" s="57"/>
      <c r="S607" s="57"/>
      <c r="T607" s="11"/>
      <c r="U607" s="11"/>
      <c r="V607" s="11"/>
      <c r="W607" s="11"/>
      <c r="X607" s="11"/>
      <c r="Y607" s="11"/>
      <c r="Z607" s="11"/>
      <c r="AA607" s="11"/>
      <c r="AB607" s="11"/>
      <c r="AC607" s="60">
        <f>IF($M$18&gt;($M$3-$M$5)/-($G$3-$G$5),AC606+($M$18-($M$3-$M$5)/-($G$3-$G$5))/342,IFERROR(IF(AC606+((($M$3-$M$5)/($G$3-$G$5)*-1)-$M$18)/343&gt;($M$3-$M$5)/-($G$3-$G$5),MAX($AC$31:AC606),AC606+((($M$3-$M$5)/($G$3-$G$5)*-1))/343),MAX($AC$31:AC606)))</f>
        <v>17.293675712043104</v>
      </c>
      <c r="AD607" s="61">
        <f t="shared" ref="AD607" si="2293">IF(AC607="","",AC607*$G$5+$M$5)</f>
        <v>38349.405696344824</v>
      </c>
      <c r="AE607" s="60">
        <f>IF($M$18&gt;($M$3-$M$5)/-($G$3-$G$5),"",IFERROR(IF(AE606+(($M$3-$M$5)/($G$3-$G$5)*-1)/343&gt;$AC$24,MAX($AE$31:AE606),AE606+((($M$3-$M$5)/($G$3-$G$5)*-1))/343),MAX($AE$31:AE606)))</f>
        <v>12.463556851311964</v>
      </c>
      <c r="AF607" s="61">
        <f t="shared" ref="AF607" si="2294">IF($M$18&gt;($M$3-$M$5)/-($G$3-$G$5),"",IF(AE607="","",AE607*$G$5+$M$5))</f>
        <v>-291.54518950429338</v>
      </c>
      <c r="AG607" s="61">
        <f t="shared" ref="AG607" si="2295">IF($M$18&gt;($M$3-$M$5)/-($G$3-$G$5),"",IF(AE607="","",AE607*$G$3+$M$3))</f>
        <v>62682.215743440182</v>
      </c>
    </row>
    <row r="608" spans="1:33" x14ac:dyDescent="0.55000000000000004">
      <c r="A608" s="11"/>
      <c r="B608" s="11"/>
      <c r="C608" s="11"/>
      <c r="D608" s="11"/>
      <c r="E608" s="11"/>
      <c r="F608" s="11"/>
      <c r="G608" s="11"/>
      <c r="H608" s="11"/>
      <c r="I608" s="11"/>
      <c r="J608" s="21"/>
      <c r="K608" s="21"/>
      <c r="L608" s="57"/>
      <c r="M608" s="57"/>
      <c r="N608" s="63"/>
      <c r="O608" s="57"/>
      <c r="P608" s="57"/>
      <c r="Q608" s="58"/>
      <c r="R608" s="57"/>
      <c r="S608" s="57"/>
      <c r="T608" s="11"/>
      <c r="U608" s="11"/>
      <c r="V608" s="11"/>
      <c r="W608" s="11"/>
      <c r="X608" s="11"/>
      <c r="Y608" s="11"/>
      <c r="Z608" s="11"/>
      <c r="AA608" s="11"/>
      <c r="AB608" s="11"/>
      <c r="AC608" s="60">
        <f t="shared" ref="AC608" si="2296">IFERROR(AC607,"")</f>
        <v>17.293675712043104</v>
      </c>
      <c r="AD608" s="61">
        <f t="shared" ref="AD608" si="2297">IF(AC608="","",AC608*$G$3+$M$3)</f>
        <v>38531.621439784474</v>
      </c>
      <c r="AE608" s="60">
        <f t="shared" ref="AE608" si="2298">IFERROR(AE607,"")</f>
        <v>12.463556851311964</v>
      </c>
      <c r="AF608" s="61">
        <f t="shared" ref="AF608" si="2299">IF($M$18&gt;($M$3-$M$5)/-($G$3-$G$5),"",IF(AE608="","",$G$7*$M$18+$M$7))</f>
        <v>0</v>
      </c>
      <c r="AG608" s="61">
        <f t="shared" ref="AG608" si="2300">IF($M$18&gt;($M$3-$M$5)/-($G$3-$G$5),"",IF(AE608="","",$G$7*$M$18+$M$7))</f>
        <v>0</v>
      </c>
    </row>
    <row r="609" spans="1:33" x14ac:dyDescent="0.55000000000000004">
      <c r="A609" s="11"/>
      <c r="B609" s="11"/>
      <c r="C609" s="11"/>
      <c r="D609" s="11"/>
      <c r="E609" s="11"/>
      <c r="F609" s="11"/>
      <c r="G609" s="11"/>
      <c r="H609" s="11"/>
      <c r="I609" s="11"/>
      <c r="J609" s="21"/>
      <c r="K609" s="21"/>
      <c r="L609" s="57"/>
      <c r="M609" s="57"/>
      <c r="N609" s="63"/>
      <c r="O609" s="57"/>
      <c r="P609" s="57"/>
      <c r="Q609" s="58"/>
      <c r="R609" s="57"/>
      <c r="S609" s="57"/>
      <c r="T609" s="11"/>
      <c r="U609" s="11"/>
      <c r="V609" s="11"/>
      <c r="W609" s="11"/>
      <c r="X609" s="11"/>
      <c r="Y609" s="11"/>
      <c r="Z609" s="11"/>
      <c r="AA609" s="11"/>
      <c r="AB609" s="11"/>
      <c r="AC609" s="60">
        <f>IF($M$18&gt;($M$3-$M$5)/-($G$3-$G$5),AC608+($M$18-($M$3-$M$5)/-($G$3-$G$5))/342,IFERROR(IF(AC608+((($M$3-$M$5)/($G$3-$G$5)*-1)-$M$18)/343&gt;($M$3-$M$5)/-($G$3-$G$5),MAX($AC$31:AC608),AC608+((($M$3-$M$5)/($G$3-$G$5)*-1))/343),MAX($AC$31:AC608)))</f>
        <v>17.293675712043104</v>
      </c>
      <c r="AD609" s="61">
        <f t="shared" ref="AD609" si="2301">IF(AC609="","",AC609*$G$5+$M$5)</f>
        <v>38349.405696344824</v>
      </c>
      <c r="AE609" s="60">
        <f>IF($M$18&gt;($M$3-$M$5)/-($G$3-$G$5),"",IFERROR(IF(AE608+(($M$3-$M$5)/($G$3-$G$5)*-1)/343&gt;$AC$24,MAX($AE$31:AE608),AE608+((($M$3-$M$5)/($G$3-$G$5)*-1))/343),MAX($AE$31:AE608)))</f>
        <v>12.463556851311964</v>
      </c>
      <c r="AF609" s="61">
        <f t="shared" ref="AF609" si="2302">IF($M$18&gt;($M$3-$M$5)/-($G$3-$G$5),"",IF(AE609="","",AE609*$G$5+$M$5))</f>
        <v>-291.54518950429338</v>
      </c>
      <c r="AG609" s="61">
        <f t="shared" ref="AG609" si="2303">IF($M$18&gt;($M$3-$M$5)/-($G$3-$G$5),"",IF(AE609="","",AE609*$G$3+$M$3))</f>
        <v>62682.215743440182</v>
      </c>
    </row>
    <row r="610" spans="1:33" x14ac:dyDescent="0.55000000000000004">
      <c r="A610" s="11"/>
      <c r="B610" s="11"/>
      <c r="C610" s="11"/>
      <c r="D610" s="11"/>
      <c r="E610" s="11"/>
      <c r="F610" s="11"/>
      <c r="G610" s="11"/>
      <c r="H610" s="11"/>
      <c r="I610" s="11"/>
      <c r="J610" s="21"/>
      <c r="K610" s="21"/>
      <c r="L610" s="57"/>
      <c r="M610" s="57"/>
      <c r="N610" s="63"/>
      <c r="O610" s="57"/>
      <c r="P610" s="57"/>
      <c r="Q610" s="58"/>
      <c r="R610" s="57"/>
      <c r="S610" s="57"/>
      <c r="T610" s="11"/>
      <c r="U610" s="11"/>
      <c r="V610" s="11"/>
      <c r="W610" s="11"/>
      <c r="X610" s="11"/>
      <c r="Y610" s="11"/>
      <c r="Z610" s="11"/>
      <c r="AA610" s="11"/>
      <c r="AB610" s="11"/>
      <c r="AC610" s="60">
        <f t="shared" ref="AC610" si="2304">IFERROR(AC609,"")</f>
        <v>17.293675712043104</v>
      </c>
      <c r="AD610" s="61">
        <f t="shared" ref="AD610" si="2305">IF(AC610="","",AC610*$G$3+$M$3)</f>
        <v>38531.621439784474</v>
      </c>
      <c r="AE610" s="60">
        <f t="shared" ref="AE610" si="2306">IFERROR(AE609,"")</f>
        <v>12.463556851311964</v>
      </c>
      <c r="AF610" s="61">
        <f t="shared" ref="AF610" si="2307">IF($M$18&gt;($M$3-$M$5)/-($G$3-$G$5),"",IF(AE610="","",$G$7*$M$18+$M$7))</f>
        <v>0</v>
      </c>
      <c r="AG610" s="61">
        <f t="shared" ref="AG610" si="2308">IF($M$18&gt;($M$3-$M$5)/-($G$3-$G$5),"",IF(AE610="","",$G$7*$M$18+$M$7))</f>
        <v>0</v>
      </c>
    </row>
    <row r="611" spans="1:33" x14ac:dyDescent="0.55000000000000004">
      <c r="A611" s="11"/>
      <c r="B611" s="11"/>
      <c r="C611" s="11"/>
      <c r="D611" s="11"/>
      <c r="E611" s="11"/>
      <c r="F611" s="11"/>
      <c r="G611" s="11"/>
      <c r="H611" s="11"/>
      <c r="I611" s="11"/>
      <c r="J611" s="21"/>
      <c r="K611" s="21"/>
      <c r="L611" s="57"/>
      <c r="M611" s="57"/>
      <c r="N611" s="63"/>
      <c r="O611" s="57"/>
      <c r="P611" s="57"/>
      <c r="Q611" s="58"/>
      <c r="R611" s="57"/>
      <c r="S611" s="57"/>
      <c r="T611" s="11"/>
      <c r="U611" s="11"/>
      <c r="V611" s="11"/>
      <c r="W611" s="11"/>
      <c r="X611" s="11"/>
      <c r="Y611" s="11"/>
      <c r="Z611" s="11"/>
      <c r="AA611" s="11"/>
      <c r="AB611" s="11"/>
      <c r="AC611" s="60">
        <f>IF($M$18&gt;($M$3-$M$5)/-($G$3-$G$5),AC610+($M$18-($M$3-$M$5)/-($G$3-$G$5))/342,IFERROR(IF(AC610+((($M$3-$M$5)/($G$3-$G$5)*-1)-$M$18)/343&gt;($M$3-$M$5)/-($G$3-$G$5),MAX($AC$31:AC610),AC610+((($M$3-$M$5)/($G$3-$G$5)*-1))/343),MAX($AC$31:AC610)))</f>
        <v>17.293675712043104</v>
      </c>
      <c r="AD611" s="61">
        <f t="shared" ref="AD611" si="2309">IF(AC611="","",AC611*$G$5+$M$5)</f>
        <v>38349.405696344824</v>
      </c>
      <c r="AE611" s="60">
        <f>IF($M$18&gt;($M$3-$M$5)/-($G$3-$G$5),"",IFERROR(IF(AE610+(($M$3-$M$5)/($G$3-$G$5)*-1)/343&gt;$AC$24,MAX($AE$31:AE610),AE610+((($M$3-$M$5)/($G$3-$G$5)*-1))/343),MAX($AE$31:AE610)))</f>
        <v>12.463556851311964</v>
      </c>
      <c r="AF611" s="61">
        <f t="shared" ref="AF611" si="2310">IF($M$18&gt;($M$3-$M$5)/-($G$3-$G$5),"",IF(AE611="","",AE611*$G$5+$M$5))</f>
        <v>-291.54518950429338</v>
      </c>
      <c r="AG611" s="61">
        <f t="shared" ref="AG611" si="2311">IF($M$18&gt;($M$3-$M$5)/-($G$3-$G$5),"",IF(AE611="","",AE611*$G$3+$M$3))</f>
        <v>62682.215743440182</v>
      </c>
    </row>
    <row r="612" spans="1:33" x14ac:dyDescent="0.55000000000000004">
      <c r="A612" s="11"/>
      <c r="B612" s="11"/>
      <c r="C612" s="11"/>
      <c r="D612" s="11"/>
      <c r="E612" s="11"/>
      <c r="F612" s="11"/>
      <c r="G612" s="11"/>
      <c r="H612" s="11"/>
      <c r="I612" s="11"/>
      <c r="J612" s="21"/>
      <c r="K612" s="21"/>
      <c r="L612" s="57"/>
      <c r="M612" s="57"/>
      <c r="N612" s="63"/>
      <c r="O612" s="57"/>
      <c r="P612" s="57"/>
      <c r="Q612" s="58"/>
      <c r="R612" s="57"/>
      <c r="S612" s="57"/>
      <c r="T612" s="11"/>
      <c r="U612" s="11"/>
      <c r="V612" s="11"/>
      <c r="W612" s="11"/>
      <c r="X612" s="11"/>
      <c r="Y612" s="11"/>
      <c r="Z612" s="11"/>
      <c r="AA612" s="11"/>
      <c r="AB612" s="11"/>
      <c r="AC612" s="60">
        <f t="shared" ref="AC612" si="2312">IFERROR(AC611,"")</f>
        <v>17.293675712043104</v>
      </c>
      <c r="AD612" s="61">
        <f t="shared" ref="AD612" si="2313">IF(AC612="","",AC612*$G$3+$M$3)</f>
        <v>38531.621439784474</v>
      </c>
      <c r="AE612" s="60">
        <f t="shared" ref="AE612" si="2314">IFERROR(AE611,"")</f>
        <v>12.463556851311964</v>
      </c>
      <c r="AF612" s="61">
        <f t="shared" ref="AF612" si="2315">IF($M$18&gt;($M$3-$M$5)/-($G$3-$G$5),"",IF(AE612="","",$G$7*$M$18+$M$7))</f>
        <v>0</v>
      </c>
      <c r="AG612" s="61">
        <f t="shared" ref="AG612" si="2316">IF($M$18&gt;($M$3-$M$5)/-($G$3-$G$5),"",IF(AE612="","",$G$7*$M$18+$M$7))</f>
        <v>0</v>
      </c>
    </row>
    <row r="613" spans="1:33" x14ac:dyDescent="0.55000000000000004">
      <c r="A613" s="11"/>
      <c r="B613" s="11"/>
      <c r="C613" s="11"/>
      <c r="D613" s="11"/>
      <c r="E613" s="11"/>
      <c r="F613" s="11"/>
      <c r="G613" s="11"/>
      <c r="H613" s="11"/>
      <c r="I613" s="11"/>
      <c r="J613" s="21"/>
      <c r="K613" s="21"/>
      <c r="L613" s="57"/>
      <c r="M613" s="57"/>
      <c r="N613" s="63"/>
      <c r="O613" s="57"/>
      <c r="P613" s="57"/>
      <c r="Q613" s="58"/>
      <c r="R613" s="57"/>
      <c r="S613" s="57"/>
      <c r="T613" s="11"/>
      <c r="U613" s="11"/>
      <c r="V613" s="11"/>
      <c r="W613" s="11"/>
      <c r="X613" s="11"/>
      <c r="Y613" s="11"/>
      <c r="Z613" s="11"/>
      <c r="AA613" s="11"/>
      <c r="AB613" s="11"/>
      <c r="AC613" s="60">
        <f>IF($M$18&gt;($M$3-$M$5)/-($G$3-$G$5),AC612+($M$18-($M$3-$M$5)/-($G$3-$G$5))/342,IFERROR(IF(AC612+((($M$3-$M$5)/($G$3-$G$5)*-1)-$M$18)/343&gt;($M$3-$M$5)/-($G$3-$G$5),MAX($AC$31:AC612),AC612+((($M$3-$M$5)/($G$3-$G$5)*-1))/343),MAX($AC$31:AC612)))</f>
        <v>17.293675712043104</v>
      </c>
      <c r="AD613" s="61">
        <f t="shared" ref="AD613" si="2317">IF(AC613="","",AC613*$G$5+$M$5)</f>
        <v>38349.405696344824</v>
      </c>
      <c r="AE613" s="60">
        <f>IF($M$18&gt;($M$3-$M$5)/-($G$3-$G$5),"",IFERROR(IF(AE612+(($M$3-$M$5)/($G$3-$G$5)*-1)/343&gt;$AC$24,MAX($AE$31:AE612),AE612+((($M$3-$M$5)/($G$3-$G$5)*-1))/343),MAX($AE$31:AE612)))</f>
        <v>12.463556851311964</v>
      </c>
      <c r="AF613" s="61">
        <f t="shared" ref="AF613" si="2318">IF($M$18&gt;($M$3-$M$5)/-($G$3-$G$5),"",IF(AE613="","",AE613*$G$5+$M$5))</f>
        <v>-291.54518950429338</v>
      </c>
      <c r="AG613" s="61">
        <f t="shared" ref="AG613" si="2319">IF($M$18&gt;($M$3-$M$5)/-($G$3-$G$5),"",IF(AE613="","",AE613*$G$3+$M$3))</f>
        <v>62682.215743440182</v>
      </c>
    </row>
    <row r="614" spans="1:33" x14ac:dyDescent="0.55000000000000004">
      <c r="A614" s="11"/>
      <c r="B614" s="11"/>
      <c r="C614" s="11"/>
      <c r="D614" s="11"/>
      <c r="E614" s="11"/>
      <c r="F614" s="11"/>
      <c r="G614" s="11"/>
      <c r="H614" s="11"/>
      <c r="I614" s="11"/>
      <c r="J614" s="21"/>
      <c r="K614" s="21"/>
      <c r="L614" s="57"/>
      <c r="M614" s="57"/>
      <c r="N614" s="63"/>
      <c r="O614" s="57"/>
      <c r="P614" s="57"/>
      <c r="Q614" s="58"/>
      <c r="R614" s="57"/>
      <c r="S614" s="57"/>
      <c r="T614" s="11"/>
      <c r="U614" s="11"/>
      <c r="V614" s="11"/>
      <c r="W614" s="11"/>
      <c r="X614" s="11"/>
      <c r="Y614" s="11"/>
      <c r="Z614" s="11"/>
      <c r="AA614" s="11"/>
      <c r="AB614" s="11"/>
      <c r="AC614" s="60">
        <f t="shared" ref="AC614" si="2320">IFERROR(AC613,"")</f>
        <v>17.293675712043104</v>
      </c>
      <c r="AD614" s="61">
        <f t="shared" ref="AD614" si="2321">IF(AC614="","",AC614*$G$3+$M$3)</f>
        <v>38531.621439784474</v>
      </c>
      <c r="AE614" s="60">
        <f t="shared" ref="AE614" si="2322">IFERROR(AE613,"")</f>
        <v>12.463556851311964</v>
      </c>
      <c r="AF614" s="61">
        <f t="shared" ref="AF614" si="2323">IF($M$18&gt;($M$3-$M$5)/-($G$3-$G$5),"",IF(AE614="","",$G$7*$M$18+$M$7))</f>
        <v>0</v>
      </c>
      <c r="AG614" s="61">
        <f t="shared" ref="AG614" si="2324">IF($M$18&gt;($M$3-$M$5)/-($G$3-$G$5),"",IF(AE614="","",$G$7*$M$18+$M$7))</f>
        <v>0</v>
      </c>
    </row>
    <row r="615" spans="1:33" x14ac:dyDescent="0.55000000000000004">
      <c r="A615" s="11"/>
      <c r="B615" s="11"/>
      <c r="C615" s="11"/>
      <c r="D615" s="11"/>
      <c r="E615" s="11"/>
      <c r="F615" s="11"/>
      <c r="G615" s="11"/>
      <c r="H615" s="11"/>
      <c r="I615" s="11"/>
      <c r="J615" s="21"/>
      <c r="K615" s="21"/>
      <c r="L615" s="57"/>
      <c r="M615" s="57"/>
      <c r="N615" s="63"/>
      <c r="O615" s="57"/>
      <c r="P615" s="57"/>
      <c r="Q615" s="58"/>
      <c r="R615" s="57"/>
      <c r="S615" s="57"/>
      <c r="T615" s="11"/>
      <c r="U615" s="11"/>
      <c r="V615" s="11"/>
      <c r="W615" s="11"/>
      <c r="X615" s="11"/>
      <c r="Y615" s="11"/>
      <c r="Z615" s="11"/>
      <c r="AA615" s="11"/>
      <c r="AB615" s="11"/>
      <c r="AC615" s="60">
        <f>IF($M$18&gt;($M$3-$M$5)/-($G$3-$G$5),AC614+($M$18-($M$3-$M$5)/-($G$3-$G$5))/342,IFERROR(IF(AC614+((($M$3-$M$5)/($G$3-$G$5)*-1)-$M$18)/343&gt;($M$3-$M$5)/-($G$3-$G$5),MAX($AC$31:AC614),AC614+((($M$3-$M$5)/($G$3-$G$5)*-1))/343),MAX($AC$31:AC614)))</f>
        <v>17.293675712043104</v>
      </c>
      <c r="AD615" s="61">
        <f t="shared" ref="AD615" si="2325">IF(AC615="","",AC615*$G$5+$M$5)</f>
        <v>38349.405696344824</v>
      </c>
      <c r="AE615" s="60">
        <f>IF($M$18&gt;($M$3-$M$5)/-($G$3-$G$5),"",IFERROR(IF(AE614+(($M$3-$M$5)/($G$3-$G$5)*-1)/343&gt;$AC$24,MAX($AE$31:AE614),AE614+((($M$3-$M$5)/($G$3-$G$5)*-1))/343),MAX($AE$31:AE614)))</f>
        <v>12.463556851311964</v>
      </c>
      <c r="AF615" s="61">
        <f t="shared" ref="AF615" si="2326">IF($M$18&gt;($M$3-$M$5)/-($G$3-$G$5),"",IF(AE615="","",AE615*$G$5+$M$5))</f>
        <v>-291.54518950429338</v>
      </c>
      <c r="AG615" s="61">
        <f t="shared" ref="AG615" si="2327">IF($M$18&gt;($M$3-$M$5)/-($G$3-$G$5),"",IF(AE615="","",AE615*$G$3+$M$3))</f>
        <v>62682.215743440182</v>
      </c>
    </row>
    <row r="616" spans="1:33" x14ac:dyDescent="0.55000000000000004">
      <c r="A616" s="11"/>
      <c r="B616" s="11"/>
      <c r="C616" s="11"/>
      <c r="D616" s="11"/>
      <c r="E616" s="11"/>
      <c r="F616" s="11"/>
      <c r="G616" s="11"/>
      <c r="H616" s="11"/>
      <c r="I616" s="11"/>
      <c r="J616" s="21"/>
      <c r="K616" s="21"/>
      <c r="L616" s="57"/>
      <c r="M616" s="57"/>
      <c r="N616" s="63"/>
      <c r="O616" s="57"/>
      <c r="P616" s="57"/>
      <c r="Q616" s="58"/>
      <c r="R616" s="57"/>
      <c r="S616" s="57"/>
      <c r="T616" s="11"/>
      <c r="U616" s="11"/>
      <c r="V616" s="11"/>
      <c r="W616" s="11"/>
      <c r="X616" s="11"/>
      <c r="Y616" s="11"/>
      <c r="Z616" s="11"/>
      <c r="AA616" s="11"/>
      <c r="AB616" s="11"/>
      <c r="AC616" s="60">
        <f t="shared" ref="AC616" si="2328">IFERROR(AC615,"")</f>
        <v>17.293675712043104</v>
      </c>
      <c r="AD616" s="61">
        <f t="shared" ref="AD616" si="2329">IF(AC616="","",AC616*$G$3+$M$3)</f>
        <v>38531.621439784474</v>
      </c>
      <c r="AE616" s="60">
        <f t="shared" ref="AE616" si="2330">IFERROR(AE615,"")</f>
        <v>12.463556851311964</v>
      </c>
      <c r="AF616" s="61">
        <f t="shared" ref="AF616" si="2331">IF($M$18&gt;($M$3-$M$5)/-($G$3-$G$5),"",IF(AE616="","",$G$7*$M$18+$M$7))</f>
        <v>0</v>
      </c>
      <c r="AG616" s="61">
        <f t="shared" ref="AG616" si="2332">IF($M$18&gt;($M$3-$M$5)/-($G$3-$G$5),"",IF(AE616="","",$G$7*$M$18+$M$7))</f>
        <v>0</v>
      </c>
    </row>
    <row r="617" spans="1:33" x14ac:dyDescent="0.55000000000000004">
      <c r="A617" s="11"/>
      <c r="B617" s="11"/>
      <c r="C617" s="11"/>
      <c r="D617" s="11"/>
      <c r="E617" s="11"/>
      <c r="F617" s="11"/>
      <c r="G617" s="11"/>
      <c r="H617" s="11"/>
      <c r="I617" s="11"/>
      <c r="J617" s="21"/>
      <c r="K617" s="21"/>
      <c r="L617" s="57"/>
      <c r="M617" s="57"/>
      <c r="N617" s="63"/>
      <c r="O617" s="57"/>
      <c r="P617" s="57"/>
      <c r="Q617" s="58"/>
      <c r="R617" s="57"/>
      <c r="S617" s="57"/>
      <c r="T617" s="11"/>
      <c r="U617" s="11"/>
      <c r="V617" s="11"/>
      <c r="W617" s="11"/>
      <c r="X617" s="11"/>
      <c r="Y617" s="11"/>
      <c r="Z617" s="11"/>
      <c r="AA617" s="11"/>
      <c r="AB617" s="11"/>
      <c r="AC617" s="60">
        <f>IF($M$18&gt;($M$3-$M$5)/-($G$3-$G$5),AC616+($M$18-($M$3-$M$5)/-($G$3-$G$5))/342,IFERROR(IF(AC616+((($M$3-$M$5)/($G$3-$G$5)*-1)-$M$18)/343&gt;($M$3-$M$5)/-($G$3-$G$5),MAX($AC$31:AC616),AC616+((($M$3-$M$5)/($G$3-$G$5)*-1))/343),MAX($AC$31:AC616)))</f>
        <v>17.293675712043104</v>
      </c>
      <c r="AD617" s="61">
        <f t="shared" ref="AD617" si="2333">IF(AC617="","",AC617*$G$5+$M$5)</f>
        <v>38349.405696344824</v>
      </c>
      <c r="AE617" s="60">
        <f>IF($M$18&gt;($M$3-$M$5)/-($G$3-$G$5),"",IFERROR(IF(AE616+(($M$3-$M$5)/($G$3-$G$5)*-1)/343&gt;$AC$24,MAX($AE$31:AE616),AE616+((($M$3-$M$5)/($G$3-$G$5)*-1))/343),MAX($AE$31:AE616)))</f>
        <v>12.463556851311964</v>
      </c>
      <c r="AF617" s="61">
        <f t="shared" ref="AF617" si="2334">IF($M$18&gt;($M$3-$M$5)/-($G$3-$G$5),"",IF(AE617="","",AE617*$G$5+$M$5))</f>
        <v>-291.54518950429338</v>
      </c>
      <c r="AG617" s="61">
        <f t="shared" ref="AG617" si="2335">IF($M$18&gt;($M$3-$M$5)/-($G$3-$G$5),"",IF(AE617="","",AE617*$G$3+$M$3))</f>
        <v>62682.215743440182</v>
      </c>
    </row>
    <row r="618" spans="1:33" x14ac:dyDescent="0.55000000000000004">
      <c r="A618" s="11"/>
      <c r="B618" s="11"/>
      <c r="C618" s="11"/>
      <c r="D618" s="11"/>
      <c r="E618" s="11"/>
      <c r="F618" s="11"/>
      <c r="G618" s="11"/>
      <c r="H618" s="11"/>
      <c r="I618" s="11"/>
      <c r="J618" s="21"/>
      <c r="K618" s="21"/>
      <c r="L618" s="57"/>
      <c r="M618" s="57"/>
      <c r="N618" s="63"/>
      <c r="O618" s="57"/>
      <c r="P618" s="57"/>
      <c r="Q618" s="58"/>
      <c r="R618" s="57"/>
      <c r="S618" s="57"/>
      <c r="T618" s="11"/>
      <c r="U618" s="11"/>
      <c r="V618" s="11"/>
      <c r="W618" s="11"/>
      <c r="X618" s="11"/>
      <c r="Y618" s="11"/>
      <c r="Z618" s="11"/>
      <c r="AA618" s="11"/>
      <c r="AB618" s="11"/>
      <c r="AC618" s="60">
        <f t="shared" ref="AC618" si="2336">IFERROR(AC617,"")</f>
        <v>17.293675712043104</v>
      </c>
      <c r="AD618" s="61">
        <f t="shared" ref="AD618" si="2337">IF(AC618="","",AC618*$G$3+$M$3)</f>
        <v>38531.621439784474</v>
      </c>
      <c r="AE618" s="60">
        <f t="shared" ref="AE618" si="2338">IFERROR(AE617,"")</f>
        <v>12.463556851311964</v>
      </c>
      <c r="AF618" s="61">
        <f t="shared" ref="AF618" si="2339">IF($M$18&gt;($M$3-$M$5)/-($G$3-$G$5),"",IF(AE618="","",$G$7*$M$18+$M$7))</f>
        <v>0</v>
      </c>
      <c r="AG618" s="61">
        <f t="shared" ref="AG618" si="2340">IF($M$18&gt;($M$3-$M$5)/-($G$3-$G$5),"",IF(AE618="","",$G$7*$M$18+$M$7))</f>
        <v>0</v>
      </c>
    </row>
    <row r="619" spans="1:33" x14ac:dyDescent="0.55000000000000004">
      <c r="A619" s="11"/>
      <c r="B619" s="11"/>
      <c r="C619" s="11"/>
      <c r="D619" s="11"/>
      <c r="E619" s="11"/>
      <c r="F619" s="11"/>
      <c r="G619" s="11"/>
      <c r="H619" s="11"/>
      <c r="I619" s="11"/>
      <c r="J619" s="21"/>
      <c r="K619" s="21"/>
      <c r="L619" s="57"/>
      <c r="M619" s="57"/>
      <c r="N619" s="63"/>
      <c r="O619" s="57"/>
      <c r="P619" s="57"/>
      <c r="Q619" s="58"/>
      <c r="R619" s="57"/>
      <c r="S619" s="57"/>
      <c r="T619" s="11"/>
      <c r="U619" s="11"/>
      <c r="V619" s="11"/>
      <c r="W619" s="11"/>
      <c r="X619" s="11"/>
      <c r="Y619" s="11"/>
      <c r="Z619" s="11"/>
      <c r="AA619" s="11"/>
      <c r="AB619" s="11"/>
      <c r="AC619" s="60">
        <f>IF($M$18&gt;($M$3-$M$5)/-($G$3-$G$5),AC618+($M$18-($M$3-$M$5)/-($G$3-$G$5))/342,IFERROR(IF(AC618+((($M$3-$M$5)/($G$3-$G$5)*-1)-$M$18)/343&gt;($M$3-$M$5)/-($G$3-$G$5),MAX($AC$31:AC618),AC618+((($M$3-$M$5)/($G$3-$G$5)*-1))/343),MAX($AC$31:AC618)))</f>
        <v>17.293675712043104</v>
      </c>
      <c r="AD619" s="61">
        <f t="shared" ref="AD619" si="2341">IF(AC619="","",AC619*$G$5+$M$5)</f>
        <v>38349.405696344824</v>
      </c>
      <c r="AE619" s="60">
        <f>IF($M$18&gt;($M$3-$M$5)/-($G$3-$G$5),"",IFERROR(IF(AE618+(($M$3-$M$5)/($G$3-$G$5)*-1)/343&gt;$AC$24,MAX($AE$31:AE618),AE618+((($M$3-$M$5)/($G$3-$G$5)*-1))/343),MAX($AE$31:AE618)))</f>
        <v>12.463556851311964</v>
      </c>
      <c r="AF619" s="61">
        <f t="shared" ref="AF619" si="2342">IF($M$18&gt;($M$3-$M$5)/-($G$3-$G$5),"",IF(AE619="","",AE619*$G$5+$M$5))</f>
        <v>-291.54518950429338</v>
      </c>
      <c r="AG619" s="61">
        <f t="shared" ref="AG619" si="2343">IF($M$18&gt;($M$3-$M$5)/-($G$3-$G$5),"",IF(AE619="","",AE619*$G$3+$M$3))</f>
        <v>62682.215743440182</v>
      </c>
    </row>
    <row r="620" spans="1:33" x14ac:dyDescent="0.55000000000000004">
      <c r="A620" s="11"/>
      <c r="B620" s="11"/>
      <c r="C620" s="11"/>
      <c r="D620" s="11"/>
      <c r="E620" s="11"/>
      <c r="F620" s="11"/>
      <c r="G620" s="11"/>
      <c r="H620" s="11"/>
      <c r="I620" s="11"/>
      <c r="J620" s="21"/>
      <c r="K620" s="21"/>
      <c r="L620" s="57"/>
      <c r="M620" s="57"/>
      <c r="N620" s="63"/>
      <c r="O620" s="57"/>
      <c r="P620" s="57"/>
      <c r="Q620" s="58"/>
      <c r="R620" s="57"/>
      <c r="S620" s="57"/>
      <c r="T620" s="11"/>
      <c r="U620" s="11"/>
      <c r="V620" s="11"/>
      <c r="W620" s="11"/>
      <c r="X620" s="11"/>
      <c r="Y620" s="11"/>
      <c r="Z620" s="11"/>
      <c r="AA620" s="11"/>
      <c r="AB620" s="11"/>
      <c r="AC620" s="60">
        <f t="shared" ref="AC620" si="2344">IFERROR(AC619,"")</f>
        <v>17.293675712043104</v>
      </c>
      <c r="AD620" s="61">
        <f t="shared" ref="AD620" si="2345">IF(AC620="","",AC620*$G$3+$M$3)</f>
        <v>38531.621439784474</v>
      </c>
      <c r="AE620" s="60">
        <f t="shared" ref="AE620" si="2346">IFERROR(AE619,"")</f>
        <v>12.463556851311964</v>
      </c>
      <c r="AF620" s="61">
        <f t="shared" ref="AF620" si="2347">IF($M$18&gt;($M$3-$M$5)/-($G$3-$G$5),"",IF(AE620="","",$G$7*$M$18+$M$7))</f>
        <v>0</v>
      </c>
      <c r="AG620" s="61">
        <f t="shared" ref="AG620" si="2348">IF($M$18&gt;($M$3-$M$5)/-($G$3-$G$5),"",IF(AE620="","",$G$7*$M$18+$M$7))</f>
        <v>0</v>
      </c>
    </row>
    <row r="621" spans="1:33" x14ac:dyDescent="0.55000000000000004">
      <c r="A621" s="11"/>
      <c r="B621" s="11"/>
      <c r="C621" s="11"/>
      <c r="D621" s="11"/>
      <c r="E621" s="11"/>
      <c r="F621" s="11"/>
      <c r="G621" s="11"/>
      <c r="H621" s="11"/>
      <c r="I621" s="11"/>
      <c r="J621" s="21"/>
      <c r="K621" s="21"/>
      <c r="L621" s="57"/>
      <c r="M621" s="57"/>
      <c r="N621" s="63"/>
      <c r="O621" s="57"/>
      <c r="P621" s="57"/>
      <c r="Q621" s="58"/>
      <c r="R621" s="57"/>
      <c r="S621" s="57"/>
      <c r="T621" s="11"/>
      <c r="U621" s="11"/>
      <c r="V621" s="11"/>
      <c r="W621" s="11"/>
      <c r="X621" s="11"/>
      <c r="Y621" s="11"/>
      <c r="Z621" s="11"/>
      <c r="AA621" s="11"/>
      <c r="AB621" s="11"/>
      <c r="AC621" s="60">
        <f>IF($M$18&gt;($M$3-$M$5)/-($G$3-$G$5),AC620+($M$18-($M$3-$M$5)/-($G$3-$G$5))/342,IFERROR(IF(AC620+((($M$3-$M$5)/($G$3-$G$5)*-1)-$M$18)/343&gt;($M$3-$M$5)/-($G$3-$G$5),MAX($AC$31:AC620),AC620+((($M$3-$M$5)/($G$3-$G$5)*-1))/343),MAX($AC$31:AC620)))</f>
        <v>17.293675712043104</v>
      </c>
      <c r="AD621" s="61">
        <f t="shared" ref="AD621" si="2349">IF(AC621="","",AC621*$G$5+$M$5)</f>
        <v>38349.405696344824</v>
      </c>
      <c r="AE621" s="60">
        <f>IF($M$18&gt;($M$3-$M$5)/-($G$3-$G$5),"",IFERROR(IF(AE620+(($M$3-$M$5)/($G$3-$G$5)*-1)/343&gt;$AC$24,MAX($AE$31:AE620),AE620+((($M$3-$M$5)/($G$3-$G$5)*-1))/343),MAX($AE$31:AE620)))</f>
        <v>12.463556851311964</v>
      </c>
      <c r="AF621" s="61">
        <f t="shared" ref="AF621" si="2350">IF($M$18&gt;($M$3-$M$5)/-($G$3-$G$5),"",IF(AE621="","",AE621*$G$5+$M$5))</f>
        <v>-291.54518950429338</v>
      </c>
      <c r="AG621" s="61">
        <f t="shared" ref="AG621" si="2351">IF($M$18&gt;($M$3-$M$5)/-($G$3-$G$5),"",IF(AE621="","",AE621*$G$3+$M$3))</f>
        <v>62682.215743440182</v>
      </c>
    </row>
    <row r="622" spans="1:33" x14ac:dyDescent="0.55000000000000004">
      <c r="A622" s="11"/>
      <c r="B622" s="11"/>
      <c r="C622" s="11"/>
      <c r="D622" s="11"/>
      <c r="E622" s="11"/>
      <c r="F622" s="11"/>
      <c r="G622" s="11"/>
      <c r="H622" s="11"/>
      <c r="I622" s="11"/>
      <c r="J622" s="21"/>
      <c r="K622" s="21"/>
      <c r="L622" s="57"/>
      <c r="M622" s="57"/>
      <c r="N622" s="63"/>
      <c r="O622" s="57"/>
      <c r="P622" s="57"/>
      <c r="Q622" s="58"/>
      <c r="R622" s="57"/>
      <c r="S622" s="57"/>
      <c r="T622" s="11"/>
      <c r="U622" s="11"/>
      <c r="V622" s="11"/>
      <c r="W622" s="11"/>
      <c r="X622" s="11"/>
      <c r="Y622" s="11"/>
      <c r="Z622" s="11"/>
      <c r="AA622" s="11"/>
      <c r="AB622" s="11"/>
      <c r="AC622" s="60">
        <f t="shared" ref="AC622" si="2352">IFERROR(AC621,"")</f>
        <v>17.293675712043104</v>
      </c>
      <c r="AD622" s="61">
        <f t="shared" ref="AD622" si="2353">IF(AC622="","",AC622*$G$3+$M$3)</f>
        <v>38531.621439784474</v>
      </c>
      <c r="AE622" s="60">
        <f t="shared" ref="AE622" si="2354">IFERROR(AE621,"")</f>
        <v>12.463556851311964</v>
      </c>
      <c r="AF622" s="61">
        <f t="shared" ref="AF622" si="2355">IF($M$18&gt;($M$3-$M$5)/-($G$3-$G$5),"",IF(AE622="","",$G$7*$M$18+$M$7))</f>
        <v>0</v>
      </c>
      <c r="AG622" s="61">
        <f t="shared" ref="AG622" si="2356">IF($M$18&gt;($M$3-$M$5)/-($G$3-$G$5),"",IF(AE622="","",$G$7*$M$18+$M$7))</f>
        <v>0</v>
      </c>
    </row>
    <row r="623" spans="1:33" x14ac:dyDescent="0.55000000000000004">
      <c r="A623" s="11"/>
      <c r="B623" s="11"/>
      <c r="C623" s="11"/>
      <c r="D623" s="11"/>
      <c r="E623" s="11"/>
      <c r="F623" s="11"/>
      <c r="G623" s="11"/>
      <c r="H623" s="11"/>
      <c r="I623" s="11"/>
      <c r="J623" s="21"/>
      <c r="K623" s="21"/>
      <c r="L623" s="57"/>
      <c r="M623" s="57"/>
      <c r="N623" s="63"/>
      <c r="O623" s="57"/>
      <c r="P623" s="57"/>
      <c r="Q623" s="58"/>
      <c r="R623" s="57"/>
      <c r="S623" s="57"/>
      <c r="T623" s="11"/>
      <c r="U623" s="11"/>
      <c r="V623" s="11"/>
      <c r="W623" s="11"/>
      <c r="X623" s="11"/>
      <c r="Y623" s="11"/>
      <c r="Z623" s="11"/>
      <c r="AA623" s="11"/>
      <c r="AB623" s="11"/>
      <c r="AC623" s="60">
        <f>IF($M$18&gt;($M$3-$M$5)/-($G$3-$G$5),AC622+($M$18-($M$3-$M$5)/-($G$3-$G$5))/342,IFERROR(IF(AC622+((($M$3-$M$5)/($G$3-$G$5)*-1)-$M$18)/343&gt;($M$3-$M$5)/-($G$3-$G$5),MAX($AC$31:AC622),AC622+((($M$3-$M$5)/($G$3-$G$5)*-1))/343),MAX($AC$31:AC622)))</f>
        <v>17.293675712043104</v>
      </c>
      <c r="AD623" s="61">
        <f t="shared" ref="AD623" si="2357">IF(AC623="","",AC623*$G$5+$M$5)</f>
        <v>38349.405696344824</v>
      </c>
      <c r="AE623" s="60">
        <f>IF($M$18&gt;($M$3-$M$5)/-($G$3-$G$5),"",IFERROR(IF(AE622+(($M$3-$M$5)/($G$3-$G$5)*-1)/343&gt;$AC$24,MAX($AE$31:AE622),AE622+((($M$3-$M$5)/($G$3-$G$5)*-1))/343),MAX($AE$31:AE622)))</f>
        <v>12.463556851311964</v>
      </c>
      <c r="AF623" s="61">
        <f t="shared" ref="AF623" si="2358">IF($M$18&gt;($M$3-$M$5)/-($G$3-$G$5),"",IF(AE623="","",AE623*$G$5+$M$5))</f>
        <v>-291.54518950429338</v>
      </c>
      <c r="AG623" s="61">
        <f t="shared" ref="AG623" si="2359">IF($M$18&gt;($M$3-$M$5)/-($G$3-$G$5),"",IF(AE623="","",AE623*$G$3+$M$3))</f>
        <v>62682.215743440182</v>
      </c>
    </row>
    <row r="624" spans="1:33" x14ac:dyDescent="0.55000000000000004">
      <c r="A624" s="11"/>
      <c r="B624" s="11"/>
      <c r="C624" s="11"/>
      <c r="D624" s="11"/>
      <c r="E624" s="11"/>
      <c r="F624" s="11"/>
      <c r="G624" s="11"/>
      <c r="H624" s="11"/>
      <c r="I624" s="11"/>
      <c r="J624" s="21"/>
      <c r="K624" s="21"/>
      <c r="L624" s="57"/>
      <c r="M624" s="57"/>
      <c r="N624" s="63"/>
      <c r="O624" s="57"/>
      <c r="P624" s="57"/>
      <c r="Q624" s="58"/>
      <c r="R624" s="57"/>
      <c r="S624" s="57"/>
      <c r="T624" s="11"/>
      <c r="U624" s="11"/>
      <c r="V624" s="11"/>
      <c r="W624" s="11"/>
      <c r="X624" s="11"/>
      <c r="Y624" s="11"/>
      <c r="Z624" s="11"/>
      <c r="AA624" s="11"/>
      <c r="AB624" s="11"/>
      <c r="AC624" s="60">
        <f t="shared" ref="AC624" si="2360">IFERROR(AC623,"")</f>
        <v>17.293675712043104</v>
      </c>
      <c r="AD624" s="61">
        <f t="shared" ref="AD624" si="2361">IF(AC624="","",AC624*$G$3+$M$3)</f>
        <v>38531.621439784474</v>
      </c>
      <c r="AE624" s="60">
        <f t="shared" ref="AE624" si="2362">IFERROR(AE623,"")</f>
        <v>12.463556851311964</v>
      </c>
      <c r="AF624" s="61">
        <f t="shared" ref="AF624" si="2363">IF($M$18&gt;($M$3-$M$5)/-($G$3-$G$5),"",IF(AE624="","",$G$7*$M$18+$M$7))</f>
        <v>0</v>
      </c>
      <c r="AG624" s="61">
        <f t="shared" ref="AG624" si="2364">IF($M$18&gt;($M$3-$M$5)/-($G$3-$G$5),"",IF(AE624="","",$G$7*$M$18+$M$7))</f>
        <v>0</v>
      </c>
    </row>
    <row r="625" spans="1:33" x14ac:dyDescent="0.55000000000000004">
      <c r="A625" s="11"/>
      <c r="B625" s="11"/>
      <c r="C625" s="11"/>
      <c r="D625" s="11"/>
      <c r="E625" s="11"/>
      <c r="F625" s="11"/>
      <c r="G625" s="11"/>
      <c r="H625" s="11"/>
      <c r="I625" s="11"/>
      <c r="J625" s="21"/>
      <c r="K625" s="21"/>
      <c r="L625" s="57"/>
      <c r="M625" s="57"/>
      <c r="N625" s="63"/>
      <c r="O625" s="57"/>
      <c r="P625" s="57"/>
      <c r="Q625" s="58"/>
      <c r="R625" s="57"/>
      <c r="S625" s="57"/>
      <c r="T625" s="11"/>
      <c r="U625" s="11"/>
      <c r="V625" s="11"/>
      <c r="W625" s="11"/>
      <c r="X625" s="11"/>
      <c r="Y625" s="11"/>
      <c r="Z625" s="11"/>
      <c r="AA625" s="11"/>
      <c r="AB625" s="11"/>
      <c r="AC625" s="60">
        <f>IF($M$18&gt;($M$3-$M$5)/-($G$3-$G$5),AC624+($M$18-($M$3-$M$5)/-($G$3-$G$5))/342,IFERROR(IF(AC624+((($M$3-$M$5)/($G$3-$G$5)*-1)-$M$18)/343&gt;($M$3-$M$5)/-($G$3-$G$5),MAX($AC$31:AC624),AC624+((($M$3-$M$5)/($G$3-$G$5)*-1))/343),MAX($AC$31:AC624)))</f>
        <v>17.293675712043104</v>
      </c>
      <c r="AD625" s="61">
        <f t="shared" ref="AD625" si="2365">IF(AC625="","",AC625*$G$5+$M$5)</f>
        <v>38349.405696344824</v>
      </c>
      <c r="AE625" s="60">
        <f>IF($M$18&gt;($M$3-$M$5)/-($G$3-$G$5),"",IFERROR(IF(AE624+(($M$3-$M$5)/($G$3-$G$5)*-1)/343&gt;$AC$24,MAX($AE$31:AE624),AE624+((($M$3-$M$5)/($G$3-$G$5)*-1))/343),MAX($AE$31:AE624)))</f>
        <v>12.463556851311964</v>
      </c>
      <c r="AF625" s="61">
        <f t="shared" ref="AF625" si="2366">IF($M$18&gt;($M$3-$M$5)/-($G$3-$G$5),"",IF(AE625="","",AE625*$G$5+$M$5))</f>
        <v>-291.54518950429338</v>
      </c>
      <c r="AG625" s="61">
        <f t="shared" ref="AG625" si="2367">IF($M$18&gt;($M$3-$M$5)/-($G$3-$G$5),"",IF(AE625="","",AE625*$G$3+$M$3))</f>
        <v>62682.215743440182</v>
      </c>
    </row>
    <row r="626" spans="1:33" x14ac:dyDescent="0.55000000000000004">
      <c r="A626" s="11"/>
      <c r="B626" s="11"/>
      <c r="C626" s="11"/>
      <c r="D626" s="11"/>
      <c r="E626" s="11"/>
      <c r="F626" s="11"/>
      <c r="G626" s="11"/>
      <c r="H626" s="11"/>
      <c r="I626" s="11"/>
      <c r="J626" s="21"/>
      <c r="K626" s="21"/>
      <c r="L626" s="57"/>
      <c r="M626" s="57"/>
      <c r="N626" s="63"/>
      <c r="O626" s="57"/>
      <c r="P626" s="57"/>
      <c r="Q626" s="58"/>
      <c r="R626" s="57"/>
      <c r="S626" s="57"/>
      <c r="T626" s="11"/>
      <c r="U626" s="11"/>
      <c r="V626" s="11"/>
      <c r="W626" s="11"/>
      <c r="X626" s="11"/>
      <c r="Y626" s="11"/>
      <c r="Z626" s="11"/>
      <c r="AA626" s="11"/>
      <c r="AB626" s="11"/>
      <c r="AC626" s="60">
        <f t="shared" ref="AC626" si="2368">IFERROR(AC625,"")</f>
        <v>17.293675712043104</v>
      </c>
      <c r="AD626" s="61">
        <f t="shared" ref="AD626" si="2369">IF(AC626="","",AC626*$G$3+$M$3)</f>
        <v>38531.621439784474</v>
      </c>
      <c r="AE626" s="60">
        <f t="shared" ref="AE626" si="2370">IFERROR(AE625,"")</f>
        <v>12.463556851311964</v>
      </c>
      <c r="AF626" s="61">
        <f t="shared" ref="AF626" si="2371">IF($M$18&gt;($M$3-$M$5)/-($G$3-$G$5),"",IF(AE626="","",$G$7*$M$18+$M$7))</f>
        <v>0</v>
      </c>
      <c r="AG626" s="61">
        <f t="shared" ref="AG626" si="2372">IF($M$18&gt;($M$3-$M$5)/-($G$3-$G$5),"",IF(AE626="","",$G$7*$M$18+$M$7))</f>
        <v>0</v>
      </c>
    </row>
    <row r="627" spans="1:33" x14ac:dyDescent="0.55000000000000004">
      <c r="A627" s="11"/>
      <c r="B627" s="11"/>
      <c r="C627" s="11"/>
      <c r="D627" s="11"/>
      <c r="E627" s="11"/>
      <c r="F627" s="11"/>
      <c r="G627" s="11"/>
      <c r="H627" s="11"/>
      <c r="I627" s="11"/>
      <c r="J627" s="21"/>
      <c r="K627" s="21"/>
      <c r="L627" s="57"/>
      <c r="M627" s="57"/>
      <c r="N627" s="63"/>
      <c r="O627" s="57"/>
      <c r="P627" s="57"/>
      <c r="Q627" s="58"/>
      <c r="R627" s="57"/>
      <c r="S627" s="57"/>
      <c r="T627" s="11"/>
      <c r="U627" s="11"/>
      <c r="V627" s="11"/>
      <c r="W627" s="11"/>
      <c r="X627" s="11"/>
      <c r="Y627" s="11"/>
      <c r="Z627" s="11"/>
      <c r="AA627" s="11"/>
      <c r="AB627" s="11"/>
      <c r="AC627" s="60">
        <f>IF($M$18&gt;($M$3-$M$5)/-($G$3-$G$5),AC626+($M$18-($M$3-$M$5)/-($G$3-$G$5))/342,IFERROR(IF(AC626+((($M$3-$M$5)/($G$3-$G$5)*-1)-$M$18)/343&gt;($M$3-$M$5)/-($G$3-$G$5),MAX($AC$31:AC626),AC626+((($M$3-$M$5)/($G$3-$G$5)*-1))/343),MAX($AC$31:AC626)))</f>
        <v>17.293675712043104</v>
      </c>
      <c r="AD627" s="61">
        <f t="shared" ref="AD627" si="2373">IF(AC627="","",AC627*$G$5+$M$5)</f>
        <v>38349.405696344824</v>
      </c>
      <c r="AE627" s="60">
        <f>IF($M$18&gt;($M$3-$M$5)/-($G$3-$G$5),"",IFERROR(IF(AE626+(($M$3-$M$5)/($G$3-$G$5)*-1)/343&gt;$AC$24,MAX($AE$31:AE626),AE626+((($M$3-$M$5)/($G$3-$G$5)*-1))/343),MAX($AE$31:AE626)))</f>
        <v>12.463556851311964</v>
      </c>
      <c r="AF627" s="61">
        <f t="shared" ref="AF627" si="2374">IF($M$18&gt;($M$3-$M$5)/-($G$3-$G$5),"",IF(AE627="","",AE627*$G$5+$M$5))</f>
        <v>-291.54518950429338</v>
      </c>
      <c r="AG627" s="61">
        <f t="shared" ref="AG627" si="2375">IF($M$18&gt;($M$3-$M$5)/-($G$3-$G$5),"",IF(AE627="","",AE627*$G$3+$M$3))</f>
        <v>62682.215743440182</v>
      </c>
    </row>
    <row r="628" spans="1:33" x14ac:dyDescent="0.55000000000000004">
      <c r="A628" s="11"/>
      <c r="B628" s="11"/>
      <c r="C628" s="11"/>
      <c r="D628" s="11"/>
      <c r="E628" s="11"/>
      <c r="F628" s="11"/>
      <c r="G628" s="11"/>
      <c r="H628" s="11"/>
      <c r="I628" s="11"/>
      <c r="J628" s="21"/>
      <c r="K628" s="21"/>
      <c r="L628" s="57"/>
      <c r="M628" s="57"/>
      <c r="N628" s="63"/>
      <c r="O628" s="57"/>
      <c r="P628" s="57"/>
      <c r="Q628" s="58"/>
      <c r="R628" s="57"/>
      <c r="S628" s="57"/>
      <c r="T628" s="11"/>
      <c r="U628" s="11"/>
      <c r="V628" s="11"/>
      <c r="W628" s="11"/>
      <c r="X628" s="11"/>
      <c r="Y628" s="11"/>
      <c r="Z628" s="11"/>
      <c r="AA628" s="11"/>
      <c r="AB628" s="11"/>
      <c r="AC628" s="60">
        <f t="shared" ref="AC628" si="2376">IFERROR(AC627,"")</f>
        <v>17.293675712043104</v>
      </c>
      <c r="AD628" s="61">
        <f t="shared" ref="AD628" si="2377">IF(AC628="","",AC628*$G$3+$M$3)</f>
        <v>38531.621439784474</v>
      </c>
      <c r="AE628" s="60">
        <f t="shared" ref="AE628" si="2378">IFERROR(AE627,"")</f>
        <v>12.463556851311964</v>
      </c>
      <c r="AF628" s="61">
        <f t="shared" ref="AF628" si="2379">IF($M$18&gt;($M$3-$M$5)/-($G$3-$G$5),"",IF(AE628="","",$G$7*$M$18+$M$7))</f>
        <v>0</v>
      </c>
      <c r="AG628" s="61">
        <f t="shared" ref="AG628" si="2380">IF($M$18&gt;($M$3-$M$5)/-($G$3-$G$5),"",IF(AE628="","",$G$7*$M$18+$M$7))</f>
        <v>0</v>
      </c>
    </row>
    <row r="629" spans="1:33" x14ac:dyDescent="0.55000000000000004">
      <c r="A629" s="11"/>
      <c r="B629" s="11"/>
      <c r="C629" s="11"/>
      <c r="D629" s="11"/>
      <c r="E629" s="11"/>
      <c r="F629" s="11"/>
      <c r="G629" s="11"/>
      <c r="H629" s="11"/>
      <c r="I629" s="11"/>
      <c r="J629" s="21"/>
      <c r="K629" s="21"/>
      <c r="L629" s="57"/>
      <c r="M629" s="57"/>
      <c r="N629" s="63"/>
      <c r="O629" s="57"/>
      <c r="P629" s="57"/>
      <c r="Q629" s="58"/>
      <c r="R629" s="57"/>
      <c r="S629" s="57"/>
      <c r="T629" s="11"/>
      <c r="U629" s="11"/>
      <c r="V629" s="11"/>
      <c r="W629" s="11"/>
      <c r="X629" s="11"/>
      <c r="Y629" s="11"/>
      <c r="Z629" s="11"/>
      <c r="AA629" s="11"/>
      <c r="AB629" s="11"/>
      <c r="AC629" s="60">
        <f>IF($M$18&gt;($M$3-$M$5)/-($G$3-$G$5),AC628+($M$18-($M$3-$M$5)/-($G$3-$G$5))/342,IFERROR(IF(AC628+((($M$3-$M$5)/($G$3-$G$5)*-1)-$M$18)/343&gt;($M$3-$M$5)/-($G$3-$G$5),MAX($AC$31:AC628),AC628+((($M$3-$M$5)/($G$3-$G$5)*-1))/343),MAX($AC$31:AC628)))</f>
        <v>17.293675712043104</v>
      </c>
      <c r="AD629" s="61">
        <f t="shared" ref="AD629" si="2381">IF(AC629="","",AC629*$G$5+$M$5)</f>
        <v>38349.405696344824</v>
      </c>
      <c r="AE629" s="60">
        <f>IF($M$18&gt;($M$3-$M$5)/-($G$3-$G$5),"",IFERROR(IF(AE628+(($M$3-$M$5)/($G$3-$G$5)*-1)/343&gt;$AC$24,MAX($AE$31:AE628),AE628+((($M$3-$M$5)/($G$3-$G$5)*-1))/343),MAX($AE$31:AE628)))</f>
        <v>12.463556851311964</v>
      </c>
      <c r="AF629" s="61">
        <f t="shared" ref="AF629" si="2382">IF($M$18&gt;($M$3-$M$5)/-($G$3-$G$5),"",IF(AE629="","",AE629*$G$5+$M$5))</f>
        <v>-291.54518950429338</v>
      </c>
      <c r="AG629" s="61">
        <f t="shared" ref="AG629" si="2383">IF($M$18&gt;($M$3-$M$5)/-($G$3-$G$5),"",IF(AE629="","",AE629*$G$3+$M$3))</f>
        <v>62682.215743440182</v>
      </c>
    </row>
    <row r="630" spans="1:33" x14ac:dyDescent="0.55000000000000004">
      <c r="A630" s="11"/>
      <c r="B630" s="11"/>
      <c r="C630" s="11"/>
      <c r="D630" s="11"/>
      <c r="E630" s="11"/>
      <c r="F630" s="11"/>
      <c r="G630" s="11"/>
      <c r="H630" s="11"/>
      <c r="I630" s="11"/>
      <c r="J630" s="21"/>
      <c r="K630" s="21"/>
      <c r="L630" s="57"/>
      <c r="M630" s="57"/>
      <c r="N630" s="63"/>
      <c r="O630" s="57"/>
      <c r="P630" s="57"/>
      <c r="Q630" s="58"/>
      <c r="R630" s="57"/>
      <c r="S630" s="57"/>
      <c r="T630" s="11"/>
      <c r="U630" s="11"/>
      <c r="V630" s="11"/>
      <c r="W630" s="11"/>
      <c r="X630" s="11"/>
      <c r="Y630" s="11"/>
      <c r="Z630" s="11"/>
      <c r="AA630" s="11"/>
      <c r="AB630" s="11"/>
      <c r="AC630" s="60">
        <f t="shared" ref="AC630" si="2384">IFERROR(AC629,"")</f>
        <v>17.293675712043104</v>
      </c>
      <c r="AD630" s="61">
        <f t="shared" ref="AD630" si="2385">IF(AC630="","",AC630*$G$3+$M$3)</f>
        <v>38531.621439784474</v>
      </c>
      <c r="AE630" s="60">
        <f t="shared" ref="AE630" si="2386">IFERROR(AE629,"")</f>
        <v>12.463556851311964</v>
      </c>
      <c r="AF630" s="61">
        <f t="shared" ref="AF630" si="2387">IF($M$18&gt;($M$3-$M$5)/-($G$3-$G$5),"",IF(AE630="","",$G$7*$M$18+$M$7))</f>
        <v>0</v>
      </c>
      <c r="AG630" s="61">
        <f t="shared" ref="AG630" si="2388">IF($M$18&gt;($M$3-$M$5)/-($G$3-$G$5),"",IF(AE630="","",$G$7*$M$18+$M$7))</f>
        <v>0</v>
      </c>
    </row>
    <row r="631" spans="1:33" x14ac:dyDescent="0.55000000000000004">
      <c r="A631" s="11"/>
      <c r="B631" s="11"/>
      <c r="C631" s="11"/>
      <c r="D631" s="11"/>
      <c r="E631" s="11"/>
      <c r="F631" s="11"/>
      <c r="G631" s="11"/>
      <c r="H631" s="11"/>
      <c r="I631" s="11"/>
      <c r="J631" s="21"/>
      <c r="K631" s="21"/>
      <c r="L631" s="57"/>
      <c r="M631" s="57"/>
      <c r="N631" s="63"/>
      <c r="O631" s="57"/>
      <c r="P631" s="57"/>
      <c r="Q631" s="58"/>
      <c r="R631" s="57"/>
      <c r="S631" s="57"/>
      <c r="T631" s="11"/>
      <c r="U631" s="11"/>
      <c r="V631" s="11"/>
      <c r="W631" s="11"/>
      <c r="X631" s="11"/>
      <c r="Y631" s="11"/>
      <c r="Z631" s="11"/>
      <c r="AA631" s="11"/>
      <c r="AB631" s="11"/>
      <c r="AC631" s="60">
        <f>IF($M$18&gt;($M$3-$M$5)/-($G$3-$G$5),AC630+($M$18-($M$3-$M$5)/-($G$3-$G$5))/342,IFERROR(IF(AC630+((($M$3-$M$5)/($G$3-$G$5)*-1)-$M$18)/343&gt;($M$3-$M$5)/-($G$3-$G$5),MAX($AC$31:AC630),AC630+((($M$3-$M$5)/($G$3-$G$5)*-1))/343),MAX($AC$31:AC630)))</f>
        <v>17.293675712043104</v>
      </c>
      <c r="AD631" s="61">
        <f t="shared" ref="AD631" si="2389">IF(AC631="","",AC631*$G$5+$M$5)</f>
        <v>38349.405696344824</v>
      </c>
      <c r="AE631" s="60">
        <f>IF($M$18&gt;($M$3-$M$5)/-($G$3-$G$5),"",IFERROR(IF(AE630+(($M$3-$M$5)/($G$3-$G$5)*-1)/343&gt;$AC$24,MAX($AE$31:AE630),AE630+((($M$3-$M$5)/($G$3-$G$5)*-1))/343),MAX($AE$31:AE630)))</f>
        <v>12.463556851311964</v>
      </c>
      <c r="AF631" s="61">
        <f t="shared" ref="AF631" si="2390">IF($M$18&gt;($M$3-$M$5)/-($G$3-$G$5),"",IF(AE631="","",AE631*$G$5+$M$5))</f>
        <v>-291.54518950429338</v>
      </c>
      <c r="AG631" s="61">
        <f t="shared" ref="AG631" si="2391">IF($M$18&gt;($M$3-$M$5)/-($G$3-$G$5),"",IF(AE631="","",AE631*$G$3+$M$3))</f>
        <v>62682.215743440182</v>
      </c>
    </row>
    <row r="632" spans="1:33" x14ac:dyDescent="0.55000000000000004">
      <c r="A632" s="11"/>
      <c r="B632" s="11"/>
      <c r="C632" s="11"/>
      <c r="D632" s="11"/>
      <c r="E632" s="11"/>
      <c r="F632" s="11"/>
      <c r="G632" s="11"/>
      <c r="H632" s="11"/>
      <c r="I632" s="11"/>
      <c r="J632" s="21"/>
      <c r="K632" s="21"/>
      <c r="L632" s="57"/>
      <c r="M632" s="57"/>
      <c r="N632" s="63"/>
      <c r="O632" s="57"/>
      <c r="P632" s="57"/>
      <c r="Q632" s="58"/>
      <c r="R632" s="57"/>
      <c r="S632" s="57"/>
      <c r="T632" s="11"/>
      <c r="U632" s="11"/>
      <c r="V632" s="11"/>
      <c r="W632" s="11"/>
      <c r="X632" s="11"/>
      <c r="Y632" s="11"/>
      <c r="Z632" s="11"/>
      <c r="AA632" s="11"/>
      <c r="AB632" s="11"/>
      <c r="AC632" s="60">
        <f t="shared" ref="AC632" si="2392">IFERROR(AC631,"")</f>
        <v>17.293675712043104</v>
      </c>
      <c r="AD632" s="61">
        <f t="shared" ref="AD632" si="2393">IF(AC632="","",AC632*$G$3+$M$3)</f>
        <v>38531.621439784474</v>
      </c>
      <c r="AE632" s="60">
        <f t="shared" ref="AE632" si="2394">IFERROR(AE631,"")</f>
        <v>12.463556851311964</v>
      </c>
      <c r="AF632" s="61">
        <f t="shared" ref="AF632" si="2395">IF($M$18&gt;($M$3-$M$5)/-($G$3-$G$5),"",IF(AE632="","",$G$7*$M$18+$M$7))</f>
        <v>0</v>
      </c>
      <c r="AG632" s="61">
        <f t="shared" ref="AG632" si="2396">IF($M$18&gt;($M$3-$M$5)/-($G$3-$G$5),"",IF(AE632="","",$G$7*$M$18+$M$7))</f>
        <v>0</v>
      </c>
    </row>
    <row r="633" spans="1:33" x14ac:dyDescent="0.55000000000000004">
      <c r="A633" s="11"/>
      <c r="B633" s="11"/>
      <c r="C633" s="11"/>
      <c r="D633" s="11"/>
      <c r="E633" s="11"/>
      <c r="F633" s="11"/>
      <c r="G633" s="11"/>
      <c r="H633" s="11"/>
      <c r="I633" s="11"/>
      <c r="J633" s="21"/>
      <c r="K633" s="21"/>
      <c r="L633" s="57"/>
      <c r="M633" s="57"/>
      <c r="N633" s="63"/>
      <c r="O633" s="57"/>
      <c r="P633" s="57"/>
      <c r="Q633" s="58"/>
      <c r="R633" s="57"/>
      <c r="S633" s="57"/>
      <c r="T633" s="11"/>
      <c r="U633" s="11"/>
      <c r="V633" s="11"/>
      <c r="W633" s="11"/>
      <c r="X633" s="11"/>
      <c r="Y633" s="11"/>
      <c r="Z633" s="11"/>
      <c r="AA633" s="11"/>
      <c r="AB633" s="11"/>
      <c r="AC633" s="60">
        <f>IF($M$18&gt;($M$3-$M$5)/-($G$3-$G$5),AC632+($M$18-($M$3-$M$5)/-($G$3-$G$5))/342,IFERROR(IF(AC632+((($M$3-$M$5)/($G$3-$G$5)*-1)-$M$18)/343&gt;($M$3-$M$5)/-($G$3-$G$5),MAX($AC$31:AC632),AC632+((($M$3-$M$5)/($G$3-$G$5)*-1))/343),MAX($AC$31:AC632)))</f>
        <v>17.293675712043104</v>
      </c>
      <c r="AD633" s="61">
        <f t="shared" ref="AD633" si="2397">IF(AC633="","",AC633*$G$5+$M$5)</f>
        <v>38349.405696344824</v>
      </c>
      <c r="AE633" s="60">
        <f>IF($M$18&gt;($M$3-$M$5)/-($G$3-$G$5),"",IFERROR(IF(AE632+(($M$3-$M$5)/($G$3-$G$5)*-1)/343&gt;$AC$24,MAX($AE$31:AE632),AE632+((($M$3-$M$5)/($G$3-$G$5)*-1))/343),MAX($AE$31:AE632)))</f>
        <v>12.463556851311964</v>
      </c>
      <c r="AF633" s="61">
        <f t="shared" ref="AF633" si="2398">IF($M$18&gt;($M$3-$M$5)/-($G$3-$G$5),"",IF(AE633="","",AE633*$G$5+$M$5))</f>
        <v>-291.54518950429338</v>
      </c>
      <c r="AG633" s="61">
        <f t="shared" ref="AG633" si="2399">IF($M$18&gt;($M$3-$M$5)/-($G$3-$G$5),"",IF(AE633="","",AE633*$G$3+$M$3))</f>
        <v>62682.215743440182</v>
      </c>
    </row>
    <row r="634" spans="1:33" x14ac:dyDescent="0.55000000000000004">
      <c r="A634" s="11"/>
      <c r="B634" s="11"/>
      <c r="C634" s="11"/>
      <c r="D634" s="11"/>
      <c r="E634" s="11"/>
      <c r="F634" s="11"/>
      <c r="G634" s="11"/>
      <c r="H634" s="11"/>
      <c r="I634" s="11"/>
      <c r="J634" s="21"/>
      <c r="K634" s="21"/>
      <c r="L634" s="57"/>
      <c r="M634" s="57"/>
      <c r="N634" s="63"/>
      <c r="O634" s="57"/>
      <c r="P634" s="57"/>
      <c r="Q634" s="58"/>
      <c r="R634" s="57"/>
      <c r="S634" s="57"/>
      <c r="T634" s="11"/>
      <c r="U634" s="11"/>
      <c r="V634" s="11"/>
      <c r="W634" s="11"/>
      <c r="X634" s="11"/>
      <c r="Y634" s="11"/>
      <c r="Z634" s="11"/>
      <c r="AA634" s="11"/>
      <c r="AB634" s="11"/>
      <c r="AC634" s="60">
        <f t="shared" ref="AC634" si="2400">IFERROR(AC633,"")</f>
        <v>17.293675712043104</v>
      </c>
      <c r="AD634" s="61">
        <f t="shared" ref="AD634" si="2401">IF(AC634="","",AC634*$G$3+$M$3)</f>
        <v>38531.621439784474</v>
      </c>
      <c r="AE634" s="60">
        <f t="shared" ref="AE634" si="2402">IFERROR(AE633,"")</f>
        <v>12.463556851311964</v>
      </c>
      <c r="AF634" s="61">
        <f t="shared" ref="AF634" si="2403">IF($M$18&gt;($M$3-$M$5)/-($G$3-$G$5),"",IF(AE634="","",$G$7*$M$18+$M$7))</f>
        <v>0</v>
      </c>
      <c r="AG634" s="61">
        <f t="shared" ref="AG634" si="2404">IF($M$18&gt;($M$3-$M$5)/-($G$3-$G$5),"",IF(AE634="","",$G$7*$M$18+$M$7))</f>
        <v>0</v>
      </c>
    </row>
    <row r="635" spans="1:33" x14ac:dyDescent="0.55000000000000004">
      <c r="A635" s="11"/>
      <c r="B635" s="11"/>
      <c r="C635" s="11"/>
      <c r="D635" s="11"/>
      <c r="E635" s="11"/>
      <c r="F635" s="11"/>
      <c r="G635" s="11"/>
      <c r="H635" s="11"/>
      <c r="I635" s="11"/>
      <c r="J635" s="21"/>
      <c r="K635" s="21"/>
      <c r="L635" s="57"/>
      <c r="M635" s="57"/>
      <c r="N635" s="63"/>
      <c r="O635" s="57"/>
      <c r="P635" s="57"/>
      <c r="Q635" s="58"/>
      <c r="R635" s="57"/>
      <c r="S635" s="57"/>
      <c r="T635" s="11"/>
      <c r="U635" s="11"/>
      <c r="V635" s="11"/>
      <c r="W635" s="11"/>
      <c r="X635" s="11"/>
      <c r="Y635" s="11"/>
      <c r="Z635" s="11"/>
      <c r="AA635" s="11"/>
      <c r="AB635" s="11"/>
      <c r="AC635" s="60">
        <f>IF($M$18&gt;($M$3-$M$5)/-($G$3-$G$5),AC634+($M$18-($M$3-$M$5)/-($G$3-$G$5))/342,IFERROR(IF(AC634+((($M$3-$M$5)/($G$3-$G$5)*-1)-$M$18)/343&gt;($M$3-$M$5)/-($G$3-$G$5),MAX($AC$31:AC634),AC634+((($M$3-$M$5)/($G$3-$G$5)*-1))/343),MAX($AC$31:AC634)))</f>
        <v>17.293675712043104</v>
      </c>
      <c r="AD635" s="61">
        <f t="shared" ref="AD635" si="2405">IF(AC635="","",AC635*$G$5+$M$5)</f>
        <v>38349.405696344824</v>
      </c>
      <c r="AE635" s="60">
        <f>IF($M$18&gt;($M$3-$M$5)/-($G$3-$G$5),"",IFERROR(IF(AE634+(($M$3-$M$5)/($G$3-$G$5)*-1)/343&gt;$AC$24,MAX($AE$31:AE634),AE634+((($M$3-$M$5)/($G$3-$G$5)*-1))/343),MAX($AE$31:AE634)))</f>
        <v>12.463556851311964</v>
      </c>
      <c r="AF635" s="61">
        <f t="shared" ref="AF635" si="2406">IF($M$18&gt;($M$3-$M$5)/-($G$3-$G$5),"",IF(AE635="","",AE635*$G$5+$M$5))</f>
        <v>-291.54518950429338</v>
      </c>
      <c r="AG635" s="61">
        <f t="shared" ref="AG635" si="2407">IF($M$18&gt;($M$3-$M$5)/-($G$3-$G$5),"",IF(AE635="","",AE635*$G$3+$M$3))</f>
        <v>62682.215743440182</v>
      </c>
    </row>
    <row r="636" spans="1:33" x14ac:dyDescent="0.55000000000000004">
      <c r="A636" s="11"/>
      <c r="B636" s="11"/>
      <c r="C636" s="11"/>
      <c r="D636" s="11"/>
      <c r="E636" s="11"/>
      <c r="F636" s="11"/>
      <c r="G636" s="11"/>
      <c r="H636" s="11"/>
      <c r="I636" s="11"/>
      <c r="J636" s="21"/>
      <c r="K636" s="21"/>
      <c r="L636" s="57"/>
      <c r="M636" s="57"/>
      <c r="N636" s="63"/>
      <c r="O636" s="57"/>
      <c r="P636" s="57"/>
      <c r="Q636" s="58"/>
      <c r="R636" s="57"/>
      <c r="S636" s="57"/>
      <c r="T636" s="11"/>
      <c r="U636" s="11"/>
      <c r="V636" s="11"/>
      <c r="W636" s="11"/>
      <c r="X636" s="11"/>
      <c r="Y636" s="11"/>
      <c r="Z636" s="11"/>
      <c r="AA636" s="11"/>
      <c r="AB636" s="11"/>
      <c r="AC636" s="60">
        <f t="shared" ref="AC636" si="2408">IFERROR(AC635,"")</f>
        <v>17.293675712043104</v>
      </c>
      <c r="AD636" s="61">
        <f t="shared" ref="AD636" si="2409">IF(AC636="","",AC636*$G$3+$M$3)</f>
        <v>38531.621439784474</v>
      </c>
      <c r="AE636" s="60">
        <f t="shared" ref="AE636" si="2410">IFERROR(AE635,"")</f>
        <v>12.463556851311964</v>
      </c>
      <c r="AF636" s="61">
        <f t="shared" ref="AF636" si="2411">IF($M$18&gt;($M$3-$M$5)/-($G$3-$G$5),"",IF(AE636="","",$G$7*$M$18+$M$7))</f>
        <v>0</v>
      </c>
      <c r="AG636" s="61">
        <f t="shared" ref="AG636" si="2412">IF($M$18&gt;($M$3-$M$5)/-($G$3-$G$5),"",IF(AE636="","",$G$7*$M$18+$M$7))</f>
        <v>0</v>
      </c>
    </row>
    <row r="637" spans="1:33" x14ac:dyDescent="0.55000000000000004">
      <c r="A637" s="11"/>
      <c r="B637" s="11"/>
      <c r="C637" s="11"/>
      <c r="D637" s="11"/>
      <c r="E637" s="11"/>
      <c r="F637" s="11"/>
      <c r="G637" s="11"/>
      <c r="H637" s="11"/>
      <c r="I637" s="11"/>
      <c r="J637" s="21"/>
      <c r="K637" s="21"/>
      <c r="L637" s="57"/>
      <c r="M637" s="57"/>
      <c r="N637" s="63"/>
      <c r="O637" s="57"/>
      <c r="P637" s="57"/>
      <c r="Q637" s="58"/>
      <c r="R637" s="57"/>
      <c r="S637" s="57"/>
      <c r="T637" s="11"/>
      <c r="U637" s="11"/>
      <c r="V637" s="11"/>
      <c r="W637" s="11"/>
      <c r="X637" s="11"/>
      <c r="Y637" s="11"/>
      <c r="Z637" s="11"/>
      <c r="AA637" s="11"/>
      <c r="AB637" s="11"/>
      <c r="AC637" s="60">
        <f>IF($M$18&gt;($M$3-$M$5)/-($G$3-$G$5),AC636+($M$18-($M$3-$M$5)/-($G$3-$G$5))/342,IFERROR(IF(AC636+((($M$3-$M$5)/($G$3-$G$5)*-1)-$M$18)/343&gt;($M$3-$M$5)/-($G$3-$G$5),MAX($AC$31:AC636),AC636+((($M$3-$M$5)/($G$3-$G$5)*-1))/343),MAX($AC$31:AC636)))</f>
        <v>17.293675712043104</v>
      </c>
      <c r="AD637" s="61">
        <f t="shared" ref="AD637" si="2413">IF(AC637="","",AC637*$G$5+$M$5)</f>
        <v>38349.405696344824</v>
      </c>
      <c r="AE637" s="60">
        <f>IF($M$18&gt;($M$3-$M$5)/-($G$3-$G$5),"",IFERROR(IF(AE636+(($M$3-$M$5)/($G$3-$G$5)*-1)/343&gt;$AC$24,MAX($AE$31:AE636),AE636+((($M$3-$M$5)/($G$3-$G$5)*-1))/343),MAX($AE$31:AE636)))</f>
        <v>12.463556851311964</v>
      </c>
      <c r="AF637" s="61">
        <f t="shared" ref="AF637" si="2414">IF($M$18&gt;($M$3-$M$5)/-($G$3-$G$5),"",IF(AE637="","",AE637*$G$5+$M$5))</f>
        <v>-291.54518950429338</v>
      </c>
      <c r="AG637" s="61">
        <f t="shared" ref="AG637" si="2415">IF($M$18&gt;($M$3-$M$5)/-($G$3-$G$5),"",IF(AE637="","",AE637*$G$3+$M$3))</f>
        <v>62682.215743440182</v>
      </c>
    </row>
    <row r="638" spans="1:33" x14ac:dyDescent="0.55000000000000004">
      <c r="A638" s="11"/>
      <c r="B638" s="11"/>
      <c r="C638" s="11"/>
      <c r="D638" s="11"/>
      <c r="E638" s="11"/>
      <c r="F638" s="11"/>
      <c r="G638" s="11"/>
      <c r="H638" s="11"/>
      <c r="I638" s="11"/>
      <c r="J638" s="21"/>
      <c r="K638" s="21"/>
      <c r="L638" s="57"/>
      <c r="M638" s="57"/>
      <c r="N638" s="63"/>
      <c r="O638" s="57"/>
      <c r="P638" s="57"/>
      <c r="Q638" s="58"/>
      <c r="R638" s="57"/>
      <c r="S638" s="57"/>
      <c r="T638" s="11"/>
      <c r="U638" s="11"/>
      <c r="V638" s="11"/>
      <c r="W638" s="11"/>
      <c r="X638" s="11"/>
      <c r="Y638" s="11"/>
      <c r="Z638" s="11"/>
      <c r="AA638" s="11"/>
      <c r="AB638" s="11"/>
      <c r="AC638" s="60">
        <f t="shared" ref="AC638" si="2416">IFERROR(AC637,"")</f>
        <v>17.293675712043104</v>
      </c>
      <c r="AD638" s="61">
        <f t="shared" ref="AD638" si="2417">IF(AC638="","",AC638*$G$3+$M$3)</f>
        <v>38531.621439784474</v>
      </c>
      <c r="AE638" s="60">
        <f t="shared" ref="AE638" si="2418">IFERROR(AE637,"")</f>
        <v>12.463556851311964</v>
      </c>
      <c r="AF638" s="61">
        <f t="shared" ref="AF638" si="2419">IF($M$18&gt;($M$3-$M$5)/-($G$3-$G$5),"",IF(AE638="","",$G$7*$M$18+$M$7))</f>
        <v>0</v>
      </c>
      <c r="AG638" s="61">
        <f t="shared" ref="AG638" si="2420">IF($M$18&gt;($M$3-$M$5)/-($G$3-$G$5),"",IF(AE638="","",$G$7*$M$18+$M$7))</f>
        <v>0</v>
      </c>
    </row>
    <row r="639" spans="1:33" x14ac:dyDescent="0.55000000000000004">
      <c r="A639" s="11"/>
      <c r="B639" s="11"/>
      <c r="C639" s="11"/>
      <c r="D639" s="11"/>
      <c r="E639" s="11"/>
      <c r="F639" s="11"/>
      <c r="G639" s="11"/>
      <c r="H639" s="11"/>
      <c r="I639" s="11"/>
      <c r="J639" s="21"/>
      <c r="K639" s="21"/>
      <c r="L639" s="57"/>
      <c r="M639" s="57"/>
      <c r="N639" s="63"/>
      <c r="O639" s="57"/>
      <c r="P639" s="57"/>
      <c r="Q639" s="58"/>
      <c r="R639" s="57"/>
      <c r="S639" s="57"/>
      <c r="T639" s="11"/>
      <c r="U639" s="11"/>
      <c r="V639" s="11"/>
      <c r="W639" s="11"/>
      <c r="X639" s="11"/>
      <c r="Y639" s="11"/>
      <c r="Z639" s="11"/>
      <c r="AA639" s="11"/>
      <c r="AB639" s="11"/>
      <c r="AC639" s="60">
        <f>IF($M$18&gt;($M$3-$M$5)/-($G$3-$G$5),AC638+($M$18-($M$3-$M$5)/-($G$3-$G$5))/342,IFERROR(IF(AC638+((($M$3-$M$5)/($G$3-$G$5)*-1)-$M$18)/343&gt;($M$3-$M$5)/-($G$3-$G$5),MAX($AC$31:AC638),AC638+((($M$3-$M$5)/($G$3-$G$5)*-1))/343),MAX($AC$31:AC638)))</f>
        <v>17.293675712043104</v>
      </c>
      <c r="AD639" s="61">
        <f t="shared" ref="AD639" si="2421">IF(AC639="","",AC639*$G$5+$M$5)</f>
        <v>38349.405696344824</v>
      </c>
      <c r="AE639" s="60">
        <f>IF($M$18&gt;($M$3-$M$5)/-($G$3-$G$5),"",IFERROR(IF(AE638+(($M$3-$M$5)/($G$3-$G$5)*-1)/343&gt;$AC$24,MAX($AE$31:AE638),AE638+((($M$3-$M$5)/($G$3-$G$5)*-1))/343),MAX($AE$31:AE638)))</f>
        <v>12.463556851311964</v>
      </c>
      <c r="AF639" s="61">
        <f t="shared" ref="AF639" si="2422">IF($M$18&gt;($M$3-$M$5)/-($G$3-$G$5),"",IF(AE639="","",AE639*$G$5+$M$5))</f>
        <v>-291.54518950429338</v>
      </c>
      <c r="AG639" s="61">
        <f t="shared" ref="AG639" si="2423">IF($M$18&gt;($M$3-$M$5)/-($G$3-$G$5),"",IF(AE639="","",AE639*$G$3+$M$3))</f>
        <v>62682.215743440182</v>
      </c>
    </row>
    <row r="640" spans="1:33" x14ac:dyDescent="0.55000000000000004">
      <c r="A640" s="11"/>
      <c r="B640" s="11"/>
      <c r="C640" s="11"/>
      <c r="D640" s="11"/>
      <c r="E640" s="11"/>
      <c r="F640" s="11"/>
      <c r="G640" s="11"/>
      <c r="H640" s="11"/>
      <c r="I640" s="11"/>
      <c r="J640" s="21"/>
      <c r="K640" s="21"/>
      <c r="L640" s="57"/>
      <c r="M640" s="57"/>
      <c r="N640" s="63"/>
      <c r="O640" s="57"/>
      <c r="P640" s="57"/>
      <c r="Q640" s="58"/>
      <c r="R640" s="57"/>
      <c r="S640" s="57"/>
      <c r="T640" s="11"/>
      <c r="U640" s="11"/>
      <c r="V640" s="11"/>
      <c r="W640" s="11"/>
      <c r="X640" s="11"/>
      <c r="Y640" s="11"/>
      <c r="Z640" s="11"/>
      <c r="AA640" s="11"/>
      <c r="AB640" s="11"/>
      <c r="AC640" s="60">
        <f t="shared" ref="AC640" si="2424">IFERROR(AC639,"")</f>
        <v>17.293675712043104</v>
      </c>
      <c r="AD640" s="61">
        <f t="shared" ref="AD640" si="2425">IF(AC640="","",AC640*$G$3+$M$3)</f>
        <v>38531.621439784474</v>
      </c>
      <c r="AE640" s="60">
        <f t="shared" ref="AE640" si="2426">IFERROR(AE639,"")</f>
        <v>12.463556851311964</v>
      </c>
      <c r="AF640" s="61">
        <f t="shared" ref="AF640" si="2427">IF($M$18&gt;($M$3-$M$5)/-($G$3-$G$5),"",IF(AE640="","",$G$7*$M$18+$M$7))</f>
        <v>0</v>
      </c>
      <c r="AG640" s="61">
        <f t="shared" ref="AG640" si="2428">IF($M$18&gt;($M$3-$M$5)/-($G$3-$G$5),"",IF(AE640="","",$G$7*$M$18+$M$7))</f>
        <v>0</v>
      </c>
    </row>
    <row r="641" spans="1:33" x14ac:dyDescent="0.55000000000000004">
      <c r="A641" s="11"/>
      <c r="B641" s="11"/>
      <c r="C641" s="11"/>
      <c r="D641" s="11"/>
      <c r="E641" s="11"/>
      <c r="F641" s="11"/>
      <c r="G641" s="11"/>
      <c r="H641" s="11"/>
      <c r="I641" s="11"/>
      <c r="J641" s="21"/>
      <c r="K641" s="21"/>
      <c r="L641" s="57"/>
      <c r="M641" s="57"/>
      <c r="N641" s="63"/>
      <c r="O641" s="57"/>
      <c r="P641" s="57"/>
      <c r="Q641" s="58"/>
      <c r="R641" s="57"/>
      <c r="S641" s="57"/>
      <c r="T641" s="11"/>
      <c r="U641" s="11"/>
      <c r="V641" s="11"/>
      <c r="W641" s="11"/>
      <c r="X641" s="11"/>
      <c r="Y641" s="11"/>
      <c r="Z641" s="11"/>
      <c r="AA641" s="11"/>
      <c r="AB641" s="11"/>
      <c r="AC641" s="60">
        <f>IF($M$18&gt;($M$3-$M$5)/-($G$3-$G$5),AC640+($M$18-($M$3-$M$5)/-($G$3-$G$5))/342,IFERROR(IF(AC640+((($M$3-$M$5)/($G$3-$G$5)*-1)-$M$18)/343&gt;($M$3-$M$5)/-($G$3-$G$5),MAX($AC$31:AC640),AC640+((($M$3-$M$5)/($G$3-$G$5)*-1))/343),MAX($AC$31:AC640)))</f>
        <v>17.293675712043104</v>
      </c>
      <c r="AD641" s="61">
        <f t="shared" ref="AD641" si="2429">IF(AC641="","",AC641*$G$5+$M$5)</f>
        <v>38349.405696344824</v>
      </c>
      <c r="AE641" s="60">
        <f>IF($M$18&gt;($M$3-$M$5)/-($G$3-$G$5),"",IFERROR(IF(AE640+(($M$3-$M$5)/($G$3-$G$5)*-1)/343&gt;$AC$24,MAX($AE$31:AE640),AE640+((($M$3-$M$5)/($G$3-$G$5)*-1))/343),MAX($AE$31:AE640)))</f>
        <v>12.463556851311964</v>
      </c>
      <c r="AF641" s="61">
        <f t="shared" ref="AF641" si="2430">IF($M$18&gt;($M$3-$M$5)/-($G$3-$G$5),"",IF(AE641="","",AE641*$G$5+$M$5))</f>
        <v>-291.54518950429338</v>
      </c>
      <c r="AG641" s="61">
        <f t="shared" ref="AG641" si="2431">IF($M$18&gt;($M$3-$M$5)/-($G$3-$G$5),"",IF(AE641="","",AE641*$G$3+$M$3))</f>
        <v>62682.215743440182</v>
      </c>
    </row>
    <row r="642" spans="1:33" x14ac:dyDescent="0.55000000000000004">
      <c r="A642" s="11"/>
      <c r="B642" s="11"/>
      <c r="C642" s="11"/>
      <c r="D642" s="11"/>
      <c r="E642" s="11"/>
      <c r="F642" s="11"/>
      <c r="G642" s="11"/>
      <c r="H642" s="11"/>
      <c r="I642" s="11"/>
      <c r="J642" s="21"/>
      <c r="K642" s="21"/>
      <c r="L642" s="57"/>
      <c r="M642" s="57"/>
      <c r="N642" s="63"/>
      <c r="O642" s="57"/>
      <c r="P642" s="57"/>
      <c r="Q642" s="58"/>
      <c r="R642" s="57"/>
      <c r="S642" s="57"/>
      <c r="T642" s="11"/>
      <c r="U642" s="11"/>
      <c r="V642" s="11"/>
      <c r="W642" s="11"/>
      <c r="X642" s="11"/>
      <c r="Y642" s="11"/>
      <c r="Z642" s="11"/>
      <c r="AA642" s="11"/>
      <c r="AB642" s="11"/>
      <c r="AC642" s="60">
        <f t="shared" ref="AC642" si="2432">IFERROR(AC641,"")</f>
        <v>17.293675712043104</v>
      </c>
      <c r="AD642" s="61">
        <f t="shared" ref="AD642" si="2433">IF(AC642="","",AC642*$G$3+$M$3)</f>
        <v>38531.621439784474</v>
      </c>
      <c r="AE642" s="60">
        <f t="shared" ref="AE642" si="2434">IFERROR(AE641,"")</f>
        <v>12.463556851311964</v>
      </c>
      <c r="AF642" s="61">
        <f t="shared" ref="AF642" si="2435">IF($M$18&gt;($M$3-$M$5)/-($G$3-$G$5),"",IF(AE642="","",$G$7*$M$18+$M$7))</f>
        <v>0</v>
      </c>
      <c r="AG642" s="61">
        <f t="shared" ref="AG642" si="2436">IF($M$18&gt;($M$3-$M$5)/-($G$3-$G$5),"",IF(AE642="","",$G$7*$M$18+$M$7))</f>
        <v>0</v>
      </c>
    </row>
    <row r="643" spans="1:33" x14ac:dyDescent="0.55000000000000004">
      <c r="A643" s="11"/>
      <c r="B643" s="11"/>
      <c r="C643" s="11"/>
      <c r="D643" s="11"/>
      <c r="E643" s="11"/>
      <c r="F643" s="11"/>
      <c r="G643" s="11"/>
      <c r="H643" s="11"/>
      <c r="I643" s="11"/>
      <c r="J643" s="21"/>
      <c r="K643" s="21"/>
      <c r="L643" s="57"/>
      <c r="M643" s="57"/>
      <c r="N643" s="63"/>
      <c r="O643" s="57"/>
      <c r="P643" s="57"/>
      <c r="Q643" s="58"/>
      <c r="R643" s="57"/>
      <c r="S643" s="57"/>
      <c r="T643" s="11"/>
      <c r="U643" s="11"/>
      <c r="V643" s="11"/>
      <c r="W643" s="11"/>
      <c r="X643" s="11"/>
      <c r="Y643" s="11"/>
      <c r="Z643" s="11"/>
      <c r="AA643" s="11"/>
      <c r="AB643" s="11"/>
      <c r="AC643" s="60">
        <f>IF($M$18&gt;($M$3-$M$5)/-($G$3-$G$5),AC642+($M$18-($M$3-$M$5)/-($G$3-$G$5))/342,IFERROR(IF(AC642+((($M$3-$M$5)/($G$3-$G$5)*-1)-$M$18)/343&gt;($M$3-$M$5)/-($G$3-$G$5),MAX($AC$31:AC642),AC642+((($M$3-$M$5)/($G$3-$G$5)*-1))/343),MAX($AC$31:AC642)))</f>
        <v>17.293675712043104</v>
      </c>
      <c r="AD643" s="61">
        <f t="shared" ref="AD643" si="2437">IF(AC643="","",AC643*$G$5+$M$5)</f>
        <v>38349.405696344824</v>
      </c>
      <c r="AE643" s="60">
        <f>IF($M$18&gt;($M$3-$M$5)/-($G$3-$G$5),"",IFERROR(IF(AE642+(($M$3-$M$5)/($G$3-$G$5)*-1)/343&gt;$AC$24,MAX($AE$31:AE642),AE642+((($M$3-$M$5)/($G$3-$G$5)*-1))/343),MAX($AE$31:AE642)))</f>
        <v>12.463556851311964</v>
      </c>
      <c r="AF643" s="61">
        <f t="shared" ref="AF643" si="2438">IF($M$18&gt;($M$3-$M$5)/-($G$3-$G$5),"",IF(AE643="","",AE643*$G$5+$M$5))</f>
        <v>-291.54518950429338</v>
      </c>
      <c r="AG643" s="61">
        <f t="shared" ref="AG643" si="2439">IF($M$18&gt;($M$3-$M$5)/-($G$3-$G$5),"",IF(AE643="","",AE643*$G$3+$M$3))</f>
        <v>62682.215743440182</v>
      </c>
    </row>
    <row r="644" spans="1:33" x14ac:dyDescent="0.55000000000000004">
      <c r="A644" s="11"/>
      <c r="B644" s="11"/>
      <c r="C644" s="11"/>
      <c r="D644" s="11"/>
      <c r="E644" s="11"/>
      <c r="F644" s="11"/>
      <c r="G644" s="11"/>
      <c r="H644" s="11"/>
      <c r="I644" s="11"/>
      <c r="J644" s="21"/>
      <c r="K644" s="21"/>
      <c r="L644" s="57"/>
      <c r="M644" s="57"/>
      <c r="N644" s="63"/>
      <c r="O644" s="57"/>
      <c r="P644" s="57"/>
      <c r="Q644" s="58"/>
      <c r="R644" s="57"/>
      <c r="S644" s="57"/>
      <c r="T644" s="11"/>
      <c r="U644" s="11"/>
      <c r="V644" s="11"/>
      <c r="W644" s="11"/>
      <c r="X644" s="11"/>
      <c r="Y644" s="11"/>
      <c r="Z644" s="11"/>
      <c r="AA644" s="11"/>
      <c r="AB644" s="11"/>
      <c r="AC644" s="60">
        <f t="shared" ref="AC644" si="2440">IFERROR(AC643,"")</f>
        <v>17.293675712043104</v>
      </c>
      <c r="AD644" s="61">
        <f t="shared" ref="AD644" si="2441">IF(AC644="","",AC644*$G$3+$M$3)</f>
        <v>38531.621439784474</v>
      </c>
      <c r="AE644" s="60">
        <f t="shared" ref="AE644" si="2442">IFERROR(AE643,"")</f>
        <v>12.463556851311964</v>
      </c>
      <c r="AF644" s="61">
        <f t="shared" ref="AF644" si="2443">IF($M$18&gt;($M$3-$M$5)/-($G$3-$G$5),"",IF(AE644="","",$G$7*$M$18+$M$7))</f>
        <v>0</v>
      </c>
      <c r="AG644" s="61">
        <f t="shared" ref="AG644" si="2444">IF($M$18&gt;($M$3-$M$5)/-($G$3-$G$5),"",IF(AE644="","",$G$7*$M$18+$M$7))</f>
        <v>0</v>
      </c>
    </row>
    <row r="645" spans="1:33" x14ac:dyDescent="0.55000000000000004">
      <c r="A645" s="11"/>
      <c r="B645" s="11"/>
      <c r="C645" s="11"/>
      <c r="D645" s="11"/>
      <c r="E645" s="11"/>
      <c r="F645" s="11"/>
      <c r="G645" s="11"/>
      <c r="H645" s="11"/>
      <c r="I645" s="11"/>
      <c r="J645" s="21"/>
      <c r="K645" s="21"/>
      <c r="L645" s="57"/>
      <c r="M645" s="57"/>
      <c r="N645" s="63"/>
      <c r="O645" s="57"/>
      <c r="P645" s="57"/>
      <c r="Q645" s="58"/>
      <c r="R645" s="57"/>
      <c r="S645" s="57"/>
      <c r="T645" s="11"/>
      <c r="U645" s="11"/>
      <c r="V645" s="11"/>
      <c r="W645" s="11"/>
      <c r="X645" s="11"/>
      <c r="Y645" s="11"/>
      <c r="Z645" s="11"/>
      <c r="AA645" s="11"/>
      <c r="AB645" s="11"/>
      <c r="AC645" s="60">
        <f>IF($M$18&gt;($M$3-$M$5)/-($G$3-$G$5),AC644+($M$18-($M$3-$M$5)/-($G$3-$G$5))/342,IFERROR(IF(AC644+((($M$3-$M$5)/($G$3-$G$5)*-1)-$M$18)/343&gt;($M$3-$M$5)/-($G$3-$G$5),MAX($AC$31:AC644),AC644+((($M$3-$M$5)/($G$3-$G$5)*-1))/343),MAX($AC$31:AC644)))</f>
        <v>17.293675712043104</v>
      </c>
      <c r="AD645" s="61">
        <f t="shared" ref="AD645" si="2445">IF(AC645="","",AC645*$G$5+$M$5)</f>
        <v>38349.405696344824</v>
      </c>
      <c r="AE645" s="60">
        <f>IF($M$18&gt;($M$3-$M$5)/-($G$3-$G$5),"",IFERROR(IF(AE644+(($M$3-$M$5)/($G$3-$G$5)*-1)/343&gt;$AC$24,MAX($AE$31:AE644),AE644+((($M$3-$M$5)/($G$3-$G$5)*-1))/343),MAX($AE$31:AE644)))</f>
        <v>12.463556851311964</v>
      </c>
      <c r="AF645" s="61">
        <f t="shared" ref="AF645" si="2446">IF($M$18&gt;($M$3-$M$5)/-($G$3-$G$5),"",IF(AE645="","",AE645*$G$5+$M$5))</f>
        <v>-291.54518950429338</v>
      </c>
      <c r="AG645" s="61">
        <f t="shared" ref="AG645" si="2447">IF($M$18&gt;($M$3-$M$5)/-($G$3-$G$5),"",IF(AE645="","",AE645*$G$3+$M$3))</f>
        <v>62682.215743440182</v>
      </c>
    </row>
    <row r="646" spans="1:33" x14ac:dyDescent="0.55000000000000004">
      <c r="A646" s="11"/>
      <c r="B646" s="11"/>
      <c r="C646" s="11"/>
      <c r="D646" s="11"/>
      <c r="E646" s="11"/>
      <c r="F646" s="11"/>
      <c r="G646" s="11"/>
      <c r="H646" s="11"/>
      <c r="I646" s="11"/>
      <c r="J646" s="21"/>
      <c r="K646" s="21"/>
      <c r="L646" s="57"/>
      <c r="M646" s="57"/>
      <c r="N646" s="63"/>
      <c r="O646" s="57"/>
      <c r="P646" s="57"/>
      <c r="Q646" s="58"/>
      <c r="R646" s="57"/>
      <c r="S646" s="57"/>
      <c r="T646" s="11"/>
      <c r="U646" s="11"/>
      <c r="V646" s="11"/>
      <c r="W646" s="11"/>
      <c r="X646" s="11"/>
      <c r="Y646" s="11"/>
      <c r="Z646" s="11"/>
      <c r="AA646" s="11"/>
      <c r="AB646" s="11"/>
      <c r="AC646" s="60">
        <f t="shared" ref="AC646" si="2448">IFERROR(AC645,"")</f>
        <v>17.293675712043104</v>
      </c>
      <c r="AD646" s="61">
        <f t="shared" ref="AD646" si="2449">IF(AC646="","",AC646*$G$3+$M$3)</f>
        <v>38531.621439784474</v>
      </c>
      <c r="AE646" s="60">
        <f t="shared" ref="AE646" si="2450">IFERROR(AE645,"")</f>
        <v>12.463556851311964</v>
      </c>
      <c r="AF646" s="61">
        <f t="shared" ref="AF646" si="2451">IF($M$18&gt;($M$3-$M$5)/-($G$3-$G$5),"",IF(AE646="","",$G$7*$M$18+$M$7))</f>
        <v>0</v>
      </c>
      <c r="AG646" s="61">
        <f t="shared" ref="AG646" si="2452">IF($M$18&gt;($M$3-$M$5)/-($G$3-$G$5),"",IF(AE646="","",$G$7*$M$18+$M$7))</f>
        <v>0</v>
      </c>
    </row>
    <row r="647" spans="1:33" x14ac:dyDescent="0.55000000000000004">
      <c r="A647" s="11"/>
      <c r="B647" s="11"/>
      <c r="C647" s="11"/>
      <c r="D647" s="11"/>
      <c r="E647" s="11"/>
      <c r="F647" s="11"/>
      <c r="G647" s="11"/>
      <c r="H647" s="11"/>
      <c r="I647" s="11"/>
      <c r="J647" s="21"/>
      <c r="K647" s="21"/>
      <c r="L647" s="57"/>
      <c r="M647" s="57"/>
      <c r="N647" s="63"/>
      <c r="O647" s="57"/>
      <c r="P647" s="57"/>
      <c r="Q647" s="58"/>
      <c r="R647" s="57"/>
      <c r="S647" s="57"/>
      <c r="T647" s="11"/>
      <c r="U647" s="11"/>
      <c r="V647" s="11"/>
      <c r="W647" s="11"/>
      <c r="X647" s="11"/>
      <c r="Y647" s="11"/>
      <c r="Z647" s="11"/>
      <c r="AA647" s="11"/>
      <c r="AB647" s="11"/>
      <c r="AC647" s="60">
        <f>IF($M$18&gt;($M$3-$M$5)/-($G$3-$G$5),AC646+($M$18-($M$3-$M$5)/-($G$3-$G$5))/342,IFERROR(IF(AC646+((($M$3-$M$5)/($G$3-$G$5)*-1)-$M$18)/343&gt;($M$3-$M$5)/-($G$3-$G$5),MAX($AC$31:AC646),AC646+((($M$3-$M$5)/($G$3-$G$5)*-1))/343),MAX($AC$31:AC646)))</f>
        <v>17.293675712043104</v>
      </c>
      <c r="AD647" s="61">
        <f t="shared" ref="AD647" si="2453">IF(AC647="","",AC647*$G$5+$M$5)</f>
        <v>38349.405696344824</v>
      </c>
      <c r="AE647" s="60">
        <f>IF($M$18&gt;($M$3-$M$5)/-($G$3-$G$5),"",IFERROR(IF(AE646+(($M$3-$M$5)/($G$3-$G$5)*-1)/343&gt;$AC$24,MAX($AE$31:AE646),AE646+((($M$3-$M$5)/($G$3-$G$5)*-1))/343),MAX($AE$31:AE646)))</f>
        <v>12.463556851311964</v>
      </c>
      <c r="AF647" s="61">
        <f t="shared" ref="AF647" si="2454">IF($M$18&gt;($M$3-$M$5)/-($G$3-$G$5),"",IF(AE647="","",AE647*$G$5+$M$5))</f>
        <v>-291.54518950429338</v>
      </c>
      <c r="AG647" s="61">
        <f t="shared" ref="AG647" si="2455">IF($M$18&gt;($M$3-$M$5)/-($G$3-$G$5),"",IF(AE647="","",AE647*$G$3+$M$3))</f>
        <v>62682.215743440182</v>
      </c>
    </row>
    <row r="648" spans="1:33" x14ac:dyDescent="0.55000000000000004">
      <c r="A648" s="11"/>
      <c r="B648" s="11"/>
      <c r="C648" s="11"/>
      <c r="D648" s="11"/>
      <c r="E648" s="11"/>
      <c r="F648" s="11"/>
      <c r="G648" s="11"/>
      <c r="H648" s="11"/>
      <c r="I648" s="11"/>
      <c r="J648" s="21"/>
      <c r="K648" s="21"/>
      <c r="L648" s="57"/>
      <c r="M648" s="57"/>
      <c r="N648" s="63"/>
      <c r="O648" s="57"/>
      <c r="P648" s="57"/>
      <c r="Q648" s="58"/>
      <c r="R648" s="57"/>
      <c r="S648" s="57"/>
      <c r="T648" s="11"/>
      <c r="U648" s="11"/>
      <c r="V648" s="11"/>
      <c r="W648" s="11"/>
      <c r="X648" s="11"/>
      <c r="Y648" s="11"/>
      <c r="Z648" s="11"/>
      <c r="AA648" s="11"/>
      <c r="AB648" s="11"/>
      <c r="AC648" s="60">
        <f t="shared" ref="AC648" si="2456">IFERROR(AC647,"")</f>
        <v>17.293675712043104</v>
      </c>
      <c r="AD648" s="61">
        <f t="shared" ref="AD648" si="2457">IF(AC648="","",AC648*$G$3+$M$3)</f>
        <v>38531.621439784474</v>
      </c>
      <c r="AE648" s="60">
        <f t="shared" ref="AE648" si="2458">IFERROR(AE647,"")</f>
        <v>12.463556851311964</v>
      </c>
      <c r="AF648" s="61">
        <f t="shared" ref="AF648" si="2459">IF($M$18&gt;($M$3-$M$5)/-($G$3-$G$5),"",IF(AE648="","",$G$7*$M$18+$M$7))</f>
        <v>0</v>
      </c>
      <c r="AG648" s="61">
        <f t="shared" ref="AG648" si="2460">IF($M$18&gt;($M$3-$M$5)/-($G$3-$G$5),"",IF(AE648="","",$G$7*$M$18+$M$7))</f>
        <v>0</v>
      </c>
    </row>
    <row r="649" spans="1:33" x14ac:dyDescent="0.55000000000000004">
      <c r="A649" s="11"/>
      <c r="B649" s="11"/>
      <c r="C649" s="11"/>
      <c r="D649" s="11"/>
      <c r="E649" s="11"/>
      <c r="F649" s="11"/>
      <c r="G649" s="11"/>
      <c r="H649" s="11"/>
      <c r="I649" s="11"/>
      <c r="J649" s="21"/>
      <c r="K649" s="21"/>
      <c r="L649" s="57"/>
      <c r="M649" s="57"/>
      <c r="N649" s="63"/>
      <c r="O649" s="57"/>
      <c r="P649" s="57"/>
      <c r="Q649" s="58"/>
      <c r="R649" s="57"/>
      <c r="S649" s="57"/>
      <c r="T649" s="11"/>
      <c r="U649" s="11"/>
      <c r="V649" s="11"/>
      <c r="W649" s="11"/>
      <c r="X649" s="11"/>
      <c r="Y649" s="11"/>
      <c r="Z649" s="11"/>
      <c r="AA649" s="11"/>
      <c r="AB649" s="11"/>
      <c r="AC649" s="60">
        <f>IF($M$18&gt;($M$3-$M$5)/-($G$3-$G$5),AC648+($M$18-($M$3-$M$5)/-($G$3-$G$5))/342,IFERROR(IF(AC648+((($M$3-$M$5)/($G$3-$G$5)*-1)-$M$18)/343&gt;($M$3-$M$5)/-($G$3-$G$5),MAX($AC$31:AC648),AC648+((($M$3-$M$5)/($G$3-$G$5)*-1))/343),MAX($AC$31:AC648)))</f>
        <v>17.293675712043104</v>
      </c>
      <c r="AD649" s="61">
        <f t="shared" ref="AD649" si="2461">IF(AC649="","",AC649*$G$5+$M$5)</f>
        <v>38349.405696344824</v>
      </c>
      <c r="AE649" s="60">
        <f>IF($M$18&gt;($M$3-$M$5)/-($G$3-$G$5),"",IFERROR(IF(AE648+(($M$3-$M$5)/($G$3-$G$5)*-1)/343&gt;$AC$24,MAX($AE$31:AE648),AE648+((($M$3-$M$5)/($G$3-$G$5)*-1))/343),MAX($AE$31:AE648)))</f>
        <v>12.463556851311964</v>
      </c>
      <c r="AF649" s="61">
        <f t="shared" ref="AF649" si="2462">IF($M$18&gt;($M$3-$M$5)/-($G$3-$G$5),"",IF(AE649="","",AE649*$G$5+$M$5))</f>
        <v>-291.54518950429338</v>
      </c>
      <c r="AG649" s="61">
        <f t="shared" ref="AG649" si="2463">IF($M$18&gt;($M$3-$M$5)/-($G$3-$G$5),"",IF(AE649="","",AE649*$G$3+$M$3))</f>
        <v>62682.215743440182</v>
      </c>
    </row>
    <row r="650" spans="1:33" x14ac:dyDescent="0.55000000000000004">
      <c r="A650" s="11"/>
      <c r="B650" s="11"/>
      <c r="C650" s="11"/>
      <c r="D650" s="11"/>
      <c r="E650" s="11"/>
      <c r="F650" s="11"/>
      <c r="G650" s="11"/>
      <c r="H650" s="11"/>
      <c r="I650" s="11"/>
      <c r="J650" s="21"/>
      <c r="K650" s="21"/>
      <c r="L650" s="57"/>
      <c r="M650" s="57"/>
      <c r="N650" s="63"/>
      <c r="O650" s="57"/>
      <c r="P650" s="57"/>
      <c r="Q650" s="58"/>
      <c r="R650" s="57"/>
      <c r="S650" s="57"/>
      <c r="T650" s="11"/>
      <c r="U650" s="11"/>
      <c r="V650" s="11"/>
      <c r="W650" s="11"/>
      <c r="X650" s="11"/>
      <c r="Y650" s="11"/>
      <c r="Z650" s="11"/>
      <c r="AA650" s="11"/>
      <c r="AB650" s="11"/>
      <c r="AC650" s="60">
        <f t="shared" ref="AC650" si="2464">IFERROR(AC649,"")</f>
        <v>17.293675712043104</v>
      </c>
      <c r="AD650" s="61">
        <f t="shared" ref="AD650" si="2465">IF(AC650="","",AC650*$G$3+$M$3)</f>
        <v>38531.621439784474</v>
      </c>
      <c r="AE650" s="60">
        <f t="shared" ref="AE650" si="2466">IFERROR(AE649,"")</f>
        <v>12.463556851311964</v>
      </c>
      <c r="AF650" s="61">
        <f t="shared" ref="AF650" si="2467">IF($M$18&gt;($M$3-$M$5)/-($G$3-$G$5),"",IF(AE650="","",$G$7*$M$18+$M$7))</f>
        <v>0</v>
      </c>
      <c r="AG650" s="61">
        <f t="shared" ref="AG650" si="2468">IF($M$18&gt;($M$3-$M$5)/-($G$3-$G$5),"",IF(AE650="","",$G$7*$M$18+$M$7))</f>
        <v>0</v>
      </c>
    </row>
    <row r="651" spans="1:33" x14ac:dyDescent="0.55000000000000004">
      <c r="A651" s="11"/>
      <c r="B651" s="11"/>
      <c r="C651" s="11"/>
      <c r="D651" s="11"/>
      <c r="E651" s="11"/>
      <c r="F651" s="11"/>
      <c r="G651" s="11"/>
      <c r="H651" s="11"/>
      <c r="I651" s="11"/>
      <c r="J651" s="21"/>
      <c r="K651" s="21"/>
      <c r="L651" s="57"/>
      <c r="M651" s="57"/>
      <c r="N651" s="63"/>
      <c r="O651" s="57"/>
      <c r="P651" s="57"/>
      <c r="Q651" s="58"/>
      <c r="R651" s="57"/>
      <c r="S651" s="57"/>
      <c r="T651" s="11"/>
      <c r="U651" s="11"/>
      <c r="V651" s="11"/>
      <c r="W651" s="11"/>
      <c r="X651" s="11"/>
      <c r="Y651" s="11"/>
      <c r="Z651" s="11"/>
      <c r="AA651" s="11"/>
      <c r="AB651" s="11"/>
      <c r="AC651" s="60">
        <f>IF($M$18&gt;($M$3-$M$5)/-($G$3-$G$5),AC650+($M$18-($M$3-$M$5)/-($G$3-$G$5))/342,IFERROR(IF(AC650+((($M$3-$M$5)/($G$3-$G$5)*-1)-$M$18)/343&gt;($M$3-$M$5)/-($G$3-$G$5),MAX($AC$31:AC650),AC650+((($M$3-$M$5)/($G$3-$G$5)*-1))/343),MAX($AC$31:AC650)))</f>
        <v>17.293675712043104</v>
      </c>
      <c r="AD651" s="61">
        <f t="shared" ref="AD651" si="2469">IF(AC651="","",AC651*$G$5+$M$5)</f>
        <v>38349.405696344824</v>
      </c>
      <c r="AE651" s="60">
        <f>IF($M$18&gt;($M$3-$M$5)/-($G$3-$G$5),"",IFERROR(IF(AE650+(($M$3-$M$5)/($G$3-$G$5)*-1)/343&gt;$AC$24,MAX($AE$31:AE650),AE650+((($M$3-$M$5)/($G$3-$G$5)*-1))/343),MAX($AE$31:AE650)))</f>
        <v>12.463556851311964</v>
      </c>
      <c r="AF651" s="61">
        <f t="shared" ref="AF651" si="2470">IF($M$18&gt;($M$3-$M$5)/-($G$3-$G$5),"",IF(AE651="","",AE651*$G$5+$M$5))</f>
        <v>-291.54518950429338</v>
      </c>
      <c r="AG651" s="61">
        <f t="shared" ref="AG651" si="2471">IF($M$18&gt;($M$3-$M$5)/-($G$3-$G$5),"",IF(AE651="","",AE651*$G$3+$M$3))</f>
        <v>62682.215743440182</v>
      </c>
    </row>
    <row r="652" spans="1:33" x14ac:dyDescent="0.55000000000000004">
      <c r="A652" s="11"/>
      <c r="B652" s="11"/>
      <c r="C652" s="11"/>
      <c r="D652" s="11"/>
      <c r="E652" s="11"/>
      <c r="F652" s="11"/>
      <c r="G652" s="11"/>
      <c r="H652" s="11"/>
      <c r="I652" s="11"/>
      <c r="J652" s="21"/>
      <c r="K652" s="21"/>
      <c r="L652" s="57"/>
      <c r="M652" s="57"/>
      <c r="N652" s="63"/>
      <c r="O652" s="57"/>
      <c r="P652" s="57"/>
      <c r="Q652" s="58"/>
      <c r="R652" s="57"/>
      <c r="S652" s="57"/>
      <c r="T652" s="11"/>
      <c r="U652" s="11"/>
      <c r="V652" s="11"/>
      <c r="W652" s="11"/>
      <c r="X652" s="11"/>
      <c r="Y652" s="11"/>
      <c r="Z652" s="11"/>
      <c r="AA652" s="11"/>
      <c r="AB652" s="11"/>
      <c r="AC652" s="60">
        <f t="shared" ref="AC652" si="2472">IFERROR(AC651,"")</f>
        <v>17.293675712043104</v>
      </c>
      <c r="AD652" s="61">
        <f t="shared" ref="AD652" si="2473">IF(AC652="","",AC652*$G$3+$M$3)</f>
        <v>38531.621439784474</v>
      </c>
      <c r="AE652" s="60">
        <f t="shared" ref="AE652" si="2474">IFERROR(AE651,"")</f>
        <v>12.463556851311964</v>
      </c>
      <c r="AF652" s="61">
        <f t="shared" ref="AF652" si="2475">IF($M$18&gt;($M$3-$M$5)/-($G$3-$G$5),"",IF(AE652="","",$G$7*$M$18+$M$7))</f>
        <v>0</v>
      </c>
      <c r="AG652" s="61">
        <f t="shared" ref="AG652" si="2476">IF($M$18&gt;($M$3-$M$5)/-($G$3-$G$5),"",IF(AE652="","",$G$7*$M$18+$M$7))</f>
        <v>0</v>
      </c>
    </row>
    <row r="653" spans="1:33" x14ac:dyDescent="0.55000000000000004">
      <c r="A653" s="11"/>
      <c r="B653" s="11"/>
      <c r="C653" s="11"/>
      <c r="D653" s="11"/>
      <c r="E653" s="11"/>
      <c r="F653" s="11"/>
      <c r="G653" s="11"/>
      <c r="H653" s="11"/>
      <c r="I653" s="11"/>
      <c r="J653" s="21"/>
      <c r="K653" s="21"/>
      <c r="L653" s="57"/>
      <c r="M653" s="57"/>
      <c r="N653" s="63"/>
      <c r="O653" s="57"/>
      <c r="P653" s="57"/>
      <c r="Q653" s="58"/>
      <c r="R653" s="57"/>
      <c r="S653" s="57"/>
      <c r="T653" s="11"/>
      <c r="U653" s="11"/>
      <c r="V653" s="11"/>
      <c r="W653" s="11"/>
      <c r="X653" s="11"/>
      <c r="Y653" s="11"/>
      <c r="Z653" s="11"/>
      <c r="AA653" s="11"/>
      <c r="AB653" s="11"/>
      <c r="AC653" s="60">
        <f>IF($M$18&gt;($M$3-$M$5)/-($G$3-$G$5),AC652+($M$18-($M$3-$M$5)/-($G$3-$G$5))/342,IFERROR(IF(AC652+((($M$3-$M$5)/($G$3-$G$5)*-1)-$M$18)/343&gt;($M$3-$M$5)/-($G$3-$G$5),MAX($AC$31:AC652),AC652+((($M$3-$M$5)/($G$3-$G$5)*-1))/343),MAX($AC$31:AC652)))</f>
        <v>17.293675712043104</v>
      </c>
      <c r="AD653" s="61">
        <f t="shared" ref="AD653" si="2477">IF(AC653="","",AC653*$G$5+$M$5)</f>
        <v>38349.405696344824</v>
      </c>
      <c r="AE653" s="60">
        <f>IF($M$18&gt;($M$3-$M$5)/-($G$3-$G$5),"",IFERROR(IF(AE652+(($M$3-$M$5)/($G$3-$G$5)*-1)/343&gt;$AC$24,MAX($AE$31:AE652),AE652+((($M$3-$M$5)/($G$3-$G$5)*-1))/343),MAX($AE$31:AE652)))</f>
        <v>12.463556851311964</v>
      </c>
      <c r="AF653" s="61">
        <f t="shared" ref="AF653" si="2478">IF($M$18&gt;($M$3-$M$5)/-($G$3-$G$5),"",IF(AE653="","",AE653*$G$5+$M$5))</f>
        <v>-291.54518950429338</v>
      </c>
      <c r="AG653" s="61">
        <f t="shared" ref="AG653" si="2479">IF($M$18&gt;($M$3-$M$5)/-($G$3-$G$5),"",IF(AE653="","",AE653*$G$3+$M$3))</f>
        <v>62682.215743440182</v>
      </c>
    </row>
    <row r="654" spans="1:33" x14ac:dyDescent="0.55000000000000004">
      <c r="A654" s="11"/>
      <c r="B654" s="11"/>
      <c r="C654" s="11"/>
      <c r="D654" s="11"/>
      <c r="E654" s="11"/>
      <c r="F654" s="11"/>
      <c r="G654" s="11"/>
      <c r="H654" s="11"/>
      <c r="I654" s="11"/>
      <c r="J654" s="21"/>
      <c r="K654" s="21"/>
      <c r="L654" s="57"/>
      <c r="M654" s="57"/>
      <c r="N654" s="63"/>
      <c r="O654" s="57"/>
      <c r="P654" s="57"/>
      <c r="Q654" s="58"/>
      <c r="R654" s="57"/>
      <c r="S654" s="57"/>
      <c r="T654" s="11"/>
      <c r="U654" s="11"/>
      <c r="V654" s="11"/>
      <c r="W654" s="11"/>
      <c r="X654" s="11"/>
      <c r="Y654" s="11"/>
      <c r="Z654" s="11"/>
      <c r="AA654" s="11"/>
      <c r="AB654" s="11"/>
      <c r="AC654" s="60">
        <f t="shared" ref="AC654" si="2480">IFERROR(AC653,"")</f>
        <v>17.293675712043104</v>
      </c>
      <c r="AD654" s="61">
        <f t="shared" ref="AD654" si="2481">IF(AC654="","",AC654*$G$3+$M$3)</f>
        <v>38531.621439784474</v>
      </c>
      <c r="AE654" s="60">
        <f t="shared" ref="AE654" si="2482">IFERROR(AE653,"")</f>
        <v>12.463556851311964</v>
      </c>
      <c r="AF654" s="61">
        <f t="shared" ref="AF654" si="2483">IF($M$18&gt;($M$3-$M$5)/-($G$3-$G$5),"",IF(AE654="","",$G$7*$M$18+$M$7))</f>
        <v>0</v>
      </c>
      <c r="AG654" s="61">
        <f t="shared" ref="AG654" si="2484">IF($M$18&gt;($M$3-$M$5)/-($G$3-$G$5),"",IF(AE654="","",$G$7*$M$18+$M$7))</f>
        <v>0</v>
      </c>
    </row>
    <row r="655" spans="1:33" x14ac:dyDescent="0.55000000000000004">
      <c r="A655" s="11"/>
      <c r="B655" s="11"/>
      <c r="C655" s="11"/>
      <c r="D655" s="11"/>
      <c r="E655" s="11"/>
      <c r="F655" s="11"/>
      <c r="G655" s="11"/>
      <c r="H655" s="11"/>
      <c r="I655" s="11"/>
      <c r="J655" s="21"/>
      <c r="K655" s="21"/>
      <c r="L655" s="57"/>
      <c r="M655" s="57"/>
      <c r="N655" s="63"/>
      <c r="O655" s="57"/>
      <c r="P655" s="57"/>
      <c r="Q655" s="58"/>
      <c r="R655" s="57"/>
      <c r="S655" s="57"/>
      <c r="T655" s="11"/>
      <c r="U655" s="11"/>
      <c r="V655" s="11"/>
      <c r="W655" s="11"/>
      <c r="X655" s="11"/>
      <c r="Y655" s="11"/>
      <c r="Z655" s="11"/>
      <c r="AA655" s="11"/>
      <c r="AB655" s="11"/>
      <c r="AC655" s="60">
        <f>IF($M$18&gt;($M$3-$M$5)/-($G$3-$G$5),AC654+($M$18-($M$3-$M$5)/-($G$3-$G$5))/342,IFERROR(IF(AC654+((($M$3-$M$5)/($G$3-$G$5)*-1)-$M$18)/343&gt;($M$3-$M$5)/-($G$3-$G$5),MAX($AC$31:AC654),AC654+((($M$3-$M$5)/($G$3-$G$5)*-1))/343),MAX($AC$31:AC654)))</f>
        <v>17.293675712043104</v>
      </c>
      <c r="AD655" s="61">
        <f t="shared" ref="AD655" si="2485">IF(AC655="","",AC655*$G$5+$M$5)</f>
        <v>38349.405696344824</v>
      </c>
      <c r="AE655" s="60">
        <f>IF($M$18&gt;($M$3-$M$5)/-($G$3-$G$5),"",IFERROR(IF(AE654+(($M$3-$M$5)/($G$3-$G$5)*-1)/343&gt;$AC$24,MAX($AE$31:AE654),AE654+((($M$3-$M$5)/($G$3-$G$5)*-1))/343),MAX($AE$31:AE654)))</f>
        <v>12.463556851311964</v>
      </c>
      <c r="AF655" s="61">
        <f t="shared" ref="AF655" si="2486">IF($M$18&gt;($M$3-$M$5)/-($G$3-$G$5),"",IF(AE655="","",AE655*$G$5+$M$5))</f>
        <v>-291.54518950429338</v>
      </c>
      <c r="AG655" s="61">
        <f t="shared" ref="AG655" si="2487">IF($M$18&gt;($M$3-$M$5)/-($G$3-$G$5),"",IF(AE655="","",AE655*$G$3+$M$3))</f>
        <v>62682.215743440182</v>
      </c>
    </row>
    <row r="656" spans="1:33" x14ac:dyDescent="0.55000000000000004">
      <c r="A656" s="11"/>
      <c r="B656" s="11"/>
      <c r="C656" s="11"/>
      <c r="D656" s="11"/>
      <c r="E656" s="11"/>
      <c r="F656" s="11"/>
      <c r="G656" s="11"/>
      <c r="H656" s="11"/>
      <c r="I656" s="11"/>
      <c r="J656" s="21"/>
      <c r="K656" s="21"/>
      <c r="L656" s="57"/>
      <c r="M656" s="57"/>
      <c r="N656" s="63"/>
      <c r="O656" s="57"/>
      <c r="P656" s="57"/>
      <c r="Q656" s="58"/>
      <c r="R656" s="57"/>
      <c r="S656" s="57"/>
      <c r="T656" s="11"/>
      <c r="U656" s="11"/>
      <c r="V656" s="11"/>
      <c r="W656" s="11"/>
      <c r="X656" s="11"/>
      <c r="Y656" s="11"/>
      <c r="Z656" s="11"/>
      <c r="AA656" s="11"/>
      <c r="AB656" s="11"/>
      <c r="AC656" s="60">
        <f t="shared" ref="AC656" si="2488">IFERROR(AC655,"")</f>
        <v>17.293675712043104</v>
      </c>
      <c r="AD656" s="61">
        <f t="shared" ref="AD656" si="2489">IF(AC656="","",AC656*$G$3+$M$3)</f>
        <v>38531.621439784474</v>
      </c>
      <c r="AE656" s="60">
        <f t="shared" ref="AE656" si="2490">IFERROR(AE655,"")</f>
        <v>12.463556851311964</v>
      </c>
      <c r="AF656" s="61">
        <f t="shared" ref="AF656" si="2491">IF($M$18&gt;($M$3-$M$5)/-($G$3-$G$5),"",IF(AE656="","",$G$7*$M$18+$M$7))</f>
        <v>0</v>
      </c>
      <c r="AG656" s="61">
        <f t="shared" ref="AG656" si="2492">IF($M$18&gt;($M$3-$M$5)/-($G$3-$G$5),"",IF(AE656="","",$G$7*$M$18+$M$7))</f>
        <v>0</v>
      </c>
    </row>
    <row r="657" spans="1:33" x14ac:dyDescent="0.55000000000000004">
      <c r="A657" s="11"/>
      <c r="B657" s="11"/>
      <c r="C657" s="11"/>
      <c r="D657" s="11"/>
      <c r="E657" s="11"/>
      <c r="F657" s="11"/>
      <c r="G657" s="11"/>
      <c r="H657" s="11"/>
      <c r="I657" s="11"/>
      <c r="J657" s="21"/>
      <c r="K657" s="21"/>
      <c r="L657" s="57"/>
      <c r="M657" s="57"/>
      <c r="N657" s="63"/>
      <c r="O657" s="57"/>
      <c r="P657" s="57"/>
      <c r="Q657" s="58"/>
      <c r="R657" s="57"/>
      <c r="S657" s="57"/>
      <c r="T657" s="11"/>
      <c r="U657" s="11"/>
      <c r="V657" s="11"/>
      <c r="W657" s="11"/>
      <c r="X657" s="11"/>
      <c r="Y657" s="11"/>
      <c r="Z657" s="11"/>
      <c r="AA657" s="11"/>
      <c r="AB657" s="11"/>
      <c r="AC657" s="60">
        <f>IF($M$18&gt;($M$3-$M$5)/-($G$3-$G$5),AC656+($M$18-($M$3-$M$5)/-($G$3-$G$5))/342,IFERROR(IF(AC656+((($M$3-$M$5)/($G$3-$G$5)*-1)-$M$18)/343&gt;($M$3-$M$5)/-($G$3-$G$5),MAX($AC$31:AC656),AC656+((($M$3-$M$5)/($G$3-$G$5)*-1))/343),MAX($AC$31:AC656)))</f>
        <v>17.293675712043104</v>
      </c>
      <c r="AD657" s="61">
        <f t="shared" ref="AD657" si="2493">IF(AC657="","",AC657*$G$5+$M$5)</f>
        <v>38349.405696344824</v>
      </c>
      <c r="AE657" s="60">
        <f>IF($M$18&gt;($M$3-$M$5)/-($G$3-$G$5),"",IFERROR(IF(AE656+(($M$3-$M$5)/($G$3-$G$5)*-1)/343&gt;$AC$24,MAX($AE$31:AE656),AE656+((($M$3-$M$5)/($G$3-$G$5)*-1))/343),MAX($AE$31:AE656)))</f>
        <v>12.463556851311964</v>
      </c>
      <c r="AF657" s="61">
        <f t="shared" ref="AF657" si="2494">IF($M$18&gt;($M$3-$M$5)/-($G$3-$G$5),"",IF(AE657="","",AE657*$G$5+$M$5))</f>
        <v>-291.54518950429338</v>
      </c>
      <c r="AG657" s="61">
        <f t="shared" ref="AG657" si="2495">IF($M$18&gt;($M$3-$M$5)/-($G$3-$G$5),"",IF(AE657="","",AE657*$G$3+$M$3))</f>
        <v>62682.215743440182</v>
      </c>
    </row>
    <row r="658" spans="1:33" x14ac:dyDescent="0.55000000000000004">
      <c r="A658" s="11"/>
      <c r="B658" s="11"/>
      <c r="C658" s="11"/>
      <c r="D658" s="11"/>
      <c r="E658" s="11"/>
      <c r="F658" s="11"/>
      <c r="G658" s="11"/>
      <c r="H658" s="11"/>
      <c r="I658" s="11"/>
      <c r="J658" s="21"/>
      <c r="K658" s="21"/>
      <c r="L658" s="57"/>
      <c r="M658" s="57"/>
      <c r="N658" s="63"/>
      <c r="O658" s="57"/>
      <c r="P658" s="57"/>
      <c r="Q658" s="58"/>
      <c r="R658" s="57"/>
      <c r="S658" s="57"/>
      <c r="T658" s="11"/>
      <c r="U658" s="11"/>
      <c r="V658" s="11"/>
      <c r="W658" s="11"/>
      <c r="X658" s="11"/>
      <c r="Y658" s="11"/>
      <c r="Z658" s="11"/>
      <c r="AA658" s="11"/>
      <c r="AB658" s="11"/>
      <c r="AC658" s="60">
        <f t="shared" ref="AC658" si="2496">IFERROR(AC657,"")</f>
        <v>17.293675712043104</v>
      </c>
      <c r="AD658" s="61">
        <f t="shared" ref="AD658" si="2497">IF(AC658="","",AC658*$G$3+$M$3)</f>
        <v>38531.621439784474</v>
      </c>
      <c r="AE658" s="60">
        <f t="shared" ref="AE658" si="2498">IFERROR(AE657,"")</f>
        <v>12.463556851311964</v>
      </c>
      <c r="AF658" s="61">
        <f t="shared" ref="AF658" si="2499">IF($M$18&gt;($M$3-$M$5)/-($G$3-$G$5),"",IF(AE658="","",$G$7*$M$18+$M$7))</f>
        <v>0</v>
      </c>
      <c r="AG658" s="61">
        <f t="shared" ref="AG658" si="2500">IF($M$18&gt;($M$3-$M$5)/-($G$3-$G$5),"",IF(AE658="","",$G$7*$M$18+$M$7))</f>
        <v>0</v>
      </c>
    </row>
    <row r="659" spans="1:33" x14ac:dyDescent="0.55000000000000004">
      <c r="A659" s="11"/>
      <c r="B659" s="11"/>
      <c r="C659" s="11"/>
      <c r="D659" s="11"/>
      <c r="E659" s="11"/>
      <c r="F659" s="11"/>
      <c r="G659" s="11"/>
      <c r="H659" s="11"/>
      <c r="I659" s="11"/>
      <c r="J659" s="21"/>
      <c r="K659" s="21"/>
      <c r="L659" s="57"/>
      <c r="M659" s="57"/>
      <c r="N659" s="63"/>
      <c r="O659" s="57"/>
      <c r="P659" s="57"/>
      <c r="Q659" s="58"/>
      <c r="R659" s="57"/>
      <c r="S659" s="57"/>
      <c r="T659" s="11"/>
      <c r="U659" s="11"/>
      <c r="V659" s="11"/>
      <c r="W659" s="11"/>
      <c r="X659" s="11"/>
      <c r="Y659" s="11"/>
      <c r="Z659" s="11"/>
      <c r="AA659" s="11"/>
      <c r="AB659" s="11"/>
      <c r="AC659" s="60">
        <f>IF($M$18&gt;($M$3-$M$5)/-($G$3-$G$5),AC658+($M$18-($M$3-$M$5)/-($G$3-$G$5))/342,IFERROR(IF(AC658+((($M$3-$M$5)/($G$3-$G$5)*-1)-$M$18)/343&gt;($M$3-$M$5)/-($G$3-$G$5),MAX($AC$31:AC658),AC658+((($M$3-$M$5)/($G$3-$G$5)*-1))/343),MAX($AC$31:AC658)))</f>
        <v>17.293675712043104</v>
      </c>
      <c r="AD659" s="61">
        <f t="shared" ref="AD659" si="2501">IF(AC659="","",AC659*$G$5+$M$5)</f>
        <v>38349.405696344824</v>
      </c>
      <c r="AE659" s="60">
        <f>IF($M$18&gt;($M$3-$M$5)/-($G$3-$G$5),"",IFERROR(IF(AE658+(($M$3-$M$5)/($G$3-$G$5)*-1)/343&gt;$AC$24,MAX($AE$31:AE658),AE658+((($M$3-$M$5)/($G$3-$G$5)*-1))/343),MAX($AE$31:AE658)))</f>
        <v>12.463556851311964</v>
      </c>
      <c r="AF659" s="61">
        <f t="shared" ref="AF659" si="2502">IF($M$18&gt;($M$3-$M$5)/-($G$3-$G$5),"",IF(AE659="","",AE659*$G$5+$M$5))</f>
        <v>-291.54518950429338</v>
      </c>
      <c r="AG659" s="61">
        <f t="shared" ref="AG659" si="2503">IF($M$18&gt;($M$3-$M$5)/-($G$3-$G$5),"",IF(AE659="","",AE659*$G$3+$M$3))</f>
        <v>62682.215743440182</v>
      </c>
    </row>
    <row r="660" spans="1:33" x14ac:dyDescent="0.55000000000000004">
      <c r="A660" s="11"/>
      <c r="B660" s="11"/>
      <c r="C660" s="11"/>
      <c r="D660" s="11"/>
      <c r="E660" s="11"/>
      <c r="F660" s="11"/>
      <c r="G660" s="11"/>
      <c r="H660" s="11"/>
      <c r="I660" s="11"/>
      <c r="J660" s="21"/>
      <c r="K660" s="21"/>
      <c r="L660" s="57"/>
      <c r="M660" s="57"/>
      <c r="N660" s="63"/>
      <c r="O660" s="57"/>
      <c r="P660" s="57"/>
      <c r="Q660" s="58"/>
      <c r="R660" s="57"/>
      <c r="S660" s="57"/>
      <c r="T660" s="11"/>
      <c r="U660" s="11"/>
      <c r="V660" s="11"/>
      <c r="W660" s="11"/>
      <c r="X660" s="11"/>
      <c r="Y660" s="11"/>
      <c r="Z660" s="11"/>
      <c r="AA660" s="11"/>
      <c r="AB660" s="11"/>
      <c r="AC660" s="60">
        <f t="shared" ref="AC660" si="2504">IFERROR(AC659,"")</f>
        <v>17.293675712043104</v>
      </c>
      <c r="AD660" s="61">
        <f t="shared" ref="AD660" si="2505">IF(AC660="","",AC660*$G$3+$M$3)</f>
        <v>38531.621439784474</v>
      </c>
      <c r="AE660" s="60">
        <f t="shared" ref="AE660" si="2506">IFERROR(AE659,"")</f>
        <v>12.463556851311964</v>
      </c>
      <c r="AF660" s="61">
        <f t="shared" ref="AF660" si="2507">IF($M$18&gt;($M$3-$M$5)/-($G$3-$G$5),"",IF(AE660="","",$G$7*$M$18+$M$7))</f>
        <v>0</v>
      </c>
      <c r="AG660" s="61">
        <f t="shared" ref="AG660" si="2508">IF($M$18&gt;($M$3-$M$5)/-($G$3-$G$5),"",IF(AE660="","",$G$7*$M$18+$M$7))</f>
        <v>0</v>
      </c>
    </row>
    <row r="661" spans="1:33" x14ac:dyDescent="0.55000000000000004">
      <c r="A661" s="11"/>
      <c r="B661" s="11"/>
      <c r="C661" s="11"/>
      <c r="D661" s="11"/>
      <c r="E661" s="11"/>
      <c r="F661" s="11"/>
      <c r="G661" s="11"/>
      <c r="H661" s="11"/>
      <c r="I661" s="11"/>
      <c r="J661" s="21"/>
      <c r="K661" s="21"/>
      <c r="L661" s="57"/>
      <c r="M661" s="57"/>
      <c r="N661" s="63"/>
      <c r="O661" s="57"/>
      <c r="P661" s="57"/>
      <c r="Q661" s="58"/>
      <c r="R661" s="57"/>
      <c r="S661" s="57"/>
      <c r="T661" s="11"/>
      <c r="U661" s="11"/>
      <c r="V661" s="11"/>
      <c r="W661" s="11"/>
      <c r="X661" s="11"/>
      <c r="Y661" s="11"/>
      <c r="Z661" s="11"/>
      <c r="AA661" s="11"/>
      <c r="AB661" s="11"/>
      <c r="AC661" s="60">
        <f>IF($M$18&gt;($M$3-$M$5)/-($G$3-$G$5),AC660+($M$18-($M$3-$M$5)/-($G$3-$G$5))/342,IFERROR(IF(AC660+((($M$3-$M$5)/($G$3-$G$5)*-1)-$M$18)/343&gt;($M$3-$M$5)/-($G$3-$G$5),MAX($AC$31:AC660),AC660+((($M$3-$M$5)/($G$3-$G$5)*-1))/343),MAX($AC$31:AC660)))</f>
        <v>17.293675712043104</v>
      </c>
      <c r="AD661" s="61">
        <f t="shared" ref="AD661" si="2509">IF(AC661="","",AC661*$G$5+$M$5)</f>
        <v>38349.405696344824</v>
      </c>
      <c r="AE661" s="60">
        <f>IF($M$18&gt;($M$3-$M$5)/-($G$3-$G$5),"",IFERROR(IF(AE660+(($M$3-$M$5)/($G$3-$G$5)*-1)/343&gt;$AC$24,MAX($AE$31:AE660),AE660+((($M$3-$M$5)/($G$3-$G$5)*-1))/343),MAX($AE$31:AE660)))</f>
        <v>12.463556851311964</v>
      </c>
      <c r="AF661" s="61">
        <f t="shared" ref="AF661" si="2510">IF($M$18&gt;($M$3-$M$5)/-($G$3-$G$5),"",IF(AE661="","",AE661*$G$5+$M$5))</f>
        <v>-291.54518950429338</v>
      </c>
      <c r="AG661" s="61">
        <f t="shared" ref="AG661" si="2511">IF($M$18&gt;($M$3-$M$5)/-($G$3-$G$5),"",IF(AE661="","",AE661*$G$3+$M$3))</f>
        <v>62682.215743440182</v>
      </c>
    </row>
    <row r="662" spans="1:33" x14ac:dyDescent="0.55000000000000004">
      <c r="A662" s="11"/>
      <c r="B662" s="11"/>
      <c r="C662" s="11"/>
      <c r="D662" s="11"/>
      <c r="E662" s="11"/>
      <c r="F662" s="11"/>
      <c r="G662" s="11"/>
      <c r="H662" s="11"/>
      <c r="I662" s="11"/>
      <c r="J662" s="21"/>
      <c r="K662" s="21"/>
      <c r="L662" s="57"/>
      <c r="M662" s="57"/>
      <c r="N662" s="63"/>
      <c r="O662" s="57"/>
      <c r="P662" s="57"/>
      <c r="Q662" s="58"/>
      <c r="R662" s="57"/>
      <c r="S662" s="57"/>
      <c r="T662" s="11"/>
      <c r="U662" s="11"/>
      <c r="V662" s="11"/>
      <c r="W662" s="11"/>
      <c r="X662" s="11"/>
      <c r="Y662" s="11"/>
      <c r="Z662" s="11"/>
      <c r="AA662" s="11"/>
      <c r="AB662" s="11"/>
      <c r="AC662" s="60">
        <f t="shared" ref="AC662" si="2512">IFERROR(AC661,"")</f>
        <v>17.293675712043104</v>
      </c>
      <c r="AD662" s="61">
        <f t="shared" ref="AD662" si="2513">IF(AC662="","",AC662*$G$3+$M$3)</f>
        <v>38531.621439784474</v>
      </c>
      <c r="AE662" s="60">
        <f t="shared" ref="AE662" si="2514">IFERROR(AE661,"")</f>
        <v>12.463556851311964</v>
      </c>
      <c r="AF662" s="61">
        <f t="shared" ref="AF662" si="2515">IF($M$18&gt;($M$3-$M$5)/-($G$3-$G$5),"",IF(AE662="","",$G$7*$M$18+$M$7))</f>
        <v>0</v>
      </c>
      <c r="AG662" s="61">
        <f t="shared" ref="AG662" si="2516">IF($M$18&gt;($M$3-$M$5)/-($G$3-$G$5),"",IF(AE662="","",$G$7*$M$18+$M$7))</f>
        <v>0</v>
      </c>
    </row>
    <row r="663" spans="1:33" x14ac:dyDescent="0.55000000000000004">
      <c r="A663" s="11"/>
      <c r="B663" s="11"/>
      <c r="C663" s="11"/>
      <c r="D663" s="11"/>
      <c r="E663" s="11"/>
      <c r="F663" s="11"/>
      <c r="G663" s="11"/>
      <c r="H663" s="11"/>
      <c r="I663" s="11"/>
      <c r="J663" s="21"/>
      <c r="K663" s="21"/>
      <c r="L663" s="57"/>
      <c r="M663" s="57"/>
      <c r="N663" s="63"/>
      <c r="O663" s="57"/>
      <c r="P663" s="57"/>
      <c r="Q663" s="58"/>
      <c r="R663" s="57"/>
      <c r="S663" s="57"/>
      <c r="T663" s="11"/>
      <c r="U663" s="11"/>
      <c r="V663" s="11"/>
      <c r="W663" s="11"/>
      <c r="X663" s="11"/>
      <c r="Y663" s="11"/>
      <c r="Z663" s="11"/>
      <c r="AA663" s="11"/>
      <c r="AB663" s="11"/>
      <c r="AC663" s="60">
        <f>IF($M$18&gt;($M$3-$M$5)/-($G$3-$G$5),AC662+($M$18-($M$3-$M$5)/-($G$3-$G$5))/342,IFERROR(IF(AC662+((($M$3-$M$5)/($G$3-$G$5)*-1)-$M$18)/343&gt;($M$3-$M$5)/-($G$3-$G$5),MAX($AC$31:AC662),AC662+((($M$3-$M$5)/($G$3-$G$5)*-1))/343),MAX($AC$31:AC662)))</f>
        <v>17.293675712043104</v>
      </c>
      <c r="AD663" s="61">
        <f t="shared" ref="AD663" si="2517">IF(AC663="","",AC663*$G$5+$M$5)</f>
        <v>38349.405696344824</v>
      </c>
      <c r="AE663" s="60">
        <f>IF($M$18&gt;($M$3-$M$5)/-($G$3-$G$5),"",IFERROR(IF(AE662+(($M$3-$M$5)/($G$3-$G$5)*-1)/343&gt;$AC$24,MAX($AE$31:AE662),AE662+((($M$3-$M$5)/($G$3-$G$5)*-1))/343),MAX($AE$31:AE662)))</f>
        <v>12.463556851311964</v>
      </c>
      <c r="AF663" s="61">
        <f t="shared" ref="AF663" si="2518">IF($M$18&gt;($M$3-$M$5)/-($G$3-$G$5),"",IF(AE663="","",AE663*$G$5+$M$5))</f>
        <v>-291.54518950429338</v>
      </c>
      <c r="AG663" s="61">
        <f t="shared" ref="AG663" si="2519">IF($M$18&gt;($M$3-$M$5)/-($G$3-$G$5),"",IF(AE663="","",AE663*$G$3+$M$3))</f>
        <v>62682.215743440182</v>
      </c>
    </row>
    <row r="664" spans="1:33" x14ac:dyDescent="0.55000000000000004">
      <c r="A664" s="11"/>
      <c r="B664" s="11"/>
      <c r="C664" s="11"/>
      <c r="D664" s="11"/>
      <c r="E664" s="11"/>
      <c r="F664" s="11"/>
      <c r="G664" s="11"/>
      <c r="H664" s="11"/>
      <c r="I664" s="11"/>
      <c r="J664" s="21"/>
      <c r="K664" s="21"/>
      <c r="L664" s="57"/>
      <c r="M664" s="57"/>
      <c r="N664" s="63"/>
      <c r="O664" s="57"/>
      <c r="P664" s="57"/>
      <c r="Q664" s="58"/>
      <c r="R664" s="57"/>
      <c r="S664" s="57"/>
      <c r="T664" s="11"/>
      <c r="U664" s="11"/>
      <c r="V664" s="11"/>
      <c r="W664" s="11"/>
      <c r="X664" s="11"/>
      <c r="Y664" s="11"/>
      <c r="Z664" s="11"/>
      <c r="AA664" s="11"/>
      <c r="AB664" s="11"/>
      <c r="AC664" s="60">
        <f t="shared" ref="AC664" si="2520">IFERROR(AC663,"")</f>
        <v>17.293675712043104</v>
      </c>
      <c r="AD664" s="61">
        <f t="shared" ref="AD664" si="2521">IF(AC664="","",AC664*$G$3+$M$3)</f>
        <v>38531.621439784474</v>
      </c>
      <c r="AE664" s="60">
        <f t="shared" ref="AE664" si="2522">IFERROR(AE663,"")</f>
        <v>12.463556851311964</v>
      </c>
      <c r="AF664" s="61">
        <f t="shared" ref="AF664" si="2523">IF($M$18&gt;($M$3-$M$5)/-($G$3-$G$5),"",IF(AE664="","",$G$7*$M$18+$M$7))</f>
        <v>0</v>
      </c>
      <c r="AG664" s="61">
        <f t="shared" ref="AG664" si="2524">IF($M$18&gt;($M$3-$M$5)/-($G$3-$G$5),"",IF(AE664="","",$G$7*$M$18+$M$7))</f>
        <v>0</v>
      </c>
    </row>
    <row r="665" spans="1:33" x14ac:dyDescent="0.55000000000000004">
      <c r="A665" s="11"/>
      <c r="B665" s="11"/>
      <c r="C665" s="11"/>
      <c r="D665" s="11"/>
      <c r="E665" s="11"/>
      <c r="F665" s="11"/>
      <c r="G665" s="11"/>
      <c r="H665" s="11"/>
      <c r="I665" s="11"/>
      <c r="J665" s="21"/>
      <c r="K665" s="21"/>
      <c r="L665" s="57"/>
      <c r="M665" s="57"/>
      <c r="N665" s="63"/>
      <c r="O665" s="57"/>
      <c r="P665" s="57"/>
      <c r="Q665" s="58"/>
      <c r="R665" s="57"/>
      <c r="S665" s="57"/>
      <c r="T665" s="11"/>
      <c r="U665" s="11"/>
      <c r="V665" s="11"/>
      <c r="W665" s="11"/>
      <c r="X665" s="11"/>
      <c r="Y665" s="11"/>
      <c r="Z665" s="11"/>
      <c r="AA665" s="11"/>
      <c r="AB665" s="11"/>
      <c r="AC665" s="60">
        <f>IF($M$18&gt;($M$3-$M$5)/-($G$3-$G$5),AC664+($M$18-($M$3-$M$5)/-($G$3-$G$5))/342,IFERROR(IF(AC664+((($M$3-$M$5)/($G$3-$G$5)*-1)-$M$18)/343&gt;($M$3-$M$5)/-($G$3-$G$5),MAX($AC$31:AC664),AC664+((($M$3-$M$5)/($G$3-$G$5)*-1))/343),MAX($AC$31:AC664)))</f>
        <v>17.293675712043104</v>
      </c>
      <c r="AD665" s="61">
        <f t="shared" ref="AD665" si="2525">IF(AC665="","",AC665*$G$5+$M$5)</f>
        <v>38349.405696344824</v>
      </c>
      <c r="AE665" s="60">
        <f>IF($M$18&gt;($M$3-$M$5)/-($G$3-$G$5),"",IFERROR(IF(AE664+(($M$3-$M$5)/($G$3-$G$5)*-1)/343&gt;$AC$24,MAX($AE$31:AE664),AE664+((($M$3-$M$5)/($G$3-$G$5)*-1))/343),MAX($AE$31:AE664)))</f>
        <v>12.463556851311964</v>
      </c>
      <c r="AF665" s="61">
        <f t="shared" ref="AF665" si="2526">IF($M$18&gt;($M$3-$M$5)/-($G$3-$G$5),"",IF(AE665="","",AE665*$G$5+$M$5))</f>
        <v>-291.54518950429338</v>
      </c>
      <c r="AG665" s="61">
        <f t="shared" ref="AG665" si="2527">IF($M$18&gt;($M$3-$M$5)/-($G$3-$G$5),"",IF(AE665="","",AE665*$G$3+$M$3))</f>
        <v>62682.215743440182</v>
      </c>
    </row>
    <row r="666" spans="1:33" x14ac:dyDescent="0.55000000000000004">
      <c r="A666" s="11"/>
      <c r="B666" s="11"/>
      <c r="C666" s="11"/>
      <c r="D666" s="11"/>
      <c r="E666" s="11"/>
      <c r="F666" s="11"/>
      <c r="G666" s="11"/>
      <c r="H666" s="11"/>
      <c r="I666" s="11"/>
      <c r="J666" s="21"/>
      <c r="K666" s="21"/>
      <c r="L666" s="57"/>
      <c r="M666" s="57"/>
      <c r="N666" s="63"/>
      <c r="O666" s="57"/>
      <c r="P666" s="57"/>
      <c r="Q666" s="58"/>
      <c r="R666" s="57"/>
      <c r="S666" s="57"/>
      <c r="T666" s="11"/>
      <c r="U666" s="11"/>
      <c r="V666" s="11"/>
      <c r="W666" s="11"/>
      <c r="X666" s="11"/>
      <c r="Y666" s="11"/>
      <c r="Z666" s="11"/>
      <c r="AA666" s="11"/>
      <c r="AB666" s="11"/>
      <c r="AC666" s="60">
        <f t="shared" ref="AC666" si="2528">IFERROR(AC665,"")</f>
        <v>17.293675712043104</v>
      </c>
      <c r="AD666" s="61">
        <f t="shared" ref="AD666" si="2529">IF(AC666="","",AC666*$G$3+$M$3)</f>
        <v>38531.621439784474</v>
      </c>
      <c r="AE666" s="60">
        <f t="shared" ref="AE666" si="2530">IFERROR(AE665,"")</f>
        <v>12.463556851311964</v>
      </c>
      <c r="AF666" s="61">
        <f t="shared" ref="AF666" si="2531">IF($M$18&gt;($M$3-$M$5)/-($G$3-$G$5),"",IF(AE666="","",$G$7*$M$18+$M$7))</f>
        <v>0</v>
      </c>
      <c r="AG666" s="61">
        <f t="shared" ref="AG666" si="2532">IF($M$18&gt;($M$3-$M$5)/-($G$3-$G$5),"",IF(AE666="","",$G$7*$M$18+$M$7))</f>
        <v>0</v>
      </c>
    </row>
    <row r="667" spans="1:33" x14ac:dyDescent="0.55000000000000004">
      <c r="A667" s="11"/>
      <c r="B667" s="11"/>
      <c r="C667" s="11"/>
      <c r="D667" s="11"/>
      <c r="E667" s="11"/>
      <c r="F667" s="11"/>
      <c r="G667" s="11"/>
      <c r="H667" s="11"/>
      <c r="I667" s="11"/>
      <c r="J667" s="21"/>
      <c r="K667" s="21"/>
      <c r="L667" s="57"/>
      <c r="M667" s="57"/>
      <c r="N667" s="63"/>
      <c r="O667" s="57"/>
      <c r="P667" s="57"/>
      <c r="Q667" s="58"/>
      <c r="R667" s="57"/>
      <c r="S667" s="57"/>
      <c r="T667" s="11"/>
      <c r="U667" s="11"/>
      <c r="V667" s="11"/>
      <c r="W667" s="11"/>
      <c r="X667" s="11"/>
      <c r="Y667" s="11"/>
      <c r="Z667" s="11"/>
      <c r="AA667" s="11"/>
      <c r="AB667" s="11"/>
      <c r="AC667" s="60">
        <f>IF($M$18&gt;($M$3-$M$5)/-($G$3-$G$5),AC666+($M$18-($M$3-$M$5)/-($G$3-$G$5))/342,IFERROR(IF(AC666+((($M$3-$M$5)/($G$3-$G$5)*-1)-$M$18)/343&gt;($M$3-$M$5)/-($G$3-$G$5),MAX($AC$31:AC666),AC666+((($M$3-$M$5)/($G$3-$G$5)*-1))/343),MAX($AC$31:AC666)))</f>
        <v>17.293675712043104</v>
      </c>
      <c r="AD667" s="61">
        <f t="shared" ref="AD667" si="2533">IF(AC667="","",AC667*$G$5+$M$5)</f>
        <v>38349.405696344824</v>
      </c>
      <c r="AE667" s="60">
        <f>IF($M$18&gt;($M$3-$M$5)/-($G$3-$G$5),"",IFERROR(IF(AE666+(($M$3-$M$5)/($G$3-$G$5)*-1)/343&gt;$AC$24,MAX($AE$31:AE666),AE666+((($M$3-$M$5)/($G$3-$G$5)*-1))/343),MAX($AE$31:AE666)))</f>
        <v>12.463556851311964</v>
      </c>
      <c r="AF667" s="61">
        <f t="shared" ref="AF667" si="2534">IF($M$18&gt;($M$3-$M$5)/-($G$3-$G$5),"",IF(AE667="","",AE667*$G$5+$M$5))</f>
        <v>-291.54518950429338</v>
      </c>
      <c r="AG667" s="61">
        <f t="shared" ref="AG667" si="2535">IF($M$18&gt;($M$3-$M$5)/-($G$3-$G$5),"",IF(AE667="","",AE667*$G$3+$M$3))</f>
        <v>62682.215743440182</v>
      </c>
    </row>
    <row r="668" spans="1:33" x14ac:dyDescent="0.55000000000000004">
      <c r="A668" s="11"/>
      <c r="B668" s="11"/>
      <c r="C668" s="11"/>
      <c r="D668" s="11"/>
      <c r="E668" s="11"/>
      <c r="F668" s="11"/>
      <c r="G668" s="11"/>
      <c r="H668" s="11"/>
      <c r="I668" s="11"/>
      <c r="J668" s="21"/>
      <c r="K668" s="21"/>
      <c r="L668" s="57"/>
      <c r="M668" s="57"/>
      <c r="N668" s="63"/>
      <c r="O668" s="57"/>
      <c r="P668" s="57"/>
      <c r="Q668" s="58"/>
      <c r="R668" s="57"/>
      <c r="S668" s="57"/>
      <c r="T668" s="11"/>
      <c r="U668" s="11"/>
      <c r="V668" s="11"/>
      <c r="W668" s="11"/>
      <c r="X668" s="11"/>
      <c r="Y668" s="11"/>
      <c r="Z668" s="11"/>
      <c r="AA668" s="11"/>
      <c r="AB668" s="11"/>
      <c r="AC668" s="60">
        <f t="shared" ref="AC668" si="2536">IFERROR(AC667,"")</f>
        <v>17.293675712043104</v>
      </c>
      <c r="AD668" s="61">
        <f t="shared" ref="AD668" si="2537">IF(AC668="","",AC668*$G$3+$M$3)</f>
        <v>38531.621439784474</v>
      </c>
      <c r="AE668" s="60">
        <f t="shared" ref="AE668" si="2538">IFERROR(AE667,"")</f>
        <v>12.463556851311964</v>
      </c>
      <c r="AF668" s="61">
        <f t="shared" ref="AF668" si="2539">IF($M$18&gt;($M$3-$M$5)/-($G$3-$G$5),"",IF(AE668="","",$G$7*$M$18+$M$7))</f>
        <v>0</v>
      </c>
      <c r="AG668" s="61">
        <f t="shared" ref="AG668" si="2540">IF($M$18&gt;($M$3-$M$5)/-($G$3-$G$5),"",IF(AE668="","",$G$7*$M$18+$M$7))</f>
        <v>0</v>
      </c>
    </row>
    <row r="669" spans="1:33" x14ac:dyDescent="0.55000000000000004">
      <c r="A669" s="11"/>
      <c r="B669" s="11"/>
      <c r="C669" s="11"/>
      <c r="D669" s="11"/>
      <c r="E669" s="11"/>
      <c r="F669" s="11"/>
      <c r="G669" s="11"/>
      <c r="H669" s="11"/>
      <c r="I669" s="11"/>
      <c r="J669" s="21"/>
      <c r="K669" s="21"/>
      <c r="L669" s="57"/>
      <c r="M669" s="57"/>
      <c r="N669" s="63"/>
      <c r="O669" s="57"/>
      <c r="P669" s="57"/>
      <c r="Q669" s="58"/>
      <c r="R669" s="57"/>
      <c r="S669" s="57"/>
      <c r="T669" s="11"/>
      <c r="U669" s="11"/>
      <c r="V669" s="11"/>
      <c r="W669" s="11"/>
      <c r="X669" s="11"/>
      <c r="Y669" s="11"/>
      <c r="Z669" s="11"/>
      <c r="AA669" s="11"/>
      <c r="AB669" s="11"/>
      <c r="AC669" s="60">
        <f>IF($M$18&gt;($M$3-$M$5)/-($G$3-$G$5),AC668+($M$18-($M$3-$M$5)/-($G$3-$G$5))/342,IFERROR(IF(AC668+((($M$3-$M$5)/($G$3-$G$5)*-1)-$M$18)/343&gt;($M$3-$M$5)/-($G$3-$G$5),MAX($AC$31:AC668),AC668+((($M$3-$M$5)/($G$3-$G$5)*-1))/343),MAX($AC$31:AC668)))</f>
        <v>17.293675712043104</v>
      </c>
      <c r="AD669" s="61">
        <f t="shared" ref="AD669" si="2541">IF(AC669="","",AC669*$G$5+$M$5)</f>
        <v>38349.405696344824</v>
      </c>
      <c r="AE669" s="60">
        <f>IF($M$18&gt;($M$3-$M$5)/-($G$3-$G$5),"",IFERROR(IF(AE668+(($M$3-$M$5)/($G$3-$G$5)*-1)/343&gt;$AC$24,MAX($AE$31:AE668),AE668+((($M$3-$M$5)/($G$3-$G$5)*-1))/343),MAX($AE$31:AE668)))</f>
        <v>12.463556851311964</v>
      </c>
      <c r="AF669" s="61">
        <f t="shared" ref="AF669" si="2542">IF($M$18&gt;($M$3-$M$5)/-($G$3-$G$5),"",IF(AE669="","",AE669*$G$5+$M$5))</f>
        <v>-291.54518950429338</v>
      </c>
      <c r="AG669" s="61">
        <f t="shared" ref="AG669" si="2543">IF($M$18&gt;($M$3-$M$5)/-($G$3-$G$5),"",IF(AE669="","",AE669*$G$3+$M$3))</f>
        <v>62682.215743440182</v>
      </c>
    </row>
    <row r="670" spans="1:33" x14ac:dyDescent="0.55000000000000004">
      <c r="A670" s="11"/>
      <c r="B670" s="11"/>
      <c r="C670" s="11"/>
      <c r="D670" s="11"/>
      <c r="E670" s="11"/>
      <c r="F670" s="11"/>
      <c r="G670" s="11"/>
      <c r="H670" s="11"/>
      <c r="I670" s="11"/>
      <c r="J670" s="21"/>
      <c r="K670" s="21"/>
      <c r="L670" s="57"/>
      <c r="M670" s="57"/>
      <c r="N670" s="63"/>
      <c r="O670" s="57"/>
      <c r="P670" s="57"/>
      <c r="Q670" s="58"/>
      <c r="R670" s="57"/>
      <c r="S670" s="57"/>
      <c r="T670" s="11"/>
      <c r="U670" s="11"/>
      <c r="V670" s="11"/>
      <c r="W670" s="11"/>
      <c r="X670" s="11"/>
      <c r="Y670" s="11"/>
      <c r="Z670" s="11"/>
      <c r="AA670" s="11"/>
      <c r="AB670" s="11"/>
      <c r="AC670" s="60">
        <f t="shared" ref="AC670" si="2544">IFERROR(AC669,"")</f>
        <v>17.293675712043104</v>
      </c>
      <c r="AD670" s="61">
        <f t="shared" ref="AD670" si="2545">IF(AC670="","",AC670*$G$3+$M$3)</f>
        <v>38531.621439784474</v>
      </c>
      <c r="AE670" s="60">
        <f t="shared" ref="AE670" si="2546">IFERROR(AE669,"")</f>
        <v>12.463556851311964</v>
      </c>
      <c r="AF670" s="61">
        <f t="shared" ref="AF670" si="2547">IF($M$18&gt;($M$3-$M$5)/-($G$3-$G$5),"",IF(AE670="","",$G$7*$M$18+$M$7))</f>
        <v>0</v>
      </c>
      <c r="AG670" s="61">
        <f t="shared" ref="AG670" si="2548">IF($M$18&gt;($M$3-$M$5)/-($G$3-$G$5),"",IF(AE670="","",$G$7*$M$18+$M$7))</f>
        <v>0</v>
      </c>
    </row>
    <row r="671" spans="1:33" x14ac:dyDescent="0.55000000000000004">
      <c r="A671" s="11"/>
      <c r="B671" s="11"/>
      <c r="C671" s="11"/>
      <c r="D671" s="11"/>
      <c r="E671" s="11"/>
      <c r="F671" s="11"/>
      <c r="G671" s="11"/>
      <c r="H671" s="11"/>
      <c r="I671" s="11"/>
      <c r="J671" s="21"/>
      <c r="K671" s="21"/>
      <c r="L671" s="57"/>
      <c r="M671" s="57"/>
      <c r="N671" s="63"/>
      <c r="O671" s="57"/>
      <c r="P671" s="57"/>
      <c r="Q671" s="58"/>
      <c r="R671" s="57"/>
      <c r="S671" s="57"/>
      <c r="T671" s="11"/>
      <c r="U671" s="11"/>
      <c r="V671" s="11"/>
      <c r="W671" s="11"/>
      <c r="X671" s="11"/>
      <c r="Y671" s="11"/>
      <c r="Z671" s="11"/>
      <c r="AA671" s="11"/>
      <c r="AB671" s="11"/>
      <c r="AC671" s="60">
        <f>IF($M$18&gt;($M$3-$M$5)/-($G$3-$G$5),AC670+($M$18-($M$3-$M$5)/-($G$3-$G$5))/342,IFERROR(IF(AC670+((($M$3-$M$5)/($G$3-$G$5)*-1)-$M$18)/343&gt;($M$3-$M$5)/-($G$3-$G$5),MAX($AC$31:AC670),AC670+((($M$3-$M$5)/($G$3-$G$5)*-1))/343),MAX($AC$31:AC670)))</f>
        <v>17.293675712043104</v>
      </c>
      <c r="AD671" s="61">
        <f t="shared" ref="AD671" si="2549">IF(AC671="","",AC671*$G$5+$M$5)</f>
        <v>38349.405696344824</v>
      </c>
      <c r="AE671" s="60">
        <f>IF($M$18&gt;($M$3-$M$5)/-($G$3-$G$5),"",IFERROR(IF(AE670+(($M$3-$M$5)/($G$3-$G$5)*-1)/343&gt;$AC$24,MAX($AE$31:AE670),AE670+((($M$3-$M$5)/($G$3-$G$5)*-1))/343),MAX($AE$31:AE670)))</f>
        <v>12.463556851311964</v>
      </c>
      <c r="AF671" s="61">
        <f t="shared" ref="AF671" si="2550">IF($M$18&gt;($M$3-$M$5)/-($G$3-$G$5),"",IF(AE671="","",AE671*$G$5+$M$5))</f>
        <v>-291.54518950429338</v>
      </c>
      <c r="AG671" s="61">
        <f t="shared" ref="AG671" si="2551">IF($M$18&gt;($M$3-$M$5)/-($G$3-$G$5),"",IF(AE671="","",AE671*$G$3+$M$3))</f>
        <v>62682.215743440182</v>
      </c>
    </row>
    <row r="672" spans="1:33" x14ac:dyDescent="0.55000000000000004">
      <c r="A672" s="11"/>
      <c r="B672" s="11"/>
      <c r="C672" s="11"/>
      <c r="D672" s="11"/>
      <c r="E672" s="11"/>
      <c r="F672" s="11"/>
      <c r="G672" s="11"/>
      <c r="H672" s="11"/>
      <c r="I672" s="11"/>
      <c r="J672" s="21"/>
      <c r="K672" s="21"/>
      <c r="L672" s="57"/>
      <c r="M672" s="57"/>
      <c r="N672" s="63"/>
      <c r="O672" s="57"/>
      <c r="P672" s="57"/>
      <c r="Q672" s="58"/>
      <c r="R672" s="57"/>
      <c r="S672" s="57"/>
      <c r="T672" s="11"/>
      <c r="U672" s="11"/>
      <c r="V672" s="11"/>
      <c r="W672" s="11"/>
      <c r="X672" s="11"/>
      <c r="Y672" s="11"/>
      <c r="Z672" s="11"/>
      <c r="AA672" s="11"/>
      <c r="AB672" s="11"/>
      <c r="AC672" s="60">
        <f t="shared" ref="AC672" si="2552">IFERROR(AC671,"")</f>
        <v>17.293675712043104</v>
      </c>
      <c r="AD672" s="61">
        <f t="shared" ref="AD672" si="2553">IF(AC672="","",AC672*$G$3+$M$3)</f>
        <v>38531.621439784474</v>
      </c>
      <c r="AE672" s="60">
        <f t="shared" ref="AE672" si="2554">IFERROR(AE671,"")</f>
        <v>12.463556851311964</v>
      </c>
      <c r="AF672" s="61">
        <f t="shared" ref="AF672" si="2555">IF($M$18&gt;($M$3-$M$5)/-($G$3-$G$5),"",IF(AE672="","",$G$7*$M$18+$M$7))</f>
        <v>0</v>
      </c>
      <c r="AG672" s="61">
        <f t="shared" ref="AG672" si="2556">IF($M$18&gt;($M$3-$M$5)/-($G$3-$G$5),"",IF(AE672="","",$G$7*$M$18+$M$7))</f>
        <v>0</v>
      </c>
    </row>
    <row r="673" spans="1:33" x14ac:dyDescent="0.55000000000000004">
      <c r="A673" s="11"/>
      <c r="B673" s="11"/>
      <c r="C673" s="11"/>
      <c r="D673" s="11"/>
      <c r="E673" s="11"/>
      <c r="F673" s="11"/>
      <c r="G673" s="11"/>
      <c r="H673" s="11"/>
      <c r="I673" s="11"/>
      <c r="J673" s="21"/>
      <c r="K673" s="21"/>
      <c r="L673" s="57"/>
      <c r="M673" s="57"/>
      <c r="N673" s="63"/>
      <c r="O673" s="57"/>
      <c r="P673" s="57"/>
      <c r="Q673" s="58"/>
      <c r="R673" s="57"/>
      <c r="S673" s="57"/>
      <c r="T673" s="11"/>
      <c r="U673" s="11"/>
      <c r="V673" s="11"/>
      <c r="W673" s="11"/>
      <c r="X673" s="11"/>
      <c r="Y673" s="11"/>
      <c r="Z673" s="11"/>
      <c r="AA673" s="11"/>
      <c r="AB673" s="11"/>
      <c r="AC673" s="60">
        <f>IF($M$18&gt;($M$3-$M$5)/-($G$3-$G$5),AC672+($M$18-($M$3-$M$5)/-($G$3-$G$5))/342,IFERROR(IF(AC672+((($M$3-$M$5)/($G$3-$G$5)*-1)-$M$18)/343&gt;($M$3-$M$5)/-($G$3-$G$5),MAX($AC$31:AC672),AC672+((($M$3-$M$5)/($G$3-$G$5)*-1))/343),MAX($AC$31:AC672)))</f>
        <v>17.293675712043104</v>
      </c>
      <c r="AD673" s="61">
        <f t="shared" ref="AD673" si="2557">IF(AC673="","",AC673*$G$5+$M$5)</f>
        <v>38349.405696344824</v>
      </c>
      <c r="AE673" s="60">
        <f>IF($M$18&gt;($M$3-$M$5)/-($G$3-$G$5),"",IFERROR(IF(AE672+(($M$3-$M$5)/($G$3-$G$5)*-1)/343&gt;$AC$24,MAX($AE$31:AE672),AE672+((($M$3-$M$5)/($G$3-$G$5)*-1))/343),MAX($AE$31:AE672)))</f>
        <v>12.463556851311964</v>
      </c>
      <c r="AF673" s="61">
        <f t="shared" ref="AF673" si="2558">IF($M$18&gt;($M$3-$M$5)/-($G$3-$G$5),"",IF(AE673="","",AE673*$G$5+$M$5))</f>
        <v>-291.54518950429338</v>
      </c>
      <c r="AG673" s="61">
        <f t="shared" ref="AG673" si="2559">IF($M$18&gt;($M$3-$M$5)/-($G$3-$G$5),"",IF(AE673="","",AE673*$G$3+$M$3))</f>
        <v>62682.215743440182</v>
      </c>
    </row>
    <row r="674" spans="1:33" x14ac:dyDescent="0.55000000000000004">
      <c r="A674" s="11"/>
      <c r="B674" s="11"/>
      <c r="C674" s="11"/>
      <c r="D674" s="11"/>
      <c r="E674" s="11"/>
      <c r="F674" s="11"/>
      <c r="G674" s="11"/>
      <c r="H674" s="11"/>
      <c r="I674" s="11"/>
      <c r="J674" s="21"/>
      <c r="K674" s="21"/>
      <c r="L674" s="57"/>
      <c r="M674" s="57"/>
      <c r="N674" s="63"/>
      <c r="O674" s="57"/>
      <c r="P674" s="57"/>
      <c r="Q674" s="58"/>
      <c r="R674" s="57"/>
      <c r="S674" s="57"/>
      <c r="T674" s="11"/>
      <c r="U674" s="11"/>
      <c r="V674" s="11"/>
      <c r="W674" s="11"/>
      <c r="X674" s="11"/>
      <c r="Y674" s="11"/>
      <c r="Z674" s="11"/>
      <c r="AA674" s="11"/>
      <c r="AB674" s="11"/>
      <c r="AC674" s="60">
        <f t="shared" ref="AC674" si="2560">IFERROR(AC673,"")</f>
        <v>17.293675712043104</v>
      </c>
      <c r="AD674" s="61">
        <f t="shared" ref="AD674" si="2561">IF(AC674="","",AC674*$G$3+$M$3)</f>
        <v>38531.621439784474</v>
      </c>
      <c r="AE674" s="60">
        <f t="shared" ref="AE674" si="2562">IFERROR(AE673,"")</f>
        <v>12.463556851311964</v>
      </c>
      <c r="AF674" s="61">
        <f t="shared" ref="AF674" si="2563">IF($M$18&gt;($M$3-$M$5)/-($G$3-$G$5),"",IF(AE674="","",$G$7*$M$18+$M$7))</f>
        <v>0</v>
      </c>
      <c r="AG674" s="61">
        <f t="shared" ref="AG674" si="2564">IF($M$18&gt;($M$3-$M$5)/-($G$3-$G$5),"",IF(AE674="","",$G$7*$M$18+$M$7))</f>
        <v>0</v>
      </c>
    </row>
    <row r="675" spans="1:33" x14ac:dyDescent="0.55000000000000004">
      <c r="A675" s="11"/>
      <c r="B675" s="11"/>
      <c r="C675" s="11"/>
      <c r="D675" s="11"/>
      <c r="E675" s="11"/>
      <c r="F675" s="11"/>
      <c r="G675" s="11"/>
      <c r="H675" s="11"/>
      <c r="I675" s="11"/>
      <c r="J675" s="21"/>
      <c r="K675" s="21"/>
      <c r="L675" s="57"/>
      <c r="M675" s="57"/>
      <c r="N675" s="63"/>
      <c r="O675" s="57"/>
      <c r="P675" s="57"/>
      <c r="Q675" s="58"/>
      <c r="R675" s="57"/>
      <c r="S675" s="57"/>
      <c r="T675" s="11"/>
      <c r="U675" s="11"/>
      <c r="V675" s="11"/>
      <c r="W675" s="11"/>
      <c r="X675" s="11"/>
      <c r="Y675" s="11"/>
      <c r="Z675" s="11"/>
      <c r="AA675" s="11"/>
      <c r="AB675" s="11"/>
      <c r="AC675" s="60">
        <f>IF($M$18&gt;($M$3-$M$5)/-($G$3-$G$5),AC674+($M$18-($M$3-$M$5)/-($G$3-$G$5))/342,IFERROR(IF(AC674+((($M$3-$M$5)/($G$3-$G$5)*-1)-$M$18)/343&gt;($M$3-$M$5)/-($G$3-$G$5),MAX($AC$31:AC674),AC674+((($M$3-$M$5)/($G$3-$G$5)*-1))/343),MAX($AC$31:AC674)))</f>
        <v>17.293675712043104</v>
      </c>
      <c r="AD675" s="61">
        <f t="shared" ref="AD675" si="2565">IF(AC675="","",AC675*$G$5+$M$5)</f>
        <v>38349.405696344824</v>
      </c>
      <c r="AE675" s="60">
        <f>IF($M$18&gt;($M$3-$M$5)/-($G$3-$G$5),"",IFERROR(IF(AE674+(($M$3-$M$5)/($G$3-$G$5)*-1)/343&gt;$AC$24,MAX($AE$31:AE674),AE674+((($M$3-$M$5)/($G$3-$G$5)*-1))/343),MAX($AE$31:AE674)))</f>
        <v>12.463556851311964</v>
      </c>
      <c r="AF675" s="61">
        <f t="shared" ref="AF675" si="2566">IF($M$18&gt;($M$3-$M$5)/-($G$3-$G$5),"",IF(AE675="","",AE675*$G$5+$M$5))</f>
        <v>-291.54518950429338</v>
      </c>
      <c r="AG675" s="61">
        <f t="shared" ref="AG675" si="2567">IF($M$18&gt;($M$3-$M$5)/-($G$3-$G$5),"",IF(AE675="","",AE675*$G$3+$M$3))</f>
        <v>62682.215743440182</v>
      </c>
    </row>
    <row r="676" spans="1:33" x14ac:dyDescent="0.55000000000000004">
      <c r="A676" s="11"/>
      <c r="B676" s="11"/>
      <c r="C676" s="11"/>
      <c r="D676" s="11"/>
      <c r="E676" s="11"/>
      <c r="F676" s="11"/>
      <c r="G676" s="11"/>
      <c r="H676" s="11"/>
      <c r="I676" s="11"/>
      <c r="J676" s="21"/>
      <c r="K676" s="21"/>
      <c r="L676" s="57"/>
      <c r="M676" s="57"/>
      <c r="N676" s="63"/>
      <c r="O676" s="57"/>
      <c r="P676" s="57"/>
      <c r="Q676" s="58"/>
      <c r="R676" s="57"/>
      <c r="S676" s="57"/>
      <c r="T676" s="11"/>
      <c r="U676" s="11"/>
      <c r="V676" s="11"/>
      <c r="W676" s="11"/>
      <c r="X676" s="11"/>
      <c r="Y676" s="11"/>
      <c r="Z676" s="11"/>
      <c r="AA676" s="11"/>
      <c r="AB676" s="11"/>
      <c r="AC676" s="60">
        <f t="shared" ref="AC676" si="2568">IFERROR(AC675,"")</f>
        <v>17.293675712043104</v>
      </c>
      <c r="AD676" s="61">
        <f t="shared" ref="AD676" si="2569">IF(AC676="","",AC676*$G$3+$M$3)</f>
        <v>38531.621439784474</v>
      </c>
      <c r="AE676" s="60">
        <f t="shared" ref="AE676" si="2570">IFERROR(AE675,"")</f>
        <v>12.463556851311964</v>
      </c>
      <c r="AF676" s="61">
        <f t="shared" ref="AF676" si="2571">IF($M$18&gt;($M$3-$M$5)/-($G$3-$G$5),"",IF(AE676="","",$G$7*$M$18+$M$7))</f>
        <v>0</v>
      </c>
      <c r="AG676" s="61">
        <f t="shared" ref="AG676" si="2572">IF($M$18&gt;($M$3-$M$5)/-($G$3-$G$5),"",IF(AE676="","",$G$7*$M$18+$M$7))</f>
        <v>0</v>
      </c>
    </row>
    <row r="677" spans="1:33" x14ac:dyDescent="0.55000000000000004">
      <c r="A677" s="11"/>
      <c r="B677" s="11"/>
      <c r="C677" s="11"/>
      <c r="D677" s="11"/>
      <c r="E677" s="11"/>
      <c r="F677" s="11"/>
      <c r="G677" s="11"/>
      <c r="H677" s="11"/>
      <c r="I677" s="11"/>
      <c r="J677" s="21"/>
      <c r="K677" s="21"/>
      <c r="L677" s="57"/>
      <c r="M677" s="57"/>
      <c r="N677" s="63"/>
      <c r="O677" s="57"/>
      <c r="P677" s="57"/>
      <c r="Q677" s="58"/>
      <c r="R677" s="57"/>
      <c r="S677" s="57"/>
      <c r="T677" s="11"/>
      <c r="U677" s="11"/>
      <c r="V677" s="11"/>
      <c r="W677" s="11"/>
      <c r="X677" s="11"/>
      <c r="Y677" s="11"/>
      <c r="Z677" s="11"/>
      <c r="AA677" s="11"/>
      <c r="AB677" s="11"/>
      <c r="AC677" s="60">
        <f>IF($M$18&gt;($M$3-$M$5)/-($G$3-$G$5),AC676+($M$18-($M$3-$M$5)/-($G$3-$G$5))/342,IFERROR(IF(AC676+((($M$3-$M$5)/($G$3-$G$5)*-1)-$M$18)/343&gt;($M$3-$M$5)/-($G$3-$G$5),MAX($AC$31:AC676),AC676+((($M$3-$M$5)/($G$3-$G$5)*-1))/343),MAX($AC$31:AC676)))</f>
        <v>17.293675712043104</v>
      </c>
      <c r="AD677" s="61">
        <f t="shared" ref="AD677" si="2573">IF(AC677="","",AC677*$G$5+$M$5)</f>
        <v>38349.405696344824</v>
      </c>
      <c r="AE677" s="60">
        <f>IF($M$18&gt;($M$3-$M$5)/-($G$3-$G$5),"",IFERROR(IF(AE676+(($M$3-$M$5)/($G$3-$G$5)*-1)/343&gt;$AC$24,MAX($AE$31:AE676),AE676+((($M$3-$M$5)/($G$3-$G$5)*-1))/343),MAX($AE$31:AE676)))</f>
        <v>12.463556851311964</v>
      </c>
      <c r="AF677" s="61">
        <f t="shared" ref="AF677" si="2574">IF($M$18&gt;($M$3-$M$5)/-($G$3-$G$5),"",IF(AE677="","",AE677*$G$5+$M$5))</f>
        <v>-291.54518950429338</v>
      </c>
      <c r="AG677" s="61">
        <f t="shared" ref="AG677" si="2575">IF($M$18&gt;($M$3-$M$5)/-($G$3-$G$5),"",IF(AE677="","",AE677*$G$3+$M$3))</f>
        <v>62682.215743440182</v>
      </c>
    </row>
    <row r="678" spans="1:33" x14ac:dyDescent="0.55000000000000004">
      <c r="A678" s="11"/>
      <c r="B678" s="11"/>
      <c r="C678" s="11"/>
      <c r="D678" s="11"/>
      <c r="E678" s="11"/>
      <c r="F678" s="11"/>
      <c r="G678" s="11"/>
      <c r="H678" s="11"/>
      <c r="I678" s="11"/>
      <c r="J678" s="21"/>
      <c r="K678" s="21"/>
      <c r="L678" s="57"/>
      <c r="M678" s="57"/>
      <c r="N678" s="63"/>
      <c r="O678" s="57"/>
      <c r="P678" s="57"/>
      <c r="Q678" s="58"/>
      <c r="R678" s="57"/>
      <c r="S678" s="57"/>
      <c r="T678" s="11"/>
      <c r="U678" s="11"/>
      <c r="V678" s="11"/>
      <c r="W678" s="11"/>
      <c r="X678" s="11"/>
      <c r="Y678" s="11"/>
      <c r="Z678" s="11"/>
      <c r="AA678" s="11"/>
      <c r="AB678" s="11"/>
      <c r="AC678" s="60">
        <f t="shared" ref="AC678" si="2576">IFERROR(AC677,"")</f>
        <v>17.293675712043104</v>
      </c>
      <c r="AD678" s="61">
        <f t="shared" ref="AD678" si="2577">IF(AC678="","",AC678*$G$3+$M$3)</f>
        <v>38531.621439784474</v>
      </c>
      <c r="AE678" s="60">
        <f t="shared" ref="AE678" si="2578">IFERROR(AE677,"")</f>
        <v>12.463556851311964</v>
      </c>
      <c r="AF678" s="61">
        <f t="shared" ref="AF678" si="2579">IF($M$18&gt;($M$3-$M$5)/-($G$3-$G$5),"",IF(AE678="","",$G$7*$M$18+$M$7))</f>
        <v>0</v>
      </c>
      <c r="AG678" s="61">
        <f t="shared" ref="AG678" si="2580">IF($M$18&gt;($M$3-$M$5)/-($G$3-$G$5),"",IF(AE678="","",$G$7*$M$18+$M$7))</f>
        <v>0</v>
      </c>
    </row>
    <row r="679" spans="1:33" x14ac:dyDescent="0.55000000000000004">
      <c r="A679" s="11"/>
      <c r="B679" s="11"/>
      <c r="C679" s="11"/>
      <c r="D679" s="11"/>
      <c r="E679" s="11"/>
      <c r="F679" s="11"/>
      <c r="G679" s="11"/>
      <c r="H679" s="11"/>
      <c r="I679" s="11"/>
      <c r="J679" s="21"/>
      <c r="K679" s="21"/>
      <c r="L679" s="57"/>
      <c r="M679" s="57"/>
      <c r="N679" s="63"/>
      <c r="O679" s="57"/>
      <c r="P679" s="57"/>
      <c r="Q679" s="58"/>
      <c r="R679" s="57"/>
      <c r="S679" s="57"/>
      <c r="T679" s="11"/>
      <c r="U679" s="11"/>
      <c r="V679" s="11"/>
      <c r="W679" s="11"/>
      <c r="X679" s="11"/>
      <c r="Y679" s="11"/>
      <c r="Z679" s="11"/>
      <c r="AA679" s="11"/>
      <c r="AB679" s="11"/>
      <c r="AC679" s="60">
        <f>IF($M$18&gt;($M$3-$M$5)/-($G$3-$G$5),AC678+($M$18-($M$3-$M$5)/-($G$3-$G$5))/342,IFERROR(IF(AC678+((($M$3-$M$5)/($G$3-$G$5)*-1)-$M$18)/343&gt;($M$3-$M$5)/-($G$3-$G$5),MAX($AC$31:AC678),AC678+((($M$3-$M$5)/($G$3-$G$5)*-1))/343),MAX($AC$31:AC678)))</f>
        <v>17.293675712043104</v>
      </c>
      <c r="AD679" s="61">
        <f t="shared" ref="AD679" si="2581">IF(AC679="","",AC679*$G$5+$M$5)</f>
        <v>38349.405696344824</v>
      </c>
      <c r="AE679" s="60">
        <f>IF($M$18&gt;($M$3-$M$5)/-($G$3-$G$5),"",IFERROR(IF(AE678+(($M$3-$M$5)/($G$3-$G$5)*-1)/343&gt;$AC$24,MAX($AE$31:AE678),AE678+((($M$3-$M$5)/($G$3-$G$5)*-1))/343),MAX($AE$31:AE678)))</f>
        <v>12.463556851311964</v>
      </c>
      <c r="AF679" s="61">
        <f t="shared" ref="AF679" si="2582">IF($M$18&gt;($M$3-$M$5)/-($G$3-$G$5),"",IF(AE679="","",AE679*$G$5+$M$5))</f>
        <v>-291.54518950429338</v>
      </c>
      <c r="AG679" s="61">
        <f t="shared" ref="AG679" si="2583">IF($M$18&gt;($M$3-$M$5)/-($G$3-$G$5),"",IF(AE679="","",AE679*$G$3+$M$3))</f>
        <v>62682.215743440182</v>
      </c>
    </row>
    <row r="680" spans="1:33" x14ac:dyDescent="0.55000000000000004">
      <c r="A680" s="11"/>
      <c r="B680" s="11"/>
      <c r="C680" s="11"/>
      <c r="D680" s="11"/>
      <c r="E680" s="11"/>
      <c r="F680" s="11"/>
      <c r="G680" s="11"/>
      <c r="H680" s="11"/>
      <c r="I680" s="11"/>
      <c r="J680" s="21"/>
      <c r="K680" s="21"/>
      <c r="L680" s="57"/>
      <c r="M680" s="57"/>
      <c r="N680" s="63"/>
      <c r="O680" s="57"/>
      <c r="P680" s="57"/>
      <c r="Q680" s="58"/>
      <c r="R680" s="57"/>
      <c r="S680" s="57"/>
      <c r="T680" s="11"/>
      <c r="U680" s="11"/>
      <c r="V680" s="11"/>
      <c r="W680" s="11"/>
      <c r="X680" s="11"/>
      <c r="Y680" s="11"/>
      <c r="Z680" s="11"/>
      <c r="AA680" s="11"/>
      <c r="AB680" s="11"/>
      <c r="AC680" s="60">
        <f t="shared" ref="AC680" si="2584">IFERROR(AC679,"")</f>
        <v>17.293675712043104</v>
      </c>
      <c r="AD680" s="61">
        <f t="shared" ref="AD680" si="2585">IF(AC680="","",AC680*$G$3+$M$3)</f>
        <v>38531.621439784474</v>
      </c>
      <c r="AE680" s="60">
        <f t="shared" ref="AE680" si="2586">IFERROR(AE679,"")</f>
        <v>12.463556851311964</v>
      </c>
      <c r="AF680" s="61">
        <f t="shared" ref="AF680" si="2587">IF($M$18&gt;($M$3-$M$5)/-($G$3-$G$5),"",IF(AE680="","",$G$7*$M$18+$M$7))</f>
        <v>0</v>
      </c>
      <c r="AG680" s="61">
        <f t="shared" ref="AG680" si="2588">IF($M$18&gt;($M$3-$M$5)/-($G$3-$G$5),"",IF(AE680="","",$G$7*$M$18+$M$7))</f>
        <v>0</v>
      </c>
    </row>
    <row r="681" spans="1:33" x14ac:dyDescent="0.55000000000000004">
      <c r="A681" s="11"/>
      <c r="B681" s="11"/>
      <c r="C681" s="11"/>
      <c r="D681" s="11"/>
      <c r="E681" s="11"/>
      <c r="F681" s="11"/>
      <c r="G681" s="11"/>
      <c r="H681" s="11"/>
      <c r="I681" s="11"/>
      <c r="J681" s="21"/>
      <c r="K681" s="21"/>
      <c r="L681" s="57"/>
      <c r="M681" s="57"/>
      <c r="N681" s="63"/>
      <c r="O681" s="57"/>
      <c r="P681" s="57"/>
      <c r="Q681" s="58"/>
      <c r="R681" s="57"/>
      <c r="S681" s="57"/>
      <c r="T681" s="11"/>
      <c r="U681" s="11"/>
      <c r="V681" s="11"/>
      <c r="W681" s="11"/>
      <c r="X681" s="11"/>
      <c r="Y681" s="11"/>
      <c r="Z681" s="11"/>
      <c r="AA681" s="11"/>
      <c r="AB681" s="11"/>
      <c r="AC681" s="60">
        <f>IF($M$18&gt;($M$3-$M$5)/-($G$3-$G$5),AC680+($M$18-($M$3-$M$5)/-($G$3-$G$5))/342,IFERROR(IF(AC680+((($M$3-$M$5)/($G$3-$G$5)*-1)-$M$18)/343&gt;($M$3-$M$5)/-($G$3-$G$5),MAX($AC$31:AC680),AC680+((($M$3-$M$5)/($G$3-$G$5)*-1))/343),MAX($AC$31:AC680)))</f>
        <v>17.293675712043104</v>
      </c>
      <c r="AD681" s="61">
        <f t="shared" ref="AD681" si="2589">IF(AC681="","",AC681*$G$5+$M$5)</f>
        <v>38349.405696344824</v>
      </c>
      <c r="AE681" s="60">
        <f>IF($M$18&gt;($M$3-$M$5)/-($G$3-$G$5),"",IFERROR(IF(AE680+(($M$3-$M$5)/($G$3-$G$5)*-1)/343&gt;$AC$24,MAX($AE$31:AE680),AE680+((($M$3-$M$5)/($G$3-$G$5)*-1))/343),MAX($AE$31:AE680)))</f>
        <v>12.463556851311964</v>
      </c>
      <c r="AF681" s="61">
        <f t="shared" ref="AF681" si="2590">IF($M$18&gt;($M$3-$M$5)/-($G$3-$G$5),"",IF(AE681="","",AE681*$G$5+$M$5))</f>
        <v>-291.54518950429338</v>
      </c>
      <c r="AG681" s="61">
        <f t="shared" ref="AG681" si="2591">IF($M$18&gt;($M$3-$M$5)/-($G$3-$G$5),"",IF(AE681="","",AE681*$G$3+$M$3))</f>
        <v>62682.215743440182</v>
      </c>
    </row>
    <row r="682" spans="1:33" x14ac:dyDescent="0.55000000000000004">
      <c r="A682" s="11"/>
      <c r="B682" s="11"/>
      <c r="C682" s="11"/>
      <c r="D682" s="11"/>
      <c r="E682" s="11"/>
      <c r="F682" s="11"/>
      <c r="G682" s="11"/>
      <c r="H682" s="11"/>
      <c r="I682" s="11"/>
      <c r="J682" s="21"/>
      <c r="K682" s="21"/>
      <c r="L682" s="57"/>
      <c r="M682" s="57"/>
      <c r="N682" s="63"/>
      <c r="O682" s="57"/>
      <c r="P682" s="57"/>
      <c r="Q682" s="58"/>
      <c r="R682" s="57"/>
      <c r="S682" s="57"/>
      <c r="T682" s="11"/>
      <c r="U682" s="11"/>
      <c r="V682" s="11"/>
      <c r="W682" s="11"/>
      <c r="X682" s="11"/>
      <c r="Y682" s="11"/>
      <c r="Z682" s="11"/>
      <c r="AA682" s="11"/>
      <c r="AB682" s="11"/>
      <c r="AC682" s="60">
        <f t="shared" ref="AC682" si="2592">IFERROR(AC681,"")</f>
        <v>17.293675712043104</v>
      </c>
      <c r="AD682" s="61">
        <f t="shared" ref="AD682" si="2593">IF(AC682="","",AC682*$G$3+$M$3)</f>
        <v>38531.621439784474</v>
      </c>
      <c r="AE682" s="60">
        <f t="shared" ref="AE682" si="2594">IFERROR(AE681,"")</f>
        <v>12.463556851311964</v>
      </c>
      <c r="AF682" s="61">
        <f t="shared" ref="AF682" si="2595">IF($M$18&gt;($M$3-$M$5)/-($G$3-$G$5),"",IF(AE682="","",$G$7*$M$18+$M$7))</f>
        <v>0</v>
      </c>
      <c r="AG682" s="61">
        <f t="shared" ref="AG682" si="2596">IF($M$18&gt;($M$3-$M$5)/-($G$3-$G$5),"",IF(AE682="","",$G$7*$M$18+$M$7))</f>
        <v>0</v>
      </c>
    </row>
    <row r="683" spans="1:33" x14ac:dyDescent="0.55000000000000004">
      <c r="A683" s="11"/>
      <c r="B683" s="11"/>
      <c r="C683" s="11"/>
      <c r="D683" s="11"/>
      <c r="E683" s="11"/>
      <c r="F683" s="11"/>
      <c r="G683" s="11"/>
      <c r="H683" s="11"/>
      <c r="I683" s="11"/>
      <c r="J683" s="21"/>
      <c r="K683" s="21"/>
      <c r="L683" s="57"/>
      <c r="M683" s="57"/>
      <c r="N683" s="63"/>
      <c r="O683" s="57"/>
      <c r="P683" s="57"/>
      <c r="Q683" s="58"/>
      <c r="R683" s="57"/>
      <c r="S683" s="57"/>
      <c r="T683" s="11"/>
      <c r="U683" s="11"/>
      <c r="V683" s="11"/>
      <c r="W683" s="11"/>
      <c r="X683" s="11"/>
      <c r="Y683" s="11"/>
      <c r="Z683" s="11"/>
      <c r="AA683" s="11"/>
      <c r="AB683" s="11"/>
      <c r="AC683" s="60">
        <f>IF($M$18&gt;($M$3-$M$5)/-($G$3-$G$5),AC682+($M$18-($M$3-$M$5)/-($G$3-$G$5))/342,IFERROR(IF(AC682+((($M$3-$M$5)/($G$3-$G$5)*-1)-$M$18)/343&gt;($M$3-$M$5)/-($G$3-$G$5),MAX($AC$31:AC682),AC682+((($M$3-$M$5)/($G$3-$G$5)*-1))/343),MAX($AC$31:AC682)))</f>
        <v>17.293675712043104</v>
      </c>
      <c r="AD683" s="61">
        <f t="shared" ref="AD683" si="2597">IF(AC683="","",AC683*$G$5+$M$5)</f>
        <v>38349.405696344824</v>
      </c>
      <c r="AE683" s="60">
        <f>IF($M$18&gt;($M$3-$M$5)/-($G$3-$G$5),"",IFERROR(IF(AE682+(($M$3-$M$5)/($G$3-$G$5)*-1)/343&gt;$AC$24,MAX($AE$31:AE682),AE682+((($M$3-$M$5)/($G$3-$G$5)*-1))/343),MAX($AE$31:AE682)))</f>
        <v>12.463556851311964</v>
      </c>
      <c r="AF683" s="61">
        <f t="shared" ref="AF683" si="2598">IF($M$18&gt;($M$3-$M$5)/-($G$3-$G$5),"",IF(AE683="","",AE683*$G$5+$M$5))</f>
        <v>-291.54518950429338</v>
      </c>
      <c r="AG683" s="61">
        <f t="shared" ref="AG683" si="2599">IF($M$18&gt;($M$3-$M$5)/-($G$3-$G$5),"",IF(AE683="","",AE683*$G$3+$M$3))</f>
        <v>62682.215743440182</v>
      </c>
    </row>
    <row r="684" spans="1:33" x14ac:dyDescent="0.55000000000000004">
      <c r="A684" s="11"/>
      <c r="B684" s="11"/>
      <c r="C684" s="11"/>
      <c r="D684" s="11"/>
      <c r="E684" s="11"/>
      <c r="F684" s="11"/>
      <c r="G684" s="11"/>
      <c r="H684" s="11"/>
      <c r="I684" s="11"/>
      <c r="J684" s="21"/>
      <c r="K684" s="21"/>
      <c r="L684" s="57"/>
      <c r="M684" s="57"/>
      <c r="N684" s="63"/>
      <c r="O684" s="57"/>
      <c r="P684" s="57"/>
      <c r="Q684" s="58"/>
      <c r="R684" s="57"/>
      <c r="S684" s="57"/>
      <c r="T684" s="11"/>
      <c r="U684" s="11"/>
      <c r="V684" s="11"/>
      <c r="W684" s="11"/>
      <c r="X684" s="11"/>
      <c r="Y684" s="11"/>
      <c r="Z684" s="11"/>
      <c r="AA684" s="11"/>
      <c r="AB684" s="11"/>
      <c r="AC684" s="60">
        <f t="shared" ref="AC684" si="2600">IFERROR(AC683,"")</f>
        <v>17.293675712043104</v>
      </c>
      <c r="AD684" s="61">
        <f t="shared" ref="AD684" si="2601">IF(AC684="","",AC684*$G$3+$M$3)</f>
        <v>38531.621439784474</v>
      </c>
      <c r="AE684" s="60">
        <f t="shared" ref="AE684" si="2602">IFERROR(AE683,"")</f>
        <v>12.463556851311964</v>
      </c>
      <c r="AF684" s="61">
        <f t="shared" ref="AF684" si="2603">IF($M$18&gt;($M$3-$M$5)/-($G$3-$G$5),"",IF(AE684="","",$G$7*$M$18+$M$7))</f>
        <v>0</v>
      </c>
      <c r="AG684" s="61">
        <f t="shared" ref="AG684" si="2604">IF($M$18&gt;($M$3-$M$5)/-($G$3-$G$5),"",IF(AE684="","",$G$7*$M$18+$M$7))</f>
        <v>0</v>
      </c>
    </row>
    <row r="685" spans="1:33" x14ac:dyDescent="0.55000000000000004">
      <c r="A685" s="11"/>
      <c r="B685" s="11"/>
      <c r="C685" s="11"/>
      <c r="D685" s="11"/>
      <c r="E685" s="11"/>
      <c r="F685" s="11"/>
      <c r="G685" s="11"/>
      <c r="H685" s="11"/>
      <c r="I685" s="11"/>
      <c r="J685" s="21"/>
      <c r="K685" s="21"/>
      <c r="L685" s="57"/>
      <c r="M685" s="57"/>
      <c r="N685" s="63"/>
      <c r="O685" s="57"/>
      <c r="P685" s="57"/>
      <c r="Q685" s="58"/>
      <c r="R685" s="57"/>
      <c r="S685" s="57"/>
      <c r="T685" s="11"/>
      <c r="U685" s="11"/>
      <c r="V685" s="11"/>
      <c r="W685" s="11"/>
      <c r="X685" s="11"/>
      <c r="Y685" s="11"/>
      <c r="Z685" s="11"/>
      <c r="AA685" s="11"/>
      <c r="AB685" s="11"/>
      <c r="AC685" s="60">
        <f>IF($M$18&gt;($M$3-$M$5)/-($G$3-$G$5),AC684+($M$18-($M$3-$M$5)/-($G$3-$G$5))/342,IFERROR(IF(AC684+((($M$3-$M$5)/($G$3-$G$5)*-1)-$M$18)/343&gt;($M$3-$M$5)/-($G$3-$G$5),MAX($AC$31:AC684),AC684+((($M$3-$M$5)/($G$3-$G$5)*-1))/343),MAX($AC$31:AC684)))</f>
        <v>17.293675712043104</v>
      </c>
      <c r="AD685" s="61">
        <f t="shared" ref="AD685" si="2605">IF(AC685="","",AC685*$G$5+$M$5)</f>
        <v>38349.405696344824</v>
      </c>
      <c r="AE685" s="60">
        <f>IF($M$18&gt;($M$3-$M$5)/-($G$3-$G$5),"",IFERROR(IF(AE684+(($M$3-$M$5)/($G$3-$G$5)*-1)/343&gt;$AC$24,MAX($AE$31:AE684),AE684+((($M$3-$M$5)/($G$3-$G$5)*-1))/343),MAX($AE$31:AE684)))</f>
        <v>12.463556851311964</v>
      </c>
      <c r="AF685" s="61">
        <f t="shared" ref="AF685" si="2606">IF($M$18&gt;($M$3-$M$5)/-($G$3-$G$5),"",IF(AE685="","",AE685*$G$5+$M$5))</f>
        <v>-291.54518950429338</v>
      </c>
      <c r="AG685" s="61">
        <f t="shared" ref="AG685" si="2607">IF($M$18&gt;($M$3-$M$5)/-($G$3-$G$5),"",IF(AE685="","",AE685*$G$3+$M$3))</f>
        <v>62682.215743440182</v>
      </c>
    </row>
    <row r="686" spans="1:33" x14ac:dyDescent="0.55000000000000004">
      <c r="A686" s="11"/>
      <c r="B686" s="11"/>
      <c r="C686" s="11"/>
      <c r="D686" s="11"/>
      <c r="E686" s="11"/>
      <c r="F686" s="11"/>
      <c r="G686" s="11"/>
      <c r="H686" s="11"/>
      <c r="I686" s="11"/>
      <c r="J686" s="21"/>
      <c r="K686" s="21"/>
      <c r="L686" s="57"/>
      <c r="M686" s="57"/>
      <c r="N686" s="63"/>
      <c r="O686" s="57"/>
      <c r="P686" s="57"/>
      <c r="Q686" s="58"/>
      <c r="R686" s="57"/>
      <c r="S686" s="57"/>
      <c r="T686" s="11"/>
      <c r="U686" s="11"/>
      <c r="V686" s="11"/>
      <c r="W686" s="11"/>
      <c r="X686" s="11"/>
      <c r="Y686" s="11"/>
      <c r="Z686" s="11"/>
      <c r="AA686" s="11"/>
      <c r="AB686" s="11"/>
      <c r="AC686" s="60">
        <f t="shared" ref="AC686" si="2608">IFERROR(AC685,"")</f>
        <v>17.293675712043104</v>
      </c>
      <c r="AD686" s="61">
        <f t="shared" ref="AD686" si="2609">IF(AC686="","",AC686*$G$3+$M$3)</f>
        <v>38531.621439784474</v>
      </c>
      <c r="AE686" s="60">
        <f t="shared" ref="AE686" si="2610">IFERROR(AE685,"")</f>
        <v>12.463556851311964</v>
      </c>
      <c r="AF686" s="61">
        <f t="shared" ref="AF686" si="2611">IF($M$18&gt;($M$3-$M$5)/-($G$3-$G$5),"",IF(AE686="","",$G$7*$M$18+$M$7))</f>
        <v>0</v>
      </c>
      <c r="AG686" s="61">
        <f t="shared" ref="AG686" si="2612">IF($M$18&gt;($M$3-$M$5)/-($G$3-$G$5),"",IF(AE686="","",$G$7*$M$18+$M$7))</f>
        <v>0</v>
      </c>
    </row>
    <row r="687" spans="1:33" x14ac:dyDescent="0.55000000000000004">
      <c r="A687" s="11"/>
      <c r="B687" s="11"/>
      <c r="C687" s="11"/>
      <c r="D687" s="11"/>
      <c r="E687" s="11"/>
      <c r="F687" s="11"/>
      <c r="G687" s="11"/>
      <c r="H687" s="11"/>
      <c r="I687" s="11"/>
      <c r="J687" s="21"/>
      <c r="K687" s="21"/>
      <c r="L687" s="57"/>
      <c r="M687" s="57"/>
      <c r="N687" s="63"/>
      <c r="O687" s="57"/>
      <c r="P687" s="57"/>
      <c r="Q687" s="58"/>
      <c r="R687" s="57"/>
      <c r="S687" s="57"/>
      <c r="T687" s="11"/>
      <c r="U687" s="11"/>
      <c r="V687" s="11"/>
      <c r="W687" s="11"/>
      <c r="X687" s="11"/>
      <c r="Y687" s="11"/>
      <c r="Z687" s="11"/>
      <c r="AA687" s="11"/>
      <c r="AB687" s="11"/>
      <c r="AC687" s="60">
        <f>IF($M$18&gt;($M$3-$M$5)/-($G$3-$G$5),AC686+($M$18-($M$3-$M$5)/-($G$3-$G$5))/342,IFERROR(IF(AC686+((($M$3-$M$5)/($G$3-$G$5)*-1)-$M$18)/343&gt;($M$3-$M$5)/-($G$3-$G$5),MAX($AC$31:AC686),AC686+((($M$3-$M$5)/($G$3-$G$5)*-1))/343),MAX($AC$31:AC686)))</f>
        <v>17.293675712043104</v>
      </c>
      <c r="AD687" s="61">
        <f t="shared" ref="AD687" si="2613">IF(AC687="","",AC687*$G$5+$M$5)</f>
        <v>38349.405696344824</v>
      </c>
      <c r="AE687" s="60">
        <f>IF($M$18&gt;($M$3-$M$5)/-($G$3-$G$5),"",IFERROR(IF(AE686+(($M$3-$M$5)/($G$3-$G$5)*-1)/343&gt;$AC$24,MAX($AE$31:AE686),AE686+((($M$3-$M$5)/($G$3-$G$5)*-1))/343),MAX($AE$31:AE686)))</f>
        <v>12.463556851311964</v>
      </c>
      <c r="AF687" s="61">
        <f t="shared" ref="AF687" si="2614">IF($M$18&gt;($M$3-$M$5)/-($G$3-$G$5),"",IF(AE687="","",AE687*$G$5+$M$5))</f>
        <v>-291.54518950429338</v>
      </c>
      <c r="AG687" s="61">
        <f t="shared" ref="AG687" si="2615">IF($M$18&gt;($M$3-$M$5)/-($G$3-$G$5),"",IF(AE687="","",AE687*$G$3+$M$3))</f>
        <v>62682.215743440182</v>
      </c>
    </row>
    <row r="688" spans="1:33" x14ac:dyDescent="0.55000000000000004">
      <c r="A688" s="11"/>
      <c r="B688" s="11"/>
      <c r="C688" s="11"/>
      <c r="D688" s="11"/>
      <c r="E688" s="11"/>
      <c r="F688" s="11"/>
      <c r="G688" s="11"/>
      <c r="H688" s="11"/>
      <c r="I688" s="11"/>
      <c r="J688" s="21"/>
      <c r="K688" s="21"/>
      <c r="L688" s="57"/>
      <c r="M688" s="57"/>
      <c r="N688" s="63"/>
      <c r="O688" s="57"/>
      <c r="P688" s="57"/>
      <c r="Q688" s="58"/>
      <c r="R688" s="57"/>
      <c r="S688" s="57"/>
      <c r="T688" s="11"/>
      <c r="U688" s="11"/>
      <c r="V688" s="11"/>
      <c r="W688" s="11"/>
      <c r="X688" s="11"/>
      <c r="Y688" s="11"/>
      <c r="Z688" s="11"/>
      <c r="AA688" s="11"/>
      <c r="AB688" s="11"/>
      <c r="AC688" s="60">
        <f t="shared" ref="AC688" si="2616">IFERROR(AC687,"")</f>
        <v>17.293675712043104</v>
      </c>
      <c r="AD688" s="61">
        <f t="shared" ref="AD688" si="2617">IF(AC688="","",AC688*$G$3+$M$3)</f>
        <v>38531.621439784474</v>
      </c>
      <c r="AE688" s="60">
        <f t="shared" ref="AE688" si="2618">IFERROR(AE687,"")</f>
        <v>12.463556851311964</v>
      </c>
      <c r="AF688" s="61">
        <f t="shared" ref="AF688" si="2619">IF($M$18&gt;($M$3-$M$5)/-($G$3-$G$5),"",IF(AE688="","",$G$7*$M$18+$M$7))</f>
        <v>0</v>
      </c>
      <c r="AG688" s="61">
        <f t="shared" ref="AG688" si="2620">IF($M$18&gt;($M$3-$M$5)/-($G$3-$G$5),"",IF(AE688="","",$G$7*$M$18+$M$7))</f>
        <v>0</v>
      </c>
    </row>
    <row r="689" spans="1:33" x14ac:dyDescent="0.55000000000000004">
      <c r="A689" s="11"/>
      <c r="B689" s="11"/>
      <c r="C689" s="11"/>
      <c r="D689" s="11"/>
      <c r="E689" s="11"/>
      <c r="F689" s="11"/>
      <c r="G689" s="11"/>
      <c r="H689" s="11"/>
      <c r="I689" s="11"/>
      <c r="J689" s="21"/>
      <c r="K689" s="21"/>
      <c r="L689" s="57"/>
      <c r="M689" s="57"/>
      <c r="N689" s="63"/>
      <c r="O689" s="57"/>
      <c r="P689" s="57"/>
      <c r="Q689" s="58"/>
      <c r="R689" s="57"/>
      <c r="S689" s="57"/>
      <c r="T689" s="11"/>
      <c r="U689" s="11"/>
      <c r="V689" s="11"/>
      <c r="W689" s="11"/>
      <c r="X689" s="11"/>
      <c r="Y689" s="11"/>
      <c r="Z689" s="11"/>
      <c r="AA689" s="11"/>
      <c r="AB689" s="11"/>
      <c r="AC689" s="60">
        <f>IF($M$18&gt;($M$3-$M$5)/-($G$3-$G$5),AC688+($M$18-($M$3-$M$5)/-($G$3-$G$5))/342,IFERROR(IF(AC688+((($M$3-$M$5)/($G$3-$G$5)*-1)-$M$18)/343&gt;($M$3-$M$5)/-($G$3-$G$5),MAX($AC$31:AC688),AC688+((($M$3-$M$5)/($G$3-$G$5)*-1))/343),MAX($AC$31:AC688)))</f>
        <v>17.293675712043104</v>
      </c>
      <c r="AD689" s="61">
        <f t="shared" ref="AD689" si="2621">IF(AC689="","",AC689*$G$5+$M$5)</f>
        <v>38349.405696344824</v>
      </c>
      <c r="AE689" s="60">
        <f>IF($M$18&gt;($M$3-$M$5)/-($G$3-$G$5),"",IFERROR(IF(AE688+(($M$3-$M$5)/($G$3-$G$5)*-1)/343&gt;$AC$24,MAX($AE$31:AE688),AE688+((($M$3-$M$5)/($G$3-$G$5)*-1))/343),MAX($AE$31:AE688)))</f>
        <v>12.463556851311964</v>
      </c>
      <c r="AF689" s="61">
        <f t="shared" ref="AF689" si="2622">IF($M$18&gt;($M$3-$M$5)/-($G$3-$G$5),"",IF(AE689="","",AE689*$G$5+$M$5))</f>
        <v>-291.54518950429338</v>
      </c>
      <c r="AG689" s="61">
        <f t="shared" ref="AG689" si="2623">IF($M$18&gt;($M$3-$M$5)/-($G$3-$G$5),"",IF(AE689="","",AE689*$G$3+$M$3))</f>
        <v>62682.215743440182</v>
      </c>
    </row>
    <row r="690" spans="1:33" x14ac:dyDescent="0.55000000000000004">
      <c r="A690" s="11"/>
      <c r="B690" s="11"/>
      <c r="C690" s="11"/>
      <c r="D690" s="11"/>
      <c r="E690" s="11"/>
      <c r="F690" s="11"/>
      <c r="G690" s="11"/>
      <c r="H690" s="11"/>
      <c r="I690" s="11"/>
      <c r="J690" s="21"/>
      <c r="K690" s="21"/>
      <c r="L690" s="57"/>
      <c r="M690" s="57"/>
      <c r="N690" s="63"/>
      <c r="O690" s="57"/>
      <c r="P690" s="57"/>
      <c r="Q690" s="58"/>
      <c r="R690" s="57"/>
      <c r="S690" s="57"/>
      <c r="T690" s="11"/>
      <c r="U690" s="11"/>
      <c r="V690" s="11"/>
      <c r="W690" s="11"/>
      <c r="X690" s="11"/>
      <c r="Y690" s="11"/>
      <c r="Z690" s="11"/>
      <c r="AA690" s="11"/>
      <c r="AB690" s="11"/>
      <c r="AC690" s="60">
        <f t="shared" ref="AC690" si="2624">IFERROR(AC689,"")</f>
        <v>17.293675712043104</v>
      </c>
      <c r="AD690" s="61">
        <f t="shared" ref="AD690" si="2625">IF(AC690="","",AC690*$G$3+$M$3)</f>
        <v>38531.621439784474</v>
      </c>
      <c r="AE690" s="60">
        <f t="shared" ref="AE690" si="2626">IFERROR(AE689,"")</f>
        <v>12.463556851311964</v>
      </c>
      <c r="AF690" s="61">
        <f t="shared" ref="AF690" si="2627">IF($M$18&gt;($M$3-$M$5)/-($G$3-$G$5),"",IF(AE690="","",$G$7*$M$18+$M$7))</f>
        <v>0</v>
      </c>
      <c r="AG690" s="61">
        <f t="shared" ref="AG690" si="2628">IF($M$18&gt;($M$3-$M$5)/-($G$3-$G$5),"",IF(AE690="","",$G$7*$M$18+$M$7))</f>
        <v>0</v>
      </c>
    </row>
    <row r="691" spans="1:33" x14ac:dyDescent="0.55000000000000004">
      <c r="A691" s="11"/>
      <c r="B691" s="11"/>
      <c r="C691" s="11"/>
      <c r="D691" s="11"/>
      <c r="E691" s="11"/>
      <c r="F691" s="11"/>
      <c r="G691" s="11"/>
      <c r="H691" s="11"/>
      <c r="I691" s="11"/>
      <c r="J691" s="21"/>
      <c r="K691" s="21"/>
      <c r="L691" s="57"/>
      <c r="M691" s="57"/>
      <c r="N691" s="63"/>
      <c r="O691" s="57"/>
      <c r="P691" s="57"/>
      <c r="Q691" s="58"/>
      <c r="R691" s="57"/>
      <c r="S691" s="57"/>
      <c r="T691" s="11"/>
      <c r="U691" s="11"/>
      <c r="V691" s="11"/>
      <c r="W691" s="11"/>
      <c r="X691" s="11"/>
      <c r="Y691" s="11"/>
      <c r="Z691" s="11"/>
      <c r="AA691" s="11"/>
      <c r="AB691" s="11"/>
      <c r="AC691" s="60">
        <f>IF($M$18&gt;($M$3-$M$5)/-($G$3-$G$5),AC690+($M$18-($M$3-$M$5)/-($G$3-$G$5))/342,IFERROR(IF(AC690+((($M$3-$M$5)/($G$3-$G$5)*-1)-$M$18)/343&gt;($M$3-$M$5)/-($G$3-$G$5),MAX($AC$31:AC690),AC690+((($M$3-$M$5)/($G$3-$G$5)*-1))/343),MAX($AC$31:AC690)))</f>
        <v>17.293675712043104</v>
      </c>
      <c r="AD691" s="61">
        <f t="shared" ref="AD691" si="2629">IF(AC691="","",AC691*$G$5+$M$5)</f>
        <v>38349.405696344824</v>
      </c>
      <c r="AE691" s="60">
        <f>IF($M$18&gt;($M$3-$M$5)/-($G$3-$G$5),"",IFERROR(IF(AE690+(($M$3-$M$5)/($G$3-$G$5)*-1)/343&gt;$AC$24,MAX($AE$31:AE690),AE690+((($M$3-$M$5)/($G$3-$G$5)*-1))/343),MAX($AE$31:AE690)))</f>
        <v>12.463556851311964</v>
      </c>
      <c r="AF691" s="61">
        <f t="shared" ref="AF691" si="2630">IF($M$18&gt;($M$3-$M$5)/-($G$3-$G$5),"",IF(AE691="","",AE691*$G$5+$M$5))</f>
        <v>-291.54518950429338</v>
      </c>
      <c r="AG691" s="61">
        <f t="shared" ref="AG691" si="2631">IF($M$18&gt;($M$3-$M$5)/-($G$3-$G$5),"",IF(AE691="","",AE691*$G$3+$M$3))</f>
        <v>62682.215743440182</v>
      </c>
    </row>
    <row r="692" spans="1:33" x14ac:dyDescent="0.55000000000000004">
      <c r="A692" s="11"/>
      <c r="B692" s="11"/>
      <c r="C692" s="11"/>
      <c r="D692" s="11"/>
      <c r="E692" s="11"/>
      <c r="F692" s="11"/>
      <c r="G692" s="11"/>
      <c r="H692" s="11"/>
      <c r="I692" s="11"/>
      <c r="J692" s="21"/>
      <c r="K692" s="21"/>
      <c r="L692" s="57"/>
      <c r="M692" s="57"/>
      <c r="N692" s="63"/>
      <c r="O692" s="57"/>
      <c r="P692" s="57"/>
      <c r="Q692" s="58"/>
      <c r="R692" s="57"/>
      <c r="S692" s="57"/>
      <c r="T692" s="11"/>
      <c r="U692" s="11"/>
      <c r="V692" s="11"/>
      <c r="W692" s="11"/>
      <c r="X692" s="11"/>
      <c r="Y692" s="11"/>
      <c r="Z692" s="11"/>
      <c r="AA692" s="11"/>
      <c r="AB692" s="11"/>
      <c r="AC692" s="60">
        <f t="shared" ref="AC692" si="2632">IFERROR(AC691,"")</f>
        <v>17.293675712043104</v>
      </c>
      <c r="AD692" s="61">
        <f t="shared" ref="AD692" si="2633">IF(AC692="","",AC692*$G$3+$M$3)</f>
        <v>38531.621439784474</v>
      </c>
      <c r="AE692" s="60">
        <f t="shared" ref="AE692" si="2634">IFERROR(AE691,"")</f>
        <v>12.463556851311964</v>
      </c>
      <c r="AF692" s="61">
        <f t="shared" ref="AF692" si="2635">IF($M$18&gt;($M$3-$M$5)/-($G$3-$G$5),"",IF(AE692="","",$G$7*$M$18+$M$7))</f>
        <v>0</v>
      </c>
      <c r="AG692" s="61">
        <f t="shared" ref="AG692" si="2636">IF($M$18&gt;($M$3-$M$5)/-($G$3-$G$5),"",IF(AE692="","",$G$7*$M$18+$M$7))</f>
        <v>0</v>
      </c>
    </row>
    <row r="693" spans="1:33" x14ac:dyDescent="0.55000000000000004">
      <c r="A693" s="11"/>
      <c r="B693" s="11"/>
      <c r="C693" s="11"/>
      <c r="D693" s="11"/>
      <c r="E693" s="11"/>
      <c r="F693" s="11"/>
      <c r="G693" s="11"/>
      <c r="H693" s="11"/>
      <c r="I693" s="11"/>
      <c r="J693" s="21"/>
      <c r="K693" s="21"/>
      <c r="L693" s="57"/>
      <c r="M693" s="57"/>
      <c r="N693" s="63"/>
      <c r="O693" s="57"/>
      <c r="P693" s="57"/>
      <c r="Q693" s="58"/>
      <c r="R693" s="57"/>
      <c r="S693" s="57"/>
      <c r="T693" s="11"/>
      <c r="U693" s="11"/>
      <c r="V693" s="11"/>
      <c r="W693" s="11"/>
      <c r="X693" s="11"/>
      <c r="Y693" s="11"/>
      <c r="Z693" s="11"/>
      <c r="AA693" s="11"/>
      <c r="AB693" s="11"/>
      <c r="AC693" s="60">
        <f>IF($M$18&gt;($M$3-$M$5)/-($G$3-$G$5),AC692+($M$18-($M$3-$M$5)/-($G$3-$G$5))/342,IFERROR(IF(AC692+((($M$3-$M$5)/($G$3-$G$5)*-1)-$M$18)/343&gt;($M$3-$M$5)/-($G$3-$G$5),MAX($AC$31:AC692),AC692+((($M$3-$M$5)/($G$3-$G$5)*-1))/343),MAX($AC$31:AC692)))</f>
        <v>17.293675712043104</v>
      </c>
      <c r="AD693" s="61">
        <f t="shared" ref="AD693" si="2637">IF(AC693="","",AC693*$G$5+$M$5)</f>
        <v>38349.405696344824</v>
      </c>
      <c r="AE693" s="60">
        <f>IF($M$18&gt;($M$3-$M$5)/-($G$3-$G$5),"",IFERROR(IF(AE692+(($M$3-$M$5)/($G$3-$G$5)*-1)/343&gt;$AC$24,MAX($AE$31:AE692),AE692+((($M$3-$M$5)/($G$3-$G$5)*-1))/343),MAX($AE$31:AE692)))</f>
        <v>12.463556851311964</v>
      </c>
      <c r="AF693" s="61">
        <f t="shared" ref="AF693" si="2638">IF($M$18&gt;($M$3-$M$5)/-($G$3-$G$5),"",IF(AE693="","",AE693*$G$5+$M$5))</f>
        <v>-291.54518950429338</v>
      </c>
      <c r="AG693" s="61">
        <f t="shared" ref="AG693" si="2639">IF($M$18&gt;($M$3-$M$5)/-($G$3-$G$5),"",IF(AE693="","",AE693*$G$3+$M$3))</f>
        <v>62682.215743440182</v>
      </c>
    </row>
    <row r="694" spans="1:33" x14ac:dyDescent="0.55000000000000004">
      <c r="A694" s="11"/>
      <c r="B694" s="11"/>
      <c r="C694" s="11"/>
      <c r="D694" s="11"/>
      <c r="E694" s="11"/>
      <c r="F694" s="11"/>
      <c r="G694" s="11"/>
      <c r="H694" s="11"/>
      <c r="I694" s="11"/>
      <c r="J694" s="21"/>
      <c r="K694" s="21"/>
      <c r="L694" s="57"/>
      <c r="M694" s="57"/>
      <c r="N694" s="63"/>
      <c r="O694" s="57"/>
      <c r="P694" s="57"/>
      <c r="Q694" s="58"/>
      <c r="R694" s="57"/>
      <c r="S694" s="57"/>
      <c r="T694" s="11"/>
      <c r="U694" s="11"/>
      <c r="V694" s="11"/>
      <c r="W694" s="11"/>
      <c r="X694" s="11"/>
      <c r="Y694" s="11"/>
      <c r="Z694" s="11"/>
      <c r="AA694" s="11"/>
      <c r="AB694" s="11"/>
      <c r="AC694" s="60">
        <f t="shared" ref="AC694" si="2640">IFERROR(AC693,"")</f>
        <v>17.293675712043104</v>
      </c>
      <c r="AD694" s="61">
        <f t="shared" ref="AD694" si="2641">IF(AC694="","",AC694*$G$3+$M$3)</f>
        <v>38531.621439784474</v>
      </c>
      <c r="AE694" s="60">
        <f t="shared" ref="AE694" si="2642">IFERROR(AE693,"")</f>
        <v>12.463556851311964</v>
      </c>
      <c r="AF694" s="61">
        <f t="shared" ref="AF694" si="2643">IF($M$18&gt;($M$3-$M$5)/-($G$3-$G$5),"",IF(AE694="","",$G$7*$M$18+$M$7))</f>
        <v>0</v>
      </c>
      <c r="AG694" s="61">
        <f t="shared" ref="AG694" si="2644">IF($M$18&gt;($M$3-$M$5)/-($G$3-$G$5),"",IF(AE694="","",$G$7*$M$18+$M$7))</f>
        <v>0</v>
      </c>
    </row>
    <row r="695" spans="1:33" x14ac:dyDescent="0.55000000000000004">
      <c r="A695" s="11"/>
      <c r="B695" s="11"/>
      <c r="C695" s="11"/>
      <c r="D695" s="11"/>
      <c r="E695" s="11"/>
      <c r="F695" s="11"/>
      <c r="G695" s="11"/>
      <c r="H695" s="11"/>
      <c r="I695" s="11"/>
      <c r="J695" s="21"/>
      <c r="K695" s="21"/>
      <c r="L695" s="57"/>
      <c r="M695" s="57"/>
      <c r="N695" s="63"/>
      <c r="O695" s="57"/>
      <c r="P695" s="57"/>
      <c r="Q695" s="58"/>
      <c r="R695" s="57"/>
      <c r="S695" s="57"/>
      <c r="T695" s="11"/>
      <c r="U695" s="11"/>
      <c r="V695" s="11"/>
      <c r="W695" s="11"/>
      <c r="X695" s="11"/>
      <c r="Y695" s="11"/>
      <c r="Z695" s="11"/>
      <c r="AA695" s="11"/>
      <c r="AB695" s="11"/>
      <c r="AC695" s="60">
        <f>IF($M$18&gt;($M$3-$M$5)/-($G$3-$G$5),AC694+($M$18-($M$3-$M$5)/-($G$3-$G$5))/342,IFERROR(IF(AC694+((($M$3-$M$5)/($G$3-$G$5)*-1)-$M$18)/343&gt;($M$3-$M$5)/-($G$3-$G$5),MAX($AC$31:AC694),AC694+((($M$3-$M$5)/($G$3-$G$5)*-1))/343),MAX($AC$31:AC694)))</f>
        <v>17.293675712043104</v>
      </c>
      <c r="AD695" s="61">
        <f t="shared" ref="AD695" si="2645">IF(AC695="","",AC695*$G$5+$M$5)</f>
        <v>38349.405696344824</v>
      </c>
      <c r="AE695" s="60">
        <f>IF($M$18&gt;($M$3-$M$5)/-($G$3-$G$5),"",IFERROR(IF(AE694+(($M$3-$M$5)/($G$3-$G$5)*-1)/343&gt;$AC$24,MAX($AE$31:AE694),AE694+((($M$3-$M$5)/($G$3-$G$5)*-1))/343),MAX($AE$31:AE694)))</f>
        <v>12.463556851311964</v>
      </c>
      <c r="AF695" s="61">
        <f t="shared" ref="AF695" si="2646">IF($M$18&gt;($M$3-$M$5)/-($G$3-$G$5),"",IF(AE695="","",AE695*$G$5+$M$5))</f>
        <v>-291.54518950429338</v>
      </c>
      <c r="AG695" s="61">
        <f t="shared" ref="AG695" si="2647">IF($M$18&gt;($M$3-$M$5)/-($G$3-$G$5),"",IF(AE695="","",AE695*$G$3+$M$3))</f>
        <v>62682.215743440182</v>
      </c>
    </row>
    <row r="696" spans="1:33" x14ac:dyDescent="0.55000000000000004">
      <c r="A696" s="11"/>
      <c r="B696" s="11"/>
      <c r="C696" s="11"/>
      <c r="D696" s="11"/>
      <c r="E696" s="11"/>
      <c r="F696" s="11"/>
      <c r="G696" s="11"/>
      <c r="H696" s="11"/>
      <c r="I696" s="11"/>
      <c r="J696" s="21"/>
      <c r="K696" s="21"/>
      <c r="L696" s="57"/>
      <c r="M696" s="57"/>
      <c r="N696" s="63"/>
      <c r="O696" s="57"/>
      <c r="P696" s="57"/>
      <c r="Q696" s="58"/>
      <c r="R696" s="57"/>
      <c r="S696" s="57"/>
      <c r="T696" s="11"/>
      <c r="U696" s="11"/>
      <c r="V696" s="11"/>
      <c r="W696" s="11"/>
      <c r="X696" s="11"/>
      <c r="Y696" s="11"/>
      <c r="Z696" s="11"/>
      <c r="AA696" s="11"/>
      <c r="AB696" s="11"/>
      <c r="AC696" s="60">
        <f t="shared" ref="AC696" si="2648">IFERROR(AC695,"")</f>
        <v>17.293675712043104</v>
      </c>
      <c r="AD696" s="61">
        <f t="shared" ref="AD696" si="2649">IF(AC696="","",AC696*$G$3+$M$3)</f>
        <v>38531.621439784474</v>
      </c>
      <c r="AE696" s="60">
        <f t="shared" ref="AE696" si="2650">IFERROR(AE695,"")</f>
        <v>12.463556851311964</v>
      </c>
      <c r="AF696" s="61">
        <f t="shared" ref="AF696" si="2651">IF($M$18&gt;($M$3-$M$5)/-($G$3-$G$5),"",IF(AE696="","",$G$7*$M$18+$M$7))</f>
        <v>0</v>
      </c>
      <c r="AG696" s="61">
        <f t="shared" ref="AG696" si="2652">IF($M$18&gt;($M$3-$M$5)/-($G$3-$G$5),"",IF(AE696="","",$G$7*$M$18+$M$7))</f>
        <v>0</v>
      </c>
    </row>
    <row r="697" spans="1:33" x14ac:dyDescent="0.55000000000000004">
      <c r="A697" s="11"/>
      <c r="B697" s="11"/>
      <c r="C697" s="11"/>
      <c r="D697" s="11"/>
      <c r="E697" s="11"/>
      <c r="F697" s="11"/>
      <c r="G697" s="11"/>
      <c r="H697" s="11"/>
      <c r="I697" s="11"/>
      <c r="J697" s="21"/>
      <c r="K697" s="21"/>
      <c r="L697" s="57"/>
      <c r="M697" s="57"/>
      <c r="N697" s="63"/>
      <c r="O697" s="57"/>
      <c r="P697" s="57"/>
      <c r="Q697" s="58"/>
      <c r="R697" s="57"/>
      <c r="S697" s="57"/>
      <c r="T697" s="11"/>
      <c r="U697" s="11"/>
      <c r="V697" s="11"/>
      <c r="W697" s="11"/>
      <c r="X697" s="11"/>
      <c r="Y697" s="11"/>
      <c r="Z697" s="11"/>
      <c r="AA697" s="11"/>
      <c r="AB697" s="11"/>
      <c r="AC697" s="60">
        <f>IF($M$18&gt;($M$3-$M$5)/-($G$3-$G$5),AC696+($M$18-($M$3-$M$5)/-($G$3-$G$5))/342,IFERROR(IF(AC696+((($M$3-$M$5)/($G$3-$G$5)*-1)-$M$18)/343&gt;($M$3-$M$5)/-($G$3-$G$5),MAX($AC$31:AC696),AC696+((($M$3-$M$5)/($G$3-$G$5)*-1))/343),MAX($AC$31:AC696)))</f>
        <v>17.293675712043104</v>
      </c>
      <c r="AD697" s="61">
        <f t="shared" ref="AD697" si="2653">IF(AC697="","",AC697*$G$5+$M$5)</f>
        <v>38349.405696344824</v>
      </c>
      <c r="AE697" s="60">
        <f>IF($M$18&gt;($M$3-$M$5)/-($G$3-$G$5),"",IFERROR(IF(AE696+(($M$3-$M$5)/($G$3-$G$5)*-1)/343&gt;$AC$24,MAX($AE$31:AE696),AE696+((($M$3-$M$5)/($G$3-$G$5)*-1))/343),MAX($AE$31:AE696)))</f>
        <v>12.463556851311964</v>
      </c>
      <c r="AF697" s="61">
        <f t="shared" ref="AF697" si="2654">IF($M$18&gt;($M$3-$M$5)/-($G$3-$G$5),"",IF(AE697="","",AE697*$G$5+$M$5))</f>
        <v>-291.54518950429338</v>
      </c>
      <c r="AG697" s="61">
        <f t="shared" ref="AG697" si="2655">IF($M$18&gt;($M$3-$M$5)/-($G$3-$G$5),"",IF(AE697="","",AE697*$G$3+$M$3))</f>
        <v>62682.215743440182</v>
      </c>
    </row>
    <row r="698" spans="1:33" x14ac:dyDescent="0.55000000000000004">
      <c r="A698" s="11"/>
      <c r="B698" s="11"/>
      <c r="C698" s="11"/>
      <c r="D698" s="11"/>
      <c r="E698" s="11"/>
      <c r="F698" s="11"/>
      <c r="G698" s="11"/>
      <c r="H698" s="11"/>
      <c r="I698" s="11"/>
      <c r="J698" s="21"/>
      <c r="K698" s="21"/>
      <c r="L698" s="57"/>
      <c r="M698" s="57"/>
      <c r="N698" s="63"/>
      <c r="O698" s="57"/>
      <c r="P698" s="57"/>
      <c r="Q698" s="58"/>
      <c r="R698" s="57"/>
      <c r="S698" s="57"/>
      <c r="T698" s="11"/>
      <c r="U698" s="11"/>
      <c r="V698" s="11"/>
      <c r="W698" s="11"/>
      <c r="X698" s="11"/>
      <c r="Y698" s="11"/>
      <c r="Z698" s="11"/>
      <c r="AA698" s="11"/>
      <c r="AB698" s="11"/>
      <c r="AC698" s="60">
        <f t="shared" ref="AC698" si="2656">IFERROR(AC697,"")</f>
        <v>17.293675712043104</v>
      </c>
      <c r="AD698" s="61">
        <f t="shared" ref="AD698" si="2657">IF(AC698="","",AC698*$G$3+$M$3)</f>
        <v>38531.621439784474</v>
      </c>
      <c r="AE698" s="60">
        <f t="shared" ref="AE698" si="2658">IFERROR(AE697,"")</f>
        <v>12.463556851311964</v>
      </c>
      <c r="AF698" s="61">
        <f t="shared" ref="AF698" si="2659">IF($M$18&gt;($M$3-$M$5)/-($G$3-$G$5),"",IF(AE698="","",$G$7*$M$18+$M$7))</f>
        <v>0</v>
      </c>
      <c r="AG698" s="61">
        <f t="shared" ref="AG698" si="2660">IF($M$18&gt;($M$3-$M$5)/-($G$3-$G$5),"",IF(AE698="","",$G$7*$M$18+$M$7))</f>
        <v>0</v>
      </c>
    </row>
    <row r="699" spans="1:33" x14ac:dyDescent="0.55000000000000004">
      <c r="A699" s="11"/>
      <c r="B699" s="11"/>
      <c r="C699" s="11"/>
      <c r="D699" s="11"/>
      <c r="E699" s="11"/>
      <c r="F699" s="11"/>
      <c r="G699" s="11"/>
      <c r="H699" s="11"/>
      <c r="I699" s="11"/>
      <c r="J699" s="21"/>
      <c r="K699" s="21"/>
      <c r="L699" s="57"/>
      <c r="M699" s="57"/>
      <c r="N699" s="63"/>
      <c r="O699" s="57"/>
      <c r="P699" s="57"/>
      <c r="Q699" s="58"/>
      <c r="R699" s="57"/>
      <c r="S699" s="57"/>
      <c r="T699" s="11"/>
      <c r="U699" s="11"/>
      <c r="V699" s="11"/>
      <c r="W699" s="11"/>
      <c r="X699" s="11"/>
      <c r="Y699" s="11"/>
      <c r="Z699" s="11"/>
      <c r="AA699" s="11"/>
      <c r="AB699" s="11"/>
      <c r="AC699" s="60">
        <f>IF($M$18&gt;($M$3-$M$5)/-($G$3-$G$5),AC698+($M$18-($M$3-$M$5)/-($G$3-$G$5))/342,IFERROR(IF(AC698+((($M$3-$M$5)/($G$3-$G$5)*-1)-$M$18)/343&gt;($M$3-$M$5)/-($G$3-$G$5),MAX($AC$31:AC698),AC698+((($M$3-$M$5)/($G$3-$G$5)*-1))/343),MAX($AC$31:AC698)))</f>
        <v>17.293675712043104</v>
      </c>
      <c r="AD699" s="61">
        <f t="shared" ref="AD699" si="2661">IF(AC699="","",AC699*$G$5+$M$5)</f>
        <v>38349.405696344824</v>
      </c>
      <c r="AE699" s="60">
        <f>IF($M$18&gt;($M$3-$M$5)/-($G$3-$G$5),"",IFERROR(IF(AE698+(($M$3-$M$5)/($G$3-$G$5)*-1)/343&gt;$AC$24,MAX($AE$31:AE698),AE698+((($M$3-$M$5)/($G$3-$G$5)*-1))/343),MAX($AE$31:AE698)))</f>
        <v>12.463556851311964</v>
      </c>
      <c r="AF699" s="61">
        <f t="shared" ref="AF699" si="2662">IF($M$18&gt;($M$3-$M$5)/-($G$3-$G$5),"",IF(AE699="","",AE699*$G$5+$M$5))</f>
        <v>-291.54518950429338</v>
      </c>
      <c r="AG699" s="61">
        <f t="shared" ref="AG699" si="2663">IF($M$18&gt;($M$3-$M$5)/-($G$3-$G$5),"",IF(AE699="","",AE699*$G$3+$M$3))</f>
        <v>62682.215743440182</v>
      </c>
    </row>
    <row r="700" spans="1:33" x14ac:dyDescent="0.55000000000000004">
      <c r="A700" s="11"/>
      <c r="B700" s="11"/>
      <c r="C700" s="11"/>
      <c r="D700" s="11"/>
      <c r="E700" s="11"/>
      <c r="F700" s="11"/>
      <c r="G700" s="11"/>
      <c r="H700" s="11"/>
      <c r="I700" s="11"/>
      <c r="J700" s="21"/>
      <c r="K700" s="21"/>
      <c r="L700" s="57"/>
      <c r="M700" s="57"/>
      <c r="N700" s="63"/>
      <c r="O700" s="57"/>
      <c r="P700" s="57"/>
      <c r="Q700" s="58"/>
      <c r="R700" s="57"/>
      <c r="S700" s="57"/>
      <c r="T700" s="11"/>
      <c r="U700" s="11"/>
      <c r="V700" s="11"/>
      <c r="W700" s="11"/>
      <c r="X700" s="11"/>
      <c r="Y700" s="11"/>
      <c r="Z700" s="11"/>
      <c r="AA700" s="11"/>
      <c r="AB700" s="11"/>
      <c r="AC700" s="60">
        <f t="shared" ref="AC700" si="2664">IFERROR(AC699,"")</f>
        <v>17.293675712043104</v>
      </c>
      <c r="AD700" s="61">
        <f t="shared" ref="AD700" si="2665">IF(AC700="","",AC700*$G$3+$M$3)</f>
        <v>38531.621439784474</v>
      </c>
      <c r="AE700" s="60">
        <f t="shared" ref="AE700" si="2666">IFERROR(AE699,"")</f>
        <v>12.463556851311964</v>
      </c>
      <c r="AF700" s="61">
        <f t="shared" ref="AF700" si="2667">IF($M$18&gt;($M$3-$M$5)/-($G$3-$G$5),"",IF(AE700="","",$G$7*$M$18+$M$7))</f>
        <v>0</v>
      </c>
      <c r="AG700" s="61">
        <f t="shared" ref="AG700" si="2668">IF($M$18&gt;($M$3-$M$5)/-($G$3-$G$5),"",IF(AE700="","",$G$7*$M$18+$M$7))</f>
        <v>0</v>
      </c>
    </row>
    <row r="701" spans="1:33" x14ac:dyDescent="0.55000000000000004">
      <c r="A701" s="11"/>
      <c r="B701" s="11"/>
      <c r="C701" s="11"/>
      <c r="D701" s="11"/>
      <c r="E701" s="11"/>
      <c r="F701" s="11"/>
      <c r="G701" s="11"/>
      <c r="H701" s="11"/>
      <c r="I701" s="11"/>
      <c r="J701" s="21"/>
      <c r="K701" s="21"/>
      <c r="L701" s="57"/>
      <c r="M701" s="57"/>
      <c r="N701" s="63"/>
      <c r="O701" s="57"/>
      <c r="P701" s="57"/>
      <c r="Q701" s="58"/>
      <c r="R701" s="57"/>
      <c r="S701" s="57"/>
      <c r="T701" s="11"/>
      <c r="U701" s="11"/>
      <c r="V701" s="11"/>
      <c r="W701" s="11"/>
      <c r="X701" s="11"/>
      <c r="Y701" s="11"/>
      <c r="Z701" s="11"/>
      <c r="AA701" s="11"/>
      <c r="AB701" s="11"/>
      <c r="AC701" s="60">
        <f>IF($M$18&gt;($M$3-$M$5)/-($G$3-$G$5),AC700+($M$18-($M$3-$M$5)/-($G$3-$G$5))/342,IFERROR(IF(AC700+((($M$3-$M$5)/($G$3-$G$5)*-1)-$M$18)/343&gt;($M$3-$M$5)/-($G$3-$G$5),MAX($AC$31:AC700),AC700+((($M$3-$M$5)/($G$3-$G$5)*-1))/343),MAX($AC$31:AC700)))</f>
        <v>17.293675712043104</v>
      </c>
      <c r="AD701" s="61">
        <f t="shared" ref="AD701" si="2669">IF(AC701="","",AC701*$G$5+$M$5)</f>
        <v>38349.405696344824</v>
      </c>
      <c r="AE701" s="60">
        <f>IF($M$18&gt;($M$3-$M$5)/-($G$3-$G$5),"",IFERROR(IF(AE700+(($M$3-$M$5)/($G$3-$G$5)*-1)/343&gt;$AC$24,MAX($AE$31:AE700),AE700+((($M$3-$M$5)/($G$3-$G$5)*-1))/343),MAX($AE$31:AE700)))</f>
        <v>12.463556851311964</v>
      </c>
      <c r="AF701" s="61">
        <f t="shared" ref="AF701" si="2670">IF($M$18&gt;($M$3-$M$5)/-($G$3-$G$5),"",IF(AE701="","",AE701*$G$5+$M$5))</f>
        <v>-291.54518950429338</v>
      </c>
      <c r="AG701" s="61">
        <f t="shared" ref="AG701" si="2671">IF($M$18&gt;($M$3-$M$5)/-($G$3-$G$5),"",IF(AE701="","",AE701*$G$3+$M$3))</f>
        <v>62682.215743440182</v>
      </c>
    </row>
    <row r="702" spans="1:33" x14ac:dyDescent="0.55000000000000004">
      <c r="A702" s="11"/>
      <c r="B702" s="11"/>
      <c r="C702" s="11"/>
      <c r="D702" s="11"/>
      <c r="E702" s="11"/>
      <c r="F702" s="11"/>
      <c r="G702" s="11"/>
      <c r="H702" s="11"/>
      <c r="I702" s="11"/>
      <c r="J702" s="21"/>
      <c r="K702" s="21"/>
      <c r="L702" s="57"/>
      <c r="M702" s="57"/>
      <c r="N702" s="63"/>
      <c r="O702" s="57"/>
      <c r="P702" s="57"/>
      <c r="Q702" s="58"/>
      <c r="R702" s="57"/>
      <c r="S702" s="57"/>
      <c r="T702" s="11"/>
      <c r="U702" s="11"/>
      <c r="V702" s="11"/>
      <c r="W702" s="11"/>
      <c r="X702" s="11"/>
      <c r="Y702" s="11"/>
      <c r="Z702" s="11"/>
      <c r="AA702" s="11"/>
      <c r="AB702" s="11"/>
      <c r="AC702" s="60">
        <f t="shared" ref="AC702" si="2672">IFERROR(AC701,"")</f>
        <v>17.293675712043104</v>
      </c>
      <c r="AD702" s="61">
        <f t="shared" ref="AD702" si="2673">IF(AC702="","",AC702*$G$3+$M$3)</f>
        <v>38531.621439784474</v>
      </c>
      <c r="AE702" s="60">
        <f t="shared" ref="AE702" si="2674">IFERROR(AE701,"")</f>
        <v>12.463556851311964</v>
      </c>
      <c r="AF702" s="61">
        <f t="shared" ref="AF702" si="2675">IF($M$18&gt;($M$3-$M$5)/-($G$3-$G$5),"",IF(AE702="","",$G$7*$M$18+$M$7))</f>
        <v>0</v>
      </c>
      <c r="AG702" s="61">
        <f t="shared" ref="AG702" si="2676">IF($M$18&gt;($M$3-$M$5)/-($G$3-$G$5),"",IF(AE702="","",$G$7*$M$18+$M$7))</f>
        <v>0</v>
      </c>
    </row>
    <row r="703" spans="1:33" x14ac:dyDescent="0.55000000000000004">
      <c r="A703" s="11"/>
      <c r="B703" s="11"/>
      <c r="C703" s="11"/>
      <c r="D703" s="11"/>
      <c r="E703" s="11"/>
      <c r="F703" s="11"/>
      <c r="G703" s="11"/>
      <c r="H703" s="11"/>
      <c r="I703" s="11"/>
      <c r="J703" s="21"/>
      <c r="K703" s="21"/>
      <c r="L703" s="57"/>
      <c r="M703" s="57"/>
      <c r="N703" s="63"/>
      <c r="O703" s="57"/>
      <c r="P703" s="57"/>
      <c r="Q703" s="58"/>
      <c r="R703" s="57"/>
      <c r="S703" s="57"/>
      <c r="T703" s="11"/>
      <c r="U703" s="11"/>
      <c r="V703" s="11"/>
      <c r="W703" s="11"/>
      <c r="X703" s="11"/>
      <c r="Y703" s="11"/>
      <c r="Z703" s="11"/>
      <c r="AA703" s="11"/>
      <c r="AB703" s="11"/>
      <c r="AC703" s="60">
        <f>IF($M$18&gt;($M$3-$M$5)/-($G$3-$G$5),AC702+($M$18-($M$3-$M$5)/-($G$3-$G$5))/342,IFERROR(IF(AC702+((($M$3-$M$5)/($G$3-$G$5)*-1)-$M$18)/343&gt;($M$3-$M$5)/-($G$3-$G$5),MAX($AC$31:AC702),AC702+((($M$3-$M$5)/($G$3-$G$5)*-1))/343),MAX($AC$31:AC702)))</f>
        <v>17.293675712043104</v>
      </c>
      <c r="AD703" s="61">
        <f t="shared" ref="AD703" si="2677">IF(AC703="","",AC703*$G$5+$M$5)</f>
        <v>38349.405696344824</v>
      </c>
      <c r="AE703" s="60">
        <f>IF($M$18&gt;($M$3-$M$5)/-($G$3-$G$5),"",IFERROR(IF(AE702+(($M$3-$M$5)/($G$3-$G$5)*-1)/343&gt;$AC$24,MAX($AE$31:AE702),AE702+((($M$3-$M$5)/($G$3-$G$5)*-1))/343),MAX($AE$31:AE702)))</f>
        <v>12.463556851311964</v>
      </c>
      <c r="AF703" s="61">
        <f t="shared" ref="AF703" si="2678">IF($M$18&gt;($M$3-$M$5)/-($G$3-$G$5),"",IF(AE703="","",AE703*$G$5+$M$5))</f>
        <v>-291.54518950429338</v>
      </c>
      <c r="AG703" s="61">
        <f t="shared" ref="AG703" si="2679">IF($M$18&gt;($M$3-$M$5)/-($G$3-$G$5),"",IF(AE703="","",AE703*$G$3+$M$3))</f>
        <v>62682.215743440182</v>
      </c>
    </row>
    <row r="704" spans="1:33" x14ac:dyDescent="0.55000000000000004">
      <c r="A704" s="11"/>
      <c r="B704" s="11"/>
      <c r="C704" s="11"/>
      <c r="D704" s="11"/>
      <c r="E704" s="11"/>
      <c r="F704" s="11"/>
      <c r="G704" s="11"/>
      <c r="H704" s="11"/>
      <c r="I704" s="11"/>
      <c r="J704" s="21"/>
      <c r="K704" s="21"/>
      <c r="L704" s="57"/>
      <c r="M704" s="57"/>
      <c r="N704" s="63"/>
      <c r="O704" s="57"/>
      <c r="P704" s="57"/>
      <c r="Q704" s="58"/>
      <c r="R704" s="57"/>
      <c r="S704" s="57"/>
      <c r="T704" s="11"/>
      <c r="U704" s="11"/>
      <c r="V704" s="11"/>
      <c r="W704" s="11"/>
      <c r="X704" s="11"/>
      <c r="Y704" s="11"/>
      <c r="Z704" s="11"/>
      <c r="AA704" s="11"/>
      <c r="AB704" s="11"/>
      <c r="AC704" s="60">
        <f t="shared" ref="AC704" si="2680">IFERROR(AC703,"")</f>
        <v>17.293675712043104</v>
      </c>
      <c r="AD704" s="61">
        <f t="shared" ref="AD704" si="2681">IF(AC704="","",AC704*$G$3+$M$3)</f>
        <v>38531.621439784474</v>
      </c>
      <c r="AE704" s="60">
        <f t="shared" ref="AE704" si="2682">IFERROR(AE703,"")</f>
        <v>12.463556851311964</v>
      </c>
      <c r="AF704" s="61">
        <f t="shared" ref="AF704" si="2683">IF($M$18&gt;($M$3-$M$5)/-($G$3-$G$5),"",IF(AE704="","",$G$7*$M$18+$M$7))</f>
        <v>0</v>
      </c>
      <c r="AG704" s="61">
        <f t="shared" ref="AG704" si="2684">IF($M$18&gt;($M$3-$M$5)/-($G$3-$G$5),"",IF(AE704="","",$G$7*$M$18+$M$7))</f>
        <v>0</v>
      </c>
    </row>
    <row r="705" spans="1:33" x14ac:dyDescent="0.55000000000000004">
      <c r="A705" s="11"/>
      <c r="B705" s="11"/>
      <c r="C705" s="11"/>
      <c r="D705" s="11"/>
      <c r="E705" s="11"/>
      <c r="F705" s="11"/>
      <c r="G705" s="11"/>
      <c r="H705" s="11"/>
      <c r="I705" s="11"/>
      <c r="J705" s="21"/>
      <c r="K705" s="21"/>
      <c r="L705" s="57"/>
      <c r="M705" s="57"/>
      <c r="N705" s="63"/>
      <c r="O705" s="57"/>
      <c r="P705" s="57"/>
      <c r="Q705" s="58"/>
      <c r="R705" s="57"/>
      <c r="S705" s="57"/>
      <c r="T705" s="11"/>
      <c r="U705" s="11"/>
      <c r="V705" s="11"/>
      <c r="W705" s="11"/>
      <c r="X705" s="11"/>
      <c r="Y705" s="11"/>
      <c r="Z705" s="11"/>
      <c r="AA705" s="11"/>
      <c r="AB705" s="11"/>
      <c r="AC705" s="60">
        <f>IF($M$18&gt;($M$3-$M$5)/-($G$3-$G$5),AC704+($M$18-($M$3-$M$5)/-($G$3-$G$5))/342,IFERROR(IF(AC704+((($M$3-$M$5)/($G$3-$G$5)*-1)-$M$18)/343&gt;($M$3-$M$5)/-($G$3-$G$5),MAX($AC$31:AC704),AC704+((($M$3-$M$5)/($G$3-$G$5)*-1))/343),MAX($AC$31:AC704)))</f>
        <v>17.293675712043104</v>
      </c>
      <c r="AD705" s="61">
        <f t="shared" ref="AD705" si="2685">IF(AC705="","",AC705*$G$5+$M$5)</f>
        <v>38349.405696344824</v>
      </c>
      <c r="AE705" s="60">
        <f>IF($M$18&gt;($M$3-$M$5)/-($G$3-$G$5),"",IFERROR(IF(AE704+(($M$3-$M$5)/($G$3-$G$5)*-1)/343&gt;$AC$24,MAX($AE$31:AE704),AE704+((($M$3-$M$5)/($G$3-$G$5)*-1))/343),MAX($AE$31:AE704)))</f>
        <v>12.463556851311964</v>
      </c>
      <c r="AF705" s="61">
        <f t="shared" ref="AF705" si="2686">IF($M$18&gt;($M$3-$M$5)/-($G$3-$G$5),"",IF(AE705="","",AE705*$G$5+$M$5))</f>
        <v>-291.54518950429338</v>
      </c>
      <c r="AG705" s="61">
        <f t="shared" ref="AG705" si="2687">IF($M$18&gt;($M$3-$M$5)/-($G$3-$G$5),"",IF(AE705="","",AE705*$G$3+$M$3))</f>
        <v>62682.215743440182</v>
      </c>
    </row>
    <row r="706" spans="1:33" x14ac:dyDescent="0.55000000000000004">
      <c r="A706" s="11"/>
      <c r="B706" s="11"/>
      <c r="C706" s="11"/>
      <c r="D706" s="11"/>
      <c r="E706" s="11"/>
      <c r="F706" s="11"/>
      <c r="G706" s="11"/>
      <c r="H706" s="11"/>
      <c r="I706" s="11"/>
      <c r="J706" s="21"/>
      <c r="K706" s="21"/>
      <c r="L706" s="57"/>
      <c r="M706" s="57"/>
      <c r="N706" s="63"/>
      <c r="O706" s="57"/>
      <c r="P706" s="57"/>
      <c r="Q706" s="58"/>
      <c r="R706" s="57"/>
      <c r="S706" s="57"/>
      <c r="T706" s="11"/>
      <c r="U706" s="11"/>
      <c r="V706" s="11"/>
      <c r="W706" s="11"/>
      <c r="X706" s="11"/>
      <c r="Y706" s="11"/>
      <c r="Z706" s="11"/>
      <c r="AA706" s="11"/>
      <c r="AB706" s="11"/>
      <c r="AC706" s="60">
        <f t="shared" ref="AC706" si="2688">IFERROR(AC705,"")</f>
        <v>17.293675712043104</v>
      </c>
      <c r="AD706" s="61">
        <f t="shared" ref="AD706" si="2689">IF(AC706="","",AC706*$G$3+$M$3)</f>
        <v>38531.621439784474</v>
      </c>
      <c r="AE706" s="60">
        <f t="shared" ref="AE706" si="2690">IFERROR(AE705,"")</f>
        <v>12.463556851311964</v>
      </c>
      <c r="AF706" s="61">
        <f t="shared" ref="AF706" si="2691">IF($M$18&gt;($M$3-$M$5)/-($G$3-$G$5),"",IF(AE706="","",$G$7*$M$18+$M$7))</f>
        <v>0</v>
      </c>
      <c r="AG706" s="61">
        <f t="shared" ref="AG706" si="2692">IF($M$18&gt;($M$3-$M$5)/-($G$3-$G$5),"",IF(AE706="","",$G$7*$M$18+$M$7))</f>
        <v>0</v>
      </c>
    </row>
    <row r="707" spans="1:33" x14ac:dyDescent="0.55000000000000004">
      <c r="A707" s="11"/>
      <c r="B707" s="11"/>
      <c r="C707" s="11"/>
      <c r="D707" s="11"/>
      <c r="E707" s="11"/>
      <c r="F707" s="11"/>
      <c r="G707" s="11"/>
      <c r="H707" s="11"/>
      <c r="I707" s="11"/>
      <c r="J707" s="21"/>
      <c r="K707" s="21"/>
      <c r="L707" s="57"/>
      <c r="M707" s="57"/>
      <c r="N707" s="63"/>
      <c r="O707" s="57"/>
      <c r="P707" s="57"/>
      <c r="Q707" s="58"/>
      <c r="R707" s="57"/>
      <c r="S707" s="57"/>
      <c r="T707" s="11"/>
      <c r="U707" s="11"/>
      <c r="V707" s="11"/>
      <c r="W707" s="11"/>
      <c r="X707" s="11"/>
      <c r="Y707" s="11"/>
      <c r="Z707" s="11"/>
      <c r="AA707" s="11"/>
      <c r="AB707" s="11"/>
      <c r="AC707" s="60">
        <f>IF($M$18&gt;($M$3-$M$5)/-($G$3-$G$5),AC706+($M$18-($M$3-$M$5)/-($G$3-$G$5))/342,IFERROR(IF(AC706+((($M$3-$M$5)/($G$3-$G$5)*-1)-$M$18)/343&gt;($M$3-$M$5)/-($G$3-$G$5),MAX($AC$31:AC706),AC706+((($M$3-$M$5)/($G$3-$G$5)*-1))/343),MAX($AC$31:AC706)))</f>
        <v>17.293675712043104</v>
      </c>
      <c r="AD707" s="61">
        <f t="shared" ref="AD707" si="2693">IF(AC707="","",AC707*$G$5+$M$5)</f>
        <v>38349.405696344824</v>
      </c>
      <c r="AE707" s="60">
        <f>IF($M$18&gt;($M$3-$M$5)/-($G$3-$G$5),"",IFERROR(IF(AE706+(($M$3-$M$5)/($G$3-$G$5)*-1)/343&gt;$AC$24,MAX($AE$31:AE706),AE706+((($M$3-$M$5)/($G$3-$G$5)*-1))/343),MAX($AE$31:AE706)))</f>
        <v>12.463556851311964</v>
      </c>
      <c r="AF707" s="61">
        <f t="shared" ref="AF707" si="2694">IF($M$18&gt;($M$3-$M$5)/-($G$3-$G$5),"",IF(AE707="","",AE707*$G$5+$M$5))</f>
        <v>-291.54518950429338</v>
      </c>
      <c r="AG707" s="61">
        <f t="shared" ref="AG707" si="2695">IF($M$18&gt;($M$3-$M$5)/-($G$3-$G$5),"",IF(AE707="","",AE707*$G$3+$M$3))</f>
        <v>62682.215743440182</v>
      </c>
    </row>
    <row r="708" spans="1:33" x14ac:dyDescent="0.55000000000000004">
      <c r="A708" s="11"/>
      <c r="B708" s="11"/>
      <c r="C708" s="11"/>
      <c r="D708" s="11"/>
      <c r="E708" s="11"/>
      <c r="F708" s="11"/>
      <c r="G708" s="11"/>
      <c r="H708" s="11"/>
      <c r="I708" s="11"/>
      <c r="J708" s="21"/>
      <c r="K708" s="21"/>
      <c r="L708" s="57"/>
      <c r="M708" s="57"/>
      <c r="N708" s="63"/>
      <c r="O708" s="57"/>
      <c r="P708" s="57"/>
      <c r="Q708" s="58"/>
      <c r="R708" s="57"/>
      <c r="S708" s="57"/>
      <c r="T708" s="11"/>
      <c r="U708" s="11"/>
      <c r="V708" s="11"/>
      <c r="W708" s="11"/>
      <c r="X708" s="11"/>
      <c r="Y708" s="11"/>
      <c r="Z708" s="11"/>
      <c r="AA708" s="11"/>
      <c r="AB708" s="11"/>
      <c r="AC708" s="60">
        <f t="shared" ref="AC708" si="2696">IFERROR(AC707,"")</f>
        <v>17.293675712043104</v>
      </c>
      <c r="AD708" s="61">
        <f t="shared" ref="AD708" si="2697">IF(AC708="","",AC708*$G$3+$M$3)</f>
        <v>38531.621439784474</v>
      </c>
      <c r="AE708" s="60">
        <f t="shared" ref="AE708" si="2698">IFERROR(AE707,"")</f>
        <v>12.463556851311964</v>
      </c>
      <c r="AF708" s="61">
        <f t="shared" ref="AF708" si="2699">IF($M$18&gt;($M$3-$M$5)/-($G$3-$G$5),"",IF(AE708="","",$G$7*$M$18+$M$7))</f>
        <v>0</v>
      </c>
      <c r="AG708" s="61">
        <f t="shared" ref="AG708" si="2700">IF($M$18&gt;($M$3-$M$5)/-($G$3-$G$5),"",IF(AE708="","",$G$7*$M$18+$M$7))</f>
        <v>0</v>
      </c>
    </row>
    <row r="709" spans="1:33" x14ac:dyDescent="0.55000000000000004">
      <c r="A709" s="11"/>
      <c r="B709" s="11"/>
      <c r="C709" s="11"/>
      <c r="D709" s="11"/>
      <c r="E709" s="11"/>
      <c r="F709" s="11"/>
      <c r="G709" s="11"/>
      <c r="H709" s="11"/>
      <c r="I709" s="11"/>
      <c r="J709" s="21"/>
      <c r="K709" s="21"/>
      <c r="L709" s="57"/>
      <c r="M709" s="57"/>
      <c r="N709" s="63"/>
      <c r="O709" s="57"/>
      <c r="P709" s="57"/>
      <c r="Q709" s="58"/>
      <c r="R709" s="57"/>
      <c r="S709" s="57"/>
      <c r="T709" s="11"/>
      <c r="U709" s="11"/>
      <c r="V709" s="11"/>
      <c r="W709" s="11"/>
      <c r="X709" s="11"/>
      <c r="Y709" s="11"/>
      <c r="Z709" s="11"/>
      <c r="AA709" s="11"/>
      <c r="AB709" s="11"/>
      <c r="AC709" s="60">
        <f>IF($M$18&gt;($M$3-$M$5)/-($G$3-$G$5),AC708+($M$18-($M$3-$M$5)/-($G$3-$G$5))/342,IFERROR(IF(AC708+((($M$3-$M$5)/($G$3-$G$5)*-1)-$M$18)/343&gt;($M$3-$M$5)/-($G$3-$G$5),MAX($AC$31:AC708),AC708+((($M$3-$M$5)/($G$3-$G$5)*-1))/343),MAX($AC$31:AC708)))</f>
        <v>17.293675712043104</v>
      </c>
      <c r="AD709" s="61">
        <f t="shared" ref="AD709" si="2701">IF(AC709="","",AC709*$G$5+$M$5)</f>
        <v>38349.405696344824</v>
      </c>
      <c r="AE709" s="60">
        <f>IF($M$18&gt;($M$3-$M$5)/-($G$3-$G$5),"",IFERROR(IF(AE708+(($M$3-$M$5)/($G$3-$G$5)*-1)/343&gt;$AC$24,MAX($AE$31:AE708),AE708+((($M$3-$M$5)/($G$3-$G$5)*-1))/343),MAX($AE$31:AE708)))</f>
        <v>12.463556851311964</v>
      </c>
      <c r="AF709" s="61">
        <f t="shared" ref="AF709" si="2702">IF($M$18&gt;($M$3-$M$5)/-($G$3-$G$5),"",IF(AE709="","",AE709*$G$5+$M$5))</f>
        <v>-291.54518950429338</v>
      </c>
      <c r="AG709" s="61">
        <f t="shared" ref="AG709" si="2703">IF($M$18&gt;($M$3-$M$5)/-($G$3-$G$5),"",IF(AE709="","",AE709*$G$3+$M$3))</f>
        <v>62682.215743440182</v>
      </c>
    </row>
    <row r="710" spans="1:33" x14ac:dyDescent="0.55000000000000004">
      <c r="A710" s="11"/>
      <c r="B710" s="11"/>
      <c r="C710" s="11"/>
      <c r="D710" s="11"/>
      <c r="E710" s="11"/>
      <c r="F710" s="11"/>
      <c r="G710" s="11"/>
      <c r="H710" s="11"/>
      <c r="I710" s="11"/>
      <c r="J710" s="21"/>
      <c r="K710" s="21"/>
      <c r="L710" s="57"/>
      <c r="M710" s="57"/>
      <c r="N710" s="63"/>
      <c r="O710" s="57"/>
      <c r="P710" s="57"/>
      <c r="Q710" s="58"/>
      <c r="R710" s="57"/>
      <c r="S710" s="57"/>
      <c r="T710" s="11"/>
      <c r="U710" s="11"/>
      <c r="V710" s="11"/>
      <c r="W710" s="11"/>
      <c r="X710" s="11"/>
      <c r="Y710" s="11"/>
      <c r="Z710" s="11"/>
      <c r="AA710" s="11"/>
      <c r="AB710" s="11"/>
      <c r="AC710" s="60">
        <f t="shared" ref="AC710" si="2704">IFERROR(AC709,"")</f>
        <v>17.293675712043104</v>
      </c>
      <c r="AD710" s="61">
        <f t="shared" ref="AD710" si="2705">IF(AC710="","",AC710*$G$3+$M$3)</f>
        <v>38531.621439784474</v>
      </c>
      <c r="AE710" s="60">
        <f t="shared" ref="AE710" si="2706">IFERROR(AE709,"")</f>
        <v>12.463556851311964</v>
      </c>
      <c r="AF710" s="61">
        <f t="shared" ref="AF710" si="2707">IF($M$18&gt;($M$3-$M$5)/-($G$3-$G$5),"",IF(AE710="","",$G$7*$M$18+$M$7))</f>
        <v>0</v>
      </c>
      <c r="AG710" s="61">
        <f t="shared" ref="AG710" si="2708">IF($M$18&gt;($M$3-$M$5)/-($G$3-$G$5),"",IF(AE710="","",$G$7*$M$18+$M$7))</f>
        <v>0</v>
      </c>
    </row>
    <row r="711" spans="1:33" x14ac:dyDescent="0.55000000000000004">
      <c r="A711" s="11"/>
      <c r="B711" s="11"/>
      <c r="C711" s="11"/>
      <c r="D711" s="11"/>
      <c r="E711" s="11"/>
      <c r="F711" s="11"/>
      <c r="G711" s="11"/>
      <c r="H711" s="11"/>
      <c r="I711" s="11"/>
      <c r="J711" s="21"/>
      <c r="K711" s="21"/>
      <c r="L711" s="57"/>
      <c r="M711" s="57"/>
      <c r="N711" s="63"/>
      <c r="O711" s="57"/>
      <c r="P711" s="57"/>
      <c r="Q711" s="58"/>
      <c r="R711" s="57"/>
      <c r="S711" s="57"/>
      <c r="T711" s="11"/>
      <c r="U711" s="11"/>
      <c r="V711" s="11"/>
      <c r="W711" s="11"/>
      <c r="X711" s="11"/>
      <c r="Y711" s="11"/>
      <c r="Z711" s="11"/>
      <c r="AA711" s="11"/>
      <c r="AB711" s="11"/>
      <c r="AC711" s="60">
        <f>IF($M$18&gt;($M$3-$M$5)/-($G$3-$G$5),AC710+($M$18-($M$3-$M$5)/-($G$3-$G$5))/342,IFERROR(IF(AC710+((($M$3-$M$5)/($G$3-$G$5)*-1)-$M$18)/343&gt;($M$3-$M$5)/-($G$3-$G$5),MAX($AC$31:AC710),AC710+((($M$3-$M$5)/($G$3-$G$5)*-1))/343),MAX($AC$31:AC710)))</f>
        <v>17.293675712043104</v>
      </c>
      <c r="AD711" s="61">
        <f t="shared" ref="AD711" si="2709">IF(AC711="","",AC711*$G$5+$M$5)</f>
        <v>38349.405696344824</v>
      </c>
      <c r="AE711" s="60">
        <f>IF($M$18&gt;($M$3-$M$5)/-($G$3-$G$5),"",IFERROR(IF(AE710+(($M$3-$M$5)/($G$3-$G$5)*-1)/343&gt;$AC$24,MAX($AE$31:AE710),AE710+((($M$3-$M$5)/($G$3-$G$5)*-1))/343),MAX($AE$31:AE710)))</f>
        <v>12.463556851311964</v>
      </c>
      <c r="AF711" s="61">
        <f t="shared" ref="AF711" si="2710">IF($M$18&gt;($M$3-$M$5)/-($G$3-$G$5),"",IF(AE711="","",AE711*$G$5+$M$5))</f>
        <v>-291.54518950429338</v>
      </c>
      <c r="AG711" s="61">
        <f t="shared" ref="AG711" si="2711">IF($M$18&gt;($M$3-$M$5)/-($G$3-$G$5),"",IF(AE711="","",AE711*$G$3+$M$3))</f>
        <v>62682.215743440182</v>
      </c>
    </row>
    <row r="712" spans="1:33" x14ac:dyDescent="0.55000000000000004">
      <c r="A712" s="11"/>
      <c r="B712" s="11"/>
      <c r="C712" s="11"/>
      <c r="D712" s="11"/>
      <c r="E712" s="11"/>
      <c r="F712" s="11"/>
      <c r="G712" s="11"/>
      <c r="H712" s="11"/>
      <c r="I712" s="11"/>
      <c r="J712" s="21"/>
      <c r="K712" s="21"/>
      <c r="L712" s="57"/>
      <c r="M712" s="57"/>
      <c r="N712" s="63"/>
      <c r="O712" s="57"/>
      <c r="P712" s="57"/>
      <c r="Q712" s="58"/>
      <c r="R712" s="57"/>
      <c r="S712" s="57"/>
      <c r="T712" s="11"/>
      <c r="U712" s="11"/>
      <c r="V712" s="11"/>
      <c r="W712" s="11"/>
      <c r="X712" s="11"/>
      <c r="Y712" s="11"/>
      <c r="Z712" s="11"/>
      <c r="AA712" s="11"/>
      <c r="AB712" s="11"/>
      <c r="AC712" s="60">
        <f t="shared" ref="AC712" si="2712">IFERROR(AC711,"")</f>
        <v>17.293675712043104</v>
      </c>
      <c r="AD712" s="61">
        <f t="shared" ref="AD712" si="2713">IF(AC712="","",AC712*$G$3+$M$3)</f>
        <v>38531.621439784474</v>
      </c>
      <c r="AE712" s="60">
        <f t="shared" ref="AE712" si="2714">IFERROR(AE711,"")</f>
        <v>12.463556851311964</v>
      </c>
      <c r="AF712" s="61">
        <f t="shared" ref="AF712" si="2715">IF($M$18&gt;($M$3-$M$5)/-($G$3-$G$5),"",IF(AE712="","",$G$7*$M$18+$M$7))</f>
        <v>0</v>
      </c>
      <c r="AG712" s="61">
        <f t="shared" ref="AG712" si="2716">IF($M$18&gt;($M$3-$M$5)/-($G$3-$G$5),"",IF(AE712="","",$G$7*$M$18+$M$7))</f>
        <v>0</v>
      </c>
    </row>
    <row r="713" spans="1:33" x14ac:dyDescent="0.55000000000000004">
      <c r="A713" s="11"/>
      <c r="B713" s="11"/>
      <c r="C713" s="11"/>
      <c r="D713" s="11"/>
      <c r="E713" s="11"/>
      <c r="F713" s="11"/>
      <c r="G713" s="11"/>
      <c r="H713" s="11"/>
      <c r="I713" s="11"/>
      <c r="J713" s="21"/>
      <c r="K713" s="21"/>
      <c r="L713" s="57"/>
      <c r="M713" s="57"/>
      <c r="N713" s="63"/>
      <c r="O713" s="57"/>
      <c r="P713" s="57"/>
      <c r="Q713" s="58"/>
      <c r="R713" s="57"/>
      <c r="S713" s="57"/>
      <c r="T713" s="11"/>
      <c r="U713" s="11"/>
      <c r="V713" s="11"/>
      <c r="W713" s="11"/>
      <c r="X713" s="11"/>
      <c r="Y713" s="11"/>
      <c r="Z713" s="11"/>
      <c r="AA713" s="11"/>
      <c r="AB713" s="11"/>
      <c r="AC713" s="60">
        <f>IF($M$18&gt;($M$3-$M$5)/-($G$3-$G$5),AC712+($M$18-($M$3-$M$5)/-($G$3-$G$5))/342,IFERROR(IF(AC712+((($M$3-$M$5)/($G$3-$G$5)*-1)-$M$18)/343&gt;($M$3-$M$5)/-($G$3-$G$5),MAX($AC$31:AC712),AC712+((($M$3-$M$5)/($G$3-$G$5)*-1))/343),MAX($AC$31:AC712)))</f>
        <v>17.293675712043104</v>
      </c>
      <c r="AD713" s="61">
        <f t="shared" ref="AD713" si="2717">IF(AC713="","",AC713*$G$5+$M$5)</f>
        <v>38349.405696344824</v>
      </c>
      <c r="AE713" s="60">
        <f>IF($M$18&gt;($M$3-$M$5)/-($G$3-$G$5),"",IFERROR(IF(AE712+(($M$3-$M$5)/($G$3-$G$5)*-1)/343&gt;$AC$24,MAX($AE$31:AE712),AE712+((($M$3-$M$5)/($G$3-$G$5)*-1))/343),MAX($AE$31:AE712)))</f>
        <v>12.463556851311964</v>
      </c>
      <c r="AF713" s="61">
        <f t="shared" ref="AF713" si="2718">IF($M$18&gt;($M$3-$M$5)/-($G$3-$G$5),"",IF(AE713="","",AE713*$G$5+$M$5))</f>
        <v>-291.54518950429338</v>
      </c>
      <c r="AG713" s="61">
        <f t="shared" ref="AG713" si="2719">IF($M$18&gt;($M$3-$M$5)/-($G$3-$G$5),"",IF(AE713="","",AE713*$G$3+$M$3))</f>
        <v>62682.215743440182</v>
      </c>
    </row>
    <row r="714" spans="1:33" x14ac:dyDescent="0.55000000000000004">
      <c r="A714" s="11"/>
      <c r="B714" s="11"/>
      <c r="C714" s="11"/>
      <c r="D714" s="11"/>
      <c r="E714" s="11"/>
      <c r="F714" s="11"/>
      <c r="G714" s="11"/>
      <c r="H714" s="11"/>
      <c r="I714" s="11"/>
      <c r="J714" s="21"/>
      <c r="K714" s="21"/>
      <c r="L714" s="57"/>
      <c r="M714" s="57"/>
      <c r="N714" s="63"/>
      <c r="O714" s="57"/>
      <c r="P714" s="57"/>
      <c r="Q714" s="58"/>
      <c r="R714" s="57"/>
      <c r="S714" s="57"/>
      <c r="T714" s="11"/>
      <c r="U714" s="11"/>
      <c r="V714" s="11"/>
      <c r="W714" s="11"/>
      <c r="X714" s="11"/>
      <c r="Y714" s="11"/>
      <c r="Z714" s="11"/>
      <c r="AA714" s="11"/>
      <c r="AB714" s="11"/>
      <c r="AC714" s="60">
        <f t="shared" ref="AC714" si="2720">IFERROR(AC713,"")</f>
        <v>17.293675712043104</v>
      </c>
      <c r="AD714" s="61">
        <f t="shared" ref="AD714" si="2721">IF(AC714="","",AC714*$G$3+$M$3)</f>
        <v>38531.621439784474</v>
      </c>
      <c r="AE714" s="60">
        <f t="shared" ref="AE714" si="2722">IFERROR(AE713,"")</f>
        <v>12.463556851311964</v>
      </c>
      <c r="AF714" s="61">
        <f t="shared" ref="AF714" si="2723">IF($M$18&gt;($M$3-$M$5)/-($G$3-$G$5),"",IF(AE714="","",$G$7*$M$18+$M$7))</f>
        <v>0</v>
      </c>
      <c r="AG714" s="61">
        <f t="shared" ref="AG714" si="2724">IF($M$18&gt;($M$3-$M$5)/-($G$3-$G$5),"",IF(AE714="","",$G$7*$M$18+$M$7))</f>
        <v>0</v>
      </c>
    </row>
    <row r="715" spans="1:33" x14ac:dyDescent="0.55000000000000004">
      <c r="A715" s="11"/>
      <c r="B715" s="11"/>
      <c r="C715" s="11"/>
      <c r="D715" s="11"/>
      <c r="E715" s="11"/>
      <c r="F715" s="11"/>
      <c r="G715" s="11"/>
      <c r="H715" s="11"/>
      <c r="I715" s="11"/>
      <c r="J715" s="21"/>
      <c r="K715" s="21"/>
      <c r="L715" s="57"/>
      <c r="M715" s="57"/>
      <c r="N715" s="63"/>
      <c r="O715" s="57"/>
      <c r="P715" s="57"/>
      <c r="Q715" s="58"/>
      <c r="R715" s="57"/>
      <c r="S715" s="57"/>
      <c r="T715" s="11"/>
      <c r="U715" s="11"/>
      <c r="V715" s="11"/>
      <c r="W715" s="11"/>
      <c r="X715" s="11"/>
      <c r="Y715" s="11"/>
      <c r="Z715" s="11"/>
      <c r="AA715" s="11"/>
      <c r="AB715" s="11"/>
      <c r="AC715" s="60">
        <f>IF($M$18&gt;($M$3-$M$5)/-($G$3-$G$5),AC714+($M$18-($M$3-$M$5)/-($G$3-$G$5))/342,IFERROR(IF(AC714+((($M$3-$M$5)/($G$3-$G$5)*-1)-$M$18)/343&gt;($M$3-$M$5)/-($G$3-$G$5),MAX($AC$31:AC714),AC714+((($M$3-$M$5)/($G$3-$G$5)*-1))/343),MAX($AC$31:AC714)))</f>
        <v>17.293675712043104</v>
      </c>
      <c r="AD715" s="61">
        <f t="shared" ref="AD715" si="2725">IF(AC715="","",AC715*$G$5+$M$5)</f>
        <v>38349.405696344824</v>
      </c>
      <c r="AE715" s="60">
        <f>IF($M$18&gt;($M$3-$M$5)/-($G$3-$G$5),"",IFERROR(IF(AE714+(($M$3-$M$5)/($G$3-$G$5)*-1)/343&gt;$AC$24,MAX($AE$31:AE714),AE714+((($M$3-$M$5)/($G$3-$G$5)*-1))/343),MAX($AE$31:AE714)))</f>
        <v>12.463556851311964</v>
      </c>
      <c r="AF715" s="61">
        <f t="shared" ref="AF715" si="2726">IF($M$18&gt;($M$3-$M$5)/-($G$3-$G$5),"",IF(AE715="","",AE715*$G$5+$M$5))</f>
        <v>-291.54518950429338</v>
      </c>
      <c r="AG715" s="61">
        <f t="shared" ref="AG715" si="2727">IF($M$18&gt;($M$3-$M$5)/-($G$3-$G$5),"",IF(AE715="","",AE715*$G$3+$M$3))</f>
        <v>62682.215743440182</v>
      </c>
    </row>
    <row r="716" spans="1:33" x14ac:dyDescent="0.55000000000000004">
      <c r="A716" s="11"/>
      <c r="B716" s="11"/>
      <c r="C716" s="11"/>
      <c r="D716" s="11"/>
      <c r="E716" s="11"/>
      <c r="F716" s="11"/>
      <c r="G716" s="11"/>
      <c r="H716" s="11"/>
      <c r="I716" s="11"/>
      <c r="J716" s="21"/>
      <c r="K716" s="21"/>
      <c r="L716" s="57"/>
      <c r="M716" s="57"/>
      <c r="N716" s="63"/>
      <c r="O716" s="57"/>
      <c r="P716" s="57"/>
      <c r="Q716" s="58"/>
      <c r="R716" s="57"/>
      <c r="S716" s="57"/>
      <c r="T716" s="11"/>
      <c r="U716" s="11"/>
      <c r="V716" s="11"/>
      <c r="W716" s="11"/>
      <c r="X716" s="11"/>
      <c r="Y716" s="11"/>
      <c r="Z716" s="11"/>
      <c r="AA716" s="11"/>
      <c r="AB716" s="11"/>
      <c r="AC716" s="60">
        <f t="shared" ref="AC716" si="2728">IFERROR(AC715,"")</f>
        <v>17.293675712043104</v>
      </c>
      <c r="AD716" s="61">
        <f t="shared" ref="AD716" si="2729">IF(AC716="","",AC716*$G$3+$M$3)</f>
        <v>38531.621439784474</v>
      </c>
      <c r="AE716" s="60">
        <f t="shared" ref="AE716" si="2730">IFERROR(AE715,"")</f>
        <v>12.463556851311964</v>
      </c>
      <c r="AF716" s="61">
        <f t="shared" ref="AF716" si="2731">IF($M$18&gt;($M$3-$M$5)/-($G$3-$G$5),"",IF(AE716="","",$G$7*$M$18+$M$7))</f>
        <v>0</v>
      </c>
      <c r="AG716" s="61">
        <f t="shared" ref="AG716" si="2732">IF($M$18&gt;($M$3-$M$5)/-($G$3-$G$5),"",IF(AE716="","",$G$7*$M$18+$M$7))</f>
        <v>0</v>
      </c>
    </row>
  </sheetData>
  <mergeCells count="42">
    <mergeCell ref="G7:J7"/>
    <mergeCell ref="M7:P7"/>
    <mergeCell ref="Y1:AA1"/>
    <mergeCell ref="G3:J3"/>
    <mergeCell ref="M3:P3"/>
    <mergeCell ref="G5:J5"/>
    <mergeCell ref="M5:P5"/>
    <mergeCell ref="M18:P18"/>
    <mergeCell ref="A12:D12"/>
    <mergeCell ref="G12:J12"/>
    <mergeCell ref="L12:O12"/>
    <mergeCell ref="R12:U12"/>
    <mergeCell ref="A13:D13"/>
    <mergeCell ref="G13:J13"/>
    <mergeCell ref="M13:P13"/>
    <mergeCell ref="R13:U13"/>
    <mergeCell ref="A14:D14"/>
    <mergeCell ref="G14:J14"/>
    <mergeCell ref="C15:F15"/>
    <mergeCell ref="H15:K15"/>
    <mergeCell ref="C16:F16"/>
    <mergeCell ref="A21:D21"/>
    <mergeCell ref="F21:I21"/>
    <mergeCell ref="K21:N21"/>
    <mergeCell ref="P21:S21"/>
    <mergeCell ref="A24:D24"/>
    <mergeCell ref="F24:I24"/>
    <mergeCell ref="K24:N24"/>
    <mergeCell ref="A27:D27"/>
    <mergeCell ref="G27:J27"/>
    <mergeCell ref="L27:O27"/>
    <mergeCell ref="A28:D28"/>
    <mergeCell ref="G28:J28"/>
    <mergeCell ref="L28:O28"/>
    <mergeCell ref="R28:U28"/>
    <mergeCell ref="A31:D31"/>
    <mergeCell ref="G31:J31"/>
    <mergeCell ref="L31:O31"/>
    <mergeCell ref="A32:D32"/>
    <mergeCell ref="G32:J32"/>
    <mergeCell ref="L32:O32"/>
    <mergeCell ref="R32:U32"/>
  </mergeCells>
  <conditionalFormatting sqref="Q5:U5">
    <cfRule type="expression" dxfId="1" priority="2">
      <formula>$AB$4="Nej"</formula>
    </cfRule>
  </conditionalFormatting>
  <conditionalFormatting sqref="Q5:T5">
    <cfRule type="expression" dxfId="0" priority="1">
      <formula>$AB$4="Nej"</formula>
    </cfRule>
  </conditionalFormatting>
  <hyperlinks>
    <hyperlink ref="Y1:AA1" location="Menu!A1" display="BACK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Menu</vt:lpstr>
      <vt:lpstr>1</vt:lpstr>
      <vt:lpstr>2</vt:lpstr>
      <vt:lpstr>3</vt:lpstr>
      <vt:lpstr>4</vt:lpstr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Storm Pallesen</dc:creator>
  <cp:lastModifiedBy>Oliver Storm Pallesen</cp:lastModifiedBy>
  <dcterms:created xsi:type="dcterms:W3CDTF">2018-09-08T15:05:07Z</dcterms:created>
  <dcterms:modified xsi:type="dcterms:W3CDTF">2023-03-31T12:29:47Z</dcterms:modified>
</cp:coreProperties>
</file>